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P:\_Sales\Preislisten\"/>
    </mc:Choice>
  </mc:AlternateContent>
  <xr:revisionPtr revIDLastSave="0" documentId="13_ncr:1_{65BB9247-FDD8-4208-B696-B7EAB349A267}" xr6:coauthVersionLast="47" xr6:coauthVersionMax="47" xr10:uidLastSave="{00000000-0000-0000-0000-000000000000}"/>
  <bookViews>
    <workbookView xWindow="1770" yWindow="1380" windowWidth="49020" windowHeight="18330" xr2:uid="{00000000-000D-0000-FFFF-FFFF00000000}"/>
  </bookViews>
  <sheets>
    <sheet name="Katalogartikel" sheetId="1" r:id="rId1"/>
    <sheet name="Rabattwerte_eintragen" sheetId="2" r:id="rId2"/>
    <sheet name="Änderungen" sheetId="3" r:id="rId3"/>
  </sheets>
  <definedNames>
    <definedName name="_xlnm._FilterDatabase" localSheetId="0" hidden="1">Katalogartikel!$B$2:$T$2024</definedName>
    <definedName name="_xlnm.Print_Titles" localSheetId="0">Katalogartikel!$2:$2</definedName>
  </definedNames>
  <calcPr calcId="191029"/>
</workbook>
</file>

<file path=xl/calcChain.xml><?xml version="1.0" encoding="utf-8"?>
<calcChain xmlns="http://schemas.openxmlformats.org/spreadsheetml/2006/main">
  <c r="O1249" i="1" l="1"/>
  <c r="L1249" i="1"/>
  <c r="I1249" i="1"/>
  <c r="O36" i="1"/>
  <c r="L36" i="1"/>
  <c r="I36" i="1"/>
  <c r="O658" i="1"/>
  <c r="L658" i="1"/>
  <c r="I658" i="1"/>
  <c r="O657" i="1"/>
  <c r="L657" i="1"/>
  <c r="I657" i="1"/>
  <c r="O656" i="1"/>
  <c r="L656" i="1"/>
  <c r="I656" i="1"/>
  <c r="O655" i="1"/>
  <c r="L655" i="1"/>
  <c r="I655" i="1"/>
  <c r="O654" i="1"/>
  <c r="L654" i="1"/>
  <c r="I654" i="1"/>
  <c r="O653" i="1"/>
  <c r="L653" i="1"/>
  <c r="I653" i="1"/>
  <c r="O652" i="1"/>
  <c r="L652" i="1"/>
  <c r="I652" i="1"/>
  <c r="O2019" i="1"/>
  <c r="O2020" i="1"/>
  <c r="O2021" i="1"/>
  <c r="O2022" i="1"/>
  <c r="O2023" i="1"/>
  <c r="O2024" i="1"/>
  <c r="M2022" i="1"/>
  <c r="M2024" i="1"/>
  <c r="L2019" i="1"/>
  <c r="L2020" i="1"/>
  <c r="L2021" i="1"/>
  <c r="L2022" i="1"/>
  <c r="L2023" i="1"/>
  <c r="L2024" i="1"/>
  <c r="I2019" i="1"/>
  <c r="I2020" i="1"/>
  <c r="I2021" i="1"/>
  <c r="I2022" i="1"/>
  <c r="I2023" i="1"/>
  <c r="I2024" i="1"/>
  <c r="I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5" i="1"/>
  <c r="I2004" i="1"/>
  <c r="I2003" i="1"/>
  <c r="I2002" i="1"/>
  <c r="I2001" i="1"/>
  <c r="I2000" i="1"/>
  <c r="I1999" i="1"/>
  <c r="I1998" i="1"/>
  <c r="I1997" i="1"/>
  <c r="I1996" i="1"/>
  <c r="I1995" i="1"/>
  <c r="I1994" i="1"/>
  <c r="I1993" i="1"/>
  <c r="I1992" i="1"/>
  <c r="I1991" i="1"/>
  <c r="I1990" i="1"/>
  <c r="I1989" i="1"/>
  <c r="I1988" i="1"/>
  <c r="I1987" i="1"/>
  <c r="I1986" i="1"/>
  <c r="I1985" i="1"/>
  <c r="I1984" i="1"/>
  <c r="I1983" i="1"/>
  <c r="I1982" i="1"/>
  <c r="I1981" i="1"/>
  <c r="I1980" i="1"/>
  <c r="I1979" i="1"/>
  <c r="I1978" i="1"/>
  <c r="I1977" i="1"/>
  <c r="I1976" i="1"/>
  <c r="I1975" i="1"/>
  <c r="I1974" i="1"/>
  <c r="I1973" i="1"/>
  <c r="I1972" i="1"/>
  <c r="I1971" i="1"/>
  <c r="I1970" i="1"/>
  <c r="I1969" i="1"/>
  <c r="I1968" i="1"/>
  <c r="I1967" i="1"/>
  <c r="I1966" i="1"/>
  <c r="I1965" i="1"/>
  <c r="I1964" i="1"/>
  <c r="I1963" i="1"/>
  <c r="I1962" i="1"/>
  <c r="I1961" i="1"/>
  <c r="I1960" i="1"/>
  <c r="I1959" i="1"/>
  <c r="I1958" i="1"/>
  <c r="I1957" i="1"/>
  <c r="I1956" i="1"/>
  <c r="I1955" i="1"/>
  <c r="I1954" i="1"/>
  <c r="I1953" i="1"/>
  <c r="I1952" i="1"/>
  <c r="I1951" i="1"/>
  <c r="I1950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3" i="1"/>
  <c r="M1249" i="1" l="1"/>
  <c r="M36" i="1"/>
  <c r="M655" i="1"/>
  <c r="M653" i="1"/>
  <c r="M654" i="1"/>
  <c r="M656" i="1"/>
  <c r="M657" i="1"/>
  <c r="M652" i="1"/>
  <c r="M658" i="1"/>
  <c r="M2021" i="1"/>
  <c r="M2020" i="1"/>
  <c r="M2019" i="1"/>
  <c r="M2023" i="1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L1950" i="1" l="1"/>
  <c r="M1950" i="1" s="1"/>
  <c r="O1854" i="1"/>
  <c r="O1837" i="1"/>
  <c r="O1842" i="1"/>
  <c r="O1066" i="1"/>
  <c r="O1044" i="1"/>
  <c r="O1038" i="1"/>
  <c r="O991" i="1"/>
  <c r="O916" i="1"/>
  <c r="O905" i="1"/>
  <c r="O924" i="1"/>
  <c r="O881" i="1"/>
  <c r="O402" i="1"/>
  <c r="O415" i="1"/>
  <c r="O431" i="1"/>
  <c r="O570" i="1"/>
  <c r="O571" i="1"/>
  <c r="O572" i="1"/>
  <c r="O573" i="1"/>
  <c r="O1535" i="1"/>
  <c r="O1550" i="1"/>
  <c r="O1542" i="1"/>
  <c r="O1560" i="1"/>
  <c r="O1539" i="1"/>
  <c r="O1557" i="1"/>
  <c r="O1554" i="1"/>
  <c r="O1549" i="1"/>
  <c r="O1546" i="1"/>
  <c r="O1564" i="1"/>
  <c r="O1567" i="1"/>
  <c r="O1585" i="1"/>
  <c r="O1582" i="1"/>
  <c r="O1577" i="1"/>
  <c r="O1574" i="1"/>
  <c r="O1572" i="1"/>
  <c r="O1571" i="1"/>
  <c r="O1587" i="1"/>
  <c r="O1581" i="1"/>
  <c r="O1578" i="1"/>
  <c r="O401" i="1"/>
  <c r="O400" i="1"/>
  <c r="O397" i="1"/>
  <c r="O406" i="1"/>
  <c r="O399" i="1"/>
  <c r="O398" i="1"/>
  <c r="O418" i="1"/>
  <c r="O409" i="1"/>
  <c r="O408" i="1"/>
  <c r="O756" i="1"/>
  <c r="O758" i="1"/>
  <c r="O863" i="1"/>
  <c r="O870" i="1"/>
  <c r="O448" i="1"/>
  <c r="O447" i="1"/>
  <c r="O444" i="1"/>
  <c r="O445" i="1"/>
  <c r="O428" i="1"/>
  <c r="O434" i="1"/>
  <c r="O425" i="1"/>
  <c r="O436" i="1"/>
  <c r="O877" i="1"/>
  <c r="O878" i="1"/>
  <c r="O884" i="1"/>
  <c r="O885" i="1"/>
  <c r="O623" i="1"/>
  <c r="O895" i="1"/>
  <c r="O615" i="1"/>
  <c r="O612" i="1"/>
  <c r="O613" i="1"/>
  <c r="O2006" i="1"/>
  <c r="O2000" i="1"/>
  <c r="O2005" i="1"/>
  <c r="O1990" i="1"/>
  <c r="O1984" i="1"/>
  <c r="O1989" i="1"/>
  <c r="O1991" i="1"/>
  <c r="O1985" i="1"/>
  <c r="O1981" i="1"/>
  <c r="O1992" i="1"/>
  <c r="O1986" i="1"/>
  <c r="O2009" i="1"/>
  <c r="O2003" i="1"/>
  <c r="O1982" i="1"/>
  <c r="O2004" i="1"/>
  <c r="O610" i="1"/>
  <c r="O896" i="1"/>
  <c r="O897" i="1"/>
  <c r="O1027" i="1"/>
  <c r="O1012" i="1"/>
  <c r="O982" i="1"/>
  <c r="O973" i="1"/>
  <c r="O972" i="1"/>
  <c r="O1020" i="1"/>
  <c r="O1022" i="1"/>
  <c r="O1021" i="1"/>
  <c r="O1009" i="1"/>
  <c r="O969" i="1"/>
  <c r="O974" i="1"/>
  <c r="O1015" i="1"/>
  <c r="O984" i="1"/>
  <c r="O970" i="1"/>
  <c r="O975" i="1"/>
  <c r="O1019" i="1"/>
  <c r="O945" i="1"/>
  <c r="O946" i="1"/>
  <c r="O944" i="1"/>
  <c r="O951" i="1"/>
  <c r="O950" i="1"/>
  <c r="O869" i="1"/>
  <c r="O866" i="1"/>
  <c r="O850" i="1"/>
  <c r="O962" i="1"/>
  <c r="O959" i="1"/>
  <c r="O963" i="1"/>
  <c r="O867" i="1"/>
  <c r="O860" i="1"/>
  <c r="O964" i="1"/>
  <c r="O865" i="1"/>
  <c r="O849" i="1"/>
  <c r="O856" i="1"/>
  <c r="O941" i="1"/>
  <c r="O953" i="1"/>
  <c r="O920" i="1"/>
  <c r="O955" i="1"/>
  <c r="O854" i="1"/>
  <c r="O1148" i="1"/>
  <c r="O1155" i="1"/>
  <c r="O1156" i="1"/>
  <c r="O773" i="1"/>
  <c r="O772" i="1"/>
  <c r="O776" i="1"/>
  <c r="O775" i="1"/>
  <c r="O777" i="1"/>
  <c r="O768" i="1"/>
  <c r="O767" i="1"/>
  <c r="O2016" i="1"/>
  <c r="O2015" i="1"/>
  <c r="O357" i="1"/>
  <c r="O354" i="1"/>
  <c r="O1592" i="1"/>
  <c r="O1591" i="1"/>
  <c r="O1597" i="1"/>
  <c r="O1596" i="1"/>
  <c r="O1595" i="1"/>
  <c r="O2011" i="1"/>
  <c r="O1140" i="1"/>
  <c r="O1135" i="1"/>
  <c r="O1136" i="1"/>
  <c r="O1143" i="1"/>
  <c r="O1142" i="1"/>
  <c r="O1130" i="1"/>
  <c r="O1127" i="1"/>
  <c r="O388" i="1"/>
  <c r="O752" i="1"/>
  <c r="O750" i="1"/>
  <c r="O1108" i="1"/>
  <c r="O1122" i="1"/>
  <c r="O1119" i="1"/>
  <c r="O1120" i="1"/>
  <c r="O1118" i="1"/>
  <c r="O779" i="1"/>
  <c r="O640" i="1"/>
  <c r="O643" i="1"/>
  <c r="O632" i="1"/>
  <c r="O634" i="1"/>
  <c r="O633" i="1"/>
  <c r="O635" i="1"/>
  <c r="O638" i="1"/>
  <c r="O639" i="1"/>
  <c r="O1623" i="1"/>
  <c r="O1624" i="1"/>
  <c r="O27" i="1"/>
  <c r="O30" i="1"/>
  <c r="O19" i="1"/>
  <c r="O20" i="1"/>
  <c r="O51" i="1"/>
  <c r="O53" i="1"/>
  <c r="O45" i="1"/>
  <c r="O47" i="1"/>
  <c r="O34" i="1"/>
  <c r="O35" i="1"/>
  <c r="O57" i="1"/>
  <c r="O40" i="1"/>
  <c r="O39" i="1"/>
  <c r="O55" i="1"/>
  <c r="O38" i="1"/>
  <c r="O341" i="1"/>
  <c r="O353" i="1"/>
  <c r="O342" i="1"/>
  <c r="O350" i="1"/>
  <c r="O345" i="1"/>
  <c r="O343" i="1"/>
  <c r="O586" i="1"/>
  <c r="O574" i="1"/>
  <c r="O582" i="1"/>
  <c r="O583" i="1"/>
  <c r="O597" i="1"/>
  <c r="O575" i="1"/>
  <c r="O579" i="1"/>
  <c r="O589" i="1"/>
  <c r="O602" i="1"/>
  <c r="O576" i="1"/>
  <c r="O603" i="1"/>
  <c r="O588" i="1"/>
  <c r="O591" i="1"/>
  <c r="O592" i="1"/>
  <c r="O644" i="1"/>
  <c r="O649" i="1"/>
  <c r="O647" i="1"/>
  <c r="O661" i="1"/>
  <c r="O666" i="1"/>
  <c r="O645" i="1"/>
  <c r="O660" i="1"/>
  <c r="O659" i="1"/>
  <c r="O1599" i="1"/>
  <c r="O1600" i="1"/>
  <c r="O136" i="1"/>
  <c r="O137" i="1"/>
  <c r="O128" i="1"/>
  <c r="O129" i="1"/>
  <c r="O130" i="1"/>
  <c r="O139" i="1"/>
  <c r="O147" i="1"/>
  <c r="O148" i="1"/>
  <c r="O152" i="1"/>
  <c r="O144" i="1"/>
  <c r="O145" i="1"/>
  <c r="O146" i="1"/>
  <c r="O105" i="1"/>
  <c r="O106" i="1"/>
  <c r="O107" i="1"/>
  <c r="O112" i="1"/>
  <c r="O113" i="1"/>
  <c r="O117" i="1"/>
  <c r="O118" i="1"/>
  <c r="O119" i="1"/>
  <c r="O122" i="1"/>
  <c r="O123" i="1"/>
  <c r="O176" i="1"/>
  <c r="O178" i="1"/>
  <c r="O166" i="1"/>
  <c r="O167" i="1"/>
  <c r="O168" i="1"/>
  <c r="O169" i="1"/>
  <c r="O171" i="1"/>
  <c r="O182" i="1"/>
  <c r="O89" i="1"/>
  <c r="O91" i="1"/>
  <c r="O93" i="1"/>
  <c r="O76" i="1"/>
  <c r="O77" i="1"/>
  <c r="O78" i="1"/>
  <c r="O84" i="1"/>
  <c r="O86" i="1"/>
  <c r="O94" i="1"/>
  <c r="O96" i="1"/>
  <c r="O58" i="1"/>
  <c r="O61" i="1"/>
  <c r="O62" i="1"/>
  <c r="O64" i="1"/>
  <c r="O65" i="1"/>
  <c r="O67" i="1"/>
  <c r="O68" i="1"/>
  <c r="O69" i="1"/>
  <c r="O162" i="1"/>
  <c r="O163" i="1"/>
  <c r="O71" i="1"/>
  <c r="O72" i="1"/>
  <c r="O73" i="1"/>
  <c r="O75" i="1"/>
  <c r="O97" i="1"/>
  <c r="O98" i="1"/>
  <c r="O103" i="1"/>
  <c r="O368" i="1"/>
  <c r="O370" i="1"/>
  <c r="O377" i="1"/>
  <c r="O369" i="1"/>
  <c r="O363" i="1"/>
  <c r="O364" i="1"/>
  <c r="O378" i="1"/>
  <c r="O366" i="1"/>
  <c r="O373" i="1"/>
  <c r="O383" i="1"/>
  <c r="O728" i="1"/>
  <c r="O705" i="1"/>
  <c r="O715" i="1"/>
  <c r="O716" i="1"/>
  <c r="O704" i="1"/>
  <c r="O697" i="1"/>
  <c r="O685" i="1"/>
  <c r="O689" i="1"/>
  <c r="O699" i="1"/>
  <c r="O684" i="1"/>
  <c r="O679" i="1"/>
  <c r="O676" i="1"/>
  <c r="O681" i="1"/>
  <c r="O673" i="1"/>
  <c r="O743" i="1"/>
  <c r="O733" i="1"/>
  <c r="O730" i="1"/>
  <c r="O744" i="1"/>
  <c r="O735" i="1"/>
  <c r="O718" i="1"/>
  <c r="O713" i="1"/>
  <c r="O695" i="1"/>
  <c r="O677" i="1"/>
  <c r="O669" i="1"/>
  <c r="O682" i="1"/>
  <c r="O746" i="1"/>
  <c r="O727" i="1"/>
  <c r="O703" i="1"/>
  <c r="O692" i="1"/>
  <c r="O678" i="1"/>
  <c r="O675" i="1"/>
  <c r="O741" i="1"/>
  <c r="O721" i="1"/>
  <c r="O725" i="1"/>
  <c r="O745" i="1"/>
  <c r="O700" i="1"/>
  <c r="O1157" i="1"/>
  <c r="O337" i="1"/>
  <c r="O338" i="1"/>
  <c r="O816" i="1"/>
  <c r="O817" i="1"/>
  <c r="O821" i="1"/>
  <c r="O822" i="1"/>
  <c r="O823" i="1"/>
  <c r="O825" i="1"/>
  <c r="O826" i="1"/>
  <c r="O831" i="1"/>
  <c r="O834" i="1"/>
  <c r="O829" i="1"/>
  <c r="O812" i="1"/>
  <c r="O813" i="1"/>
  <c r="O842" i="1"/>
  <c r="O846" i="1"/>
  <c r="O848" i="1"/>
  <c r="O845" i="1"/>
  <c r="O1411" i="1"/>
  <c r="O1412" i="1"/>
  <c r="O1413" i="1"/>
  <c r="O1404" i="1"/>
  <c r="O1405" i="1"/>
  <c r="O1406" i="1"/>
  <c r="O1422" i="1"/>
  <c r="O1416" i="1"/>
  <c r="O1417" i="1"/>
  <c r="O1418" i="1"/>
  <c r="O1421" i="1"/>
  <c r="O1385" i="1"/>
  <c r="O1390" i="1"/>
  <c r="O1391" i="1"/>
  <c r="O1395" i="1"/>
  <c r="O1396" i="1"/>
  <c r="O1397" i="1"/>
  <c r="O1399" i="1"/>
  <c r="O1400" i="1"/>
  <c r="O1401" i="1"/>
  <c r="O1451" i="1"/>
  <c r="O1453" i="1"/>
  <c r="O1441" i="1"/>
  <c r="O1442" i="1"/>
  <c r="O1443" i="1"/>
  <c r="O1446" i="1"/>
  <c r="O1448" i="1"/>
  <c r="O1450" i="1"/>
  <c r="O1375" i="1"/>
  <c r="O1377" i="1"/>
  <c r="O1367" i="1"/>
  <c r="O1368" i="1"/>
  <c r="O1369" i="1"/>
  <c r="O1370" i="1"/>
  <c r="O1374" i="1"/>
  <c r="O1384" i="1"/>
  <c r="O1298" i="1"/>
  <c r="O1302" i="1"/>
  <c r="O1303" i="1"/>
  <c r="O1427" i="1"/>
  <c r="O1429" i="1"/>
  <c r="O1430" i="1"/>
  <c r="O1431" i="1"/>
  <c r="O1358" i="1"/>
  <c r="O1359" i="1"/>
  <c r="O1435" i="1"/>
  <c r="O1436" i="1"/>
  <c r="O1437" i="1"/>
  <c r="O1438" i="1"/>
  <c r="O1361" i="1"/>
  <c r="O1362" i="1"/>
  <c r="O1363" i="1"/>
  <c r="O1334" i="1"/>
  <c r="O1338" i="1"/>
  <c r="O1339" i="1"/>
  <c r="O1336" i="1"/>
  <c r="O1337" i="1"/>
  <c r="O1319" i="1"/>
  <c r="O1324" i="1"/>
  <c r="O1325" i="1"/>
  <c r="O1351" i="1"/>
  <c r="O1353" i="1"/>
  <c r="O1346" i="1"/>
  <c r="O1348" i="1"/>
  <c r="O1350" i="1"/>
  <c r="O1352" i="1"/>
  <c r="O1310" i="1"/>
  <c r="O1311" i="1"/>
  <c r="O1318" i="1"/>
  <c r="O1340" i="1"/>
  <c r="O1341" i="1"/>
  <c r="O1305" i="1"/>
  <c r="O1306" i="1"/>
  <c r="O1343" i="1"/>
  <c r="O1308" i="1"/>
  <c r="O1309" i="1"/>
  <c r="O1271" i="1"/>
  <c r="O1272" i="1"/>
  <c r="O1273" i="1"/>
  <c r="O1282" i="1"/>
  <c r="O1283" i="1"/>
  <c r="O1277" i="1"/>
  <c r="O1278" i="1"/>
  <c r="O1293" i="1"/>
  <c r="O1294" i="1"/>
  <c r="O1295" i="1"/>
  <c r="O1296" i="1"/>
  <c r="O1297" i="1"/>
  <c r="O1287" i="1"/>
  <c r="O1288" i="1"/>
  <c r="O1256" i="1"/>
  <c r="O1257" i="1"/>
  <c r="O1261" i="1"/>
  <c r="O1262" i="1"/>
  <c r="O1263" i="1"/>
  <c r="O1265" i="1"/>
  <c r="O1266" i="1"/>
  <c r="O1267" i="1"/>
  <c r="O1473" i="1"/>
  <c r="O1474" i="1"/>
  <c r="O1470" i="1"/>
  <c r="O1471" i="1"/>
  <c r="O1472" i="1"/>
  <c r="O1483" i="1"/>
  <c r="O1484" i="1"/>
  <c r="O1458" i="1"/>
  <c r="O1462" i="1"/>
  <c r="O1463" i="1"/>
  <c r="O1464" i="1"/>
  <c r="O1507" i="1"/>
  <c r="O1508" i="1"/>
  <c r="O1513" i="1"/>
  <c r="O1514" i="1"/>
  <c r="O1518" i="1"/>
  <c r="O1519" i="1"/>
  <c r="O1520" i="1"/>
  <c r="O1521" i="1"/>
  <c r="O1522" i="1"/>
  <c r="O1523" i="1"/>
  <c r="O1524" i="1"/>
  <c r="O1490" i="1"/>
  <c r="O1494" i="1"/>
  <c r="O1495" i="1"/>
  <c r="O1496" i="1"/>
  <c r="O1498" i="1"/>
  <c r="O1499" i="1"/>
  <c r="O1500" i="1"/>
  <c r="O1501" i="1"/>
  <c r="O465" i="1"/>
  <c r="O466" i="1"/>
  <c r="O470" i="1"/>
  <c r="O471" i="1"/>
  <c r="O472" i="1"/>
  <c r="O481" i="1"/>
  <c r="O482" i="1"/>
  <c r="O475" i="1"/>
  <c r="O476" i="1"/>
  <c r="O485" i="1"/>
  <c r="O493" i="1"/>
  <c r="O494" i="1"/>
  <c r="O497" i="1"/>
  <c r="O498" i="1"/>
  <c r="O490" i="1"/>
  <c r="O491" i="1"/>
  <c r="O454" i="1"/>
  <c r="O455" i="1"/>
  <c r="O457" i="1"/>
  <c r="O458" i="1"/>
  <c r="O459" i="1"/>
  <c r="O464" i="1"/>
  <c r="O507" i="1"/>
  <c r="O515" i="1"/>
  <c r="O516" i="1"/>
  <c r="O517" i="1"/>
  <c r="O512" i="1"/>
  <c r="O513" i="1"/>
  <c r="O525" i="1"/>
  <c r="O518" i="1"/>
  <c r="O499" i="1"/>
  <c r="O500" i="1"/>
  <c r="O501" i="1"/>
  <c r="O503" i="1"/>
  <c r="O504" i="1"/>
  <c r="O505" i="1"/>
  <c r="O548" i="1"/>
  <c r="O549" i="1"/>
  <c r="O553" i="1"/>
  <c r="O554" i="1"/>
  <c r="O555" i="1"/>
  <c r="O556" i="1"/>
  <c r="O557" i="1"/>
  <c r="O558" i="1"/>
  <c r="O559" i="1"/>
  <c r="O564" i="1"/>
  <c r="O526" i="1"/>
  <c r="O530" i="1"/>
  <c r="O531" i="1"/>
  <c r="O534" i="1"/>
  <c r="O535" i="1"/>
  <c r="O540" i="1"/>
  <c r="O541" i="1"/>
  <c r="O1754" i="1"/>
  <c r="O1755" i="1"/>
  <c r="O1756" i="1"/>
  <c r="O1746" i="1"/>
  <c r="O1747" i="1"/>
  <c r="O1773" i="1"/>
  <c r="O1766" i="1"/>
  <c r="O1721" i="1"/>
  <c r="O1731" i="1"/>
  <c r="O1732" i="1"/>
  <c r="O1739" i="1"/>
  <c r="O1741" i="1"/>
  <c r="O1757" i="1"/>
  <c r="O1758" i="1"/>
  <c r="O1759" i="1"/>
  <c r="O1776" i="1"/>
  <c r="O1777" i="1"/>
  <c r="O1769" i="1"/>
  <c r="O1724" i="1"/>
  <c r="O1725" i="1"/>
  <c r="O1733" i="1"/>
  <c r="O1734" i="1"/>
  <c r="O1735" i="1"/>
  <c r="O1762" i="1"/>
  <c r="O1779" i="1"/>
  <c r="O1780" i="1"/>
  <c r="O1781" i="1"/>
  <c r="O1770" i="1"/>
  <c r="O1772" i="1"/>
  <c r="O1727" i="1"/>
  <c r="O1738" i="1"/>
  <c r="O1763" i="1"/>
  <c r="O1793" i="1"/>
  <c r="O1788" i="1"/>
  <c r="O1789" i="1"/>
  <c r="O1790" i="1"/>
  <c r="O1783" i="1"/>
  <c r="O1784" i="1"/>
  <c r="O1785" i="1"/>
  <c r="O1689" i="1"/>
  <c r="O1690" i="1"/>
  <c r="O1694" i="1"/>
  <c r="O1695" i="1"/>
  <c r="O1696" i="1"/>
  <c r="O1681" i="1"/>
  <c r="O1682" i="1"/>
  <c r="O1687" i="1"/>
  <c r="O1706" i="1"/>
  <c r="O1710" i="1"/>
  <c r="O1711" i="1"/>
  <c r="O1712" i="1"/>
  <c r="O1714" i="1"/>
  <c r="O1697" i="1"/>
  <c r="O1698" i="1"/>
  <c r="O1703" i="1"/>
  <c r="O1704" i="1"/>
  <c r="O1657" i="1"/>
  <c r="O1658" i="1"/>
  <c r="O1659" i="1"/>
  <c r="O1660" i="1"/>
  <c r="O1661" i="1"/>
  <c r="O1662" i="1"/>
  <c r="O1663" i="1"/>
  <c r="O1668" i="1"/>
  <c r="O1669" i="1"/>
  <c r="O1671" i="1"/>
  <c r="O1673" i="1"/>
  <c r="O1674" i="1"/>
  <c r="O1678" i="1"/>
  <c r="O1718" i="1"/>
  <c r="O1601" i="1"/>
  <c r="O1098" i="1"/>
  <c r="O1089" i="1"/>
  <c r="O1090" i="1"/>
  <c r="O1092" i="1"/>
  <c r="O1095" i="1"/>
  <c r="O1094" i="1"/>
  <c r="O1088" i="1"/>
  <c r="O1101" i="1"/>
  <c r="O1081" i="1"/>
  <c r="O1080" i="1"/>
  <c r="O1071" i="1"/>
  <c r="O1074" i="1"/>
  <c r="O1075" i="1"/>
  <c r="O1077" i="1"/>
  <c r="O1076" i="1"/>
  <c r="O1951" i="1"/>
  <c r="O1952" i="1"/>
  <c r="O1954" i="1"/>
  <c r="O1957" i="1"/>
  <c r="O1956" i="1"/>
  <c r="O1953" i="1"/>
  <c r="O1943" i="1"/>
  <c r="O1965" i="1"/>
  <c r="O1966" i="1"/>
  <c r="O1947" i="1"/>
  <c r="O1946" i="1"/>
  <c r="O1948" i="1"/>
  <c r="O1962" i="1"/>
  <c r="O1963" i="1"/>
  <c r="O1945" i="1"/>
  <c r="O14" i="1"/>
  <c r="O7" i="1"/>
  <c r="O12" i="1"/>
  <c r="O11" i="1"/>
  <c r="O9" i="1"/>
  <c r="O17" i="1"/>
  <c r="O16" i="1"/>
  <c r="O1977" i="1"/>
  <c r="O1973" i="1"/>
  <c r="O1165" i="1"/>
  <c r="O1166" i="1"/>
  <c r="O753" i="1"/>
  <c r="O755" i="1"/>
  <c r="O1167" i="1"/>
  <c r="O1175" i="1"/>
  <c r="O1176" i="1"/>
  <c r="O1177" i="1"/>
  <c r="O762" i="1"/>
  <c r="O1796" i="1"/>
  <c r="O1797" i="1"/>
  <c r="O1794" i="1"/>
  <c r="O1800" i="1"/>
  <c r="O1801" i="1"/>
  <c r="O1799" i="1"/>
  <c r="O1798" i="1"/>
  <c r="O261" i="1"/>
  <c r="O309" i="1"/>
  <c r="O245" i="1"/>
  <c r="O294" i="1"/>
  <c r="O244" i="1"/>
  <c r="O263" i="1"/>
  <c r="O293" i="1"/>
  <c r="O262" i="1"/>
  <c r="O292" i="1"/>
  <c r="O311" i="1"/>
  <c r="O253" i="1"/>
  <c r="O283" i="1"/>
  <c r="O247" i="1"/>
  <c r="O272" i="1"/>
  <c r="O271" i="1"/>
  <c r="O295" i="1"/>
  <c r="O254" i="1"/>
  <c r="O284" i="1"/>
  <c r="O270" i="1"/>
  <c r="O266" i="1"/>
  <c r="O277" i="1"/>
  <c r="O287" i="1"/>
  <c r="O306" i="1"/>
  <c r="O305" i="1"/>
  <c r="O249" i="1"/>
  <c r="O279" i="1"/>
  <c r="O298" i="1"/>
  <c r="O248" i="1"/>
  <c r="O278" i="1"/>
  <c r="O297" i="1"/>
  <c r="O268" i="1"/>
  <c r="O275" i="1"/>
  <c r="O258" i="1"/>
  <c r="O288" i="1"/>
  <c r="O251" i="1"/>
  <c r="O281" i="1"/>
  <c r="O300" i="1"/>
  <c r="O250" i="1"/>
  <c r="O280" i="1"/>
  <c r="O269" i="1"/>
  <c r="O276" i="1"/>
  <c r="O255" i="1"/>
  <c r="O1187" i="1"/>
  <c r="O1103" i="1"/>
  <c r="O1104" i="1"/>
  <c r="O317" i="1"/>
  <c r="O312" i="1"/>
  <c r="O314" i="1"/>
  <c r="O313" i="1"/>
  <c r="O315" i="1"/>
  <c r="O318" i="1"/>
  <c r="O231" i="1"/>
  <c r="O227" i="1"/>
  <c r="O235" i="1"/>
  <c r="O218" i="1"/>
  <c r="O214" i="1"/>
  <c r="O238" i="1"/>
  <c r="O242" i="1"/>
  <c r="O222" i="1"/>
  <c r="O229" i="1"/>
  <c r="O237" i="1"/>
  <c r="O221" i="1"/>
  <c r="O225" i="1"/>
  <c r="O233" i="1"/>
  <c r="O216" i="1"/>
  <c r="O212" i="1"/>
  <c r="O240" i="1"/>
  <c r="O220" i="1"/>
  <c r="O324" i="1"/>
  <c r="O326" i="1"/>
  <c r="O321" i="1"/>
  <c r="O323" i="1"/>
  <c r="O325" i="1"/>
  <c r="O1632" i="1"/>
  <c r="O1631" i="1"/>
  <c r="O1634" i="1"/>
  <c r="O1635" i="1"/>
  <c r="O1604" i="1"/>
  <c r="O1189" i="1"/>
  <c r="O389" i="1"/>
  <c r="O1146" i="1"/>
  <c r="O1613" i="1"/>
  <c r="O1612" i="1"/>
  <c r="O1614" i="1"/>
  <c r="O1617" i="1"/>
  <c r="O1618" i="1"/>
  <c r="O1619" i="1"/>
  <c r="O1615" i="1"/>
  <c r="O1626" i="1"/>
  <c r="O1629" i="1"/>
  <c r="O1650" i="1"/>
  <c r="O1649" i="1"/>
  <c r="O1652" i="1"/>
  <c r="O1651" i="1"/>
  <c r="O1144" i="1"/>
  <c r="O1236" i="1"/>
  <c r="O1237" i="1"/>
  <c r="O1251" i="1"/>
  <c r="O1233" i="1"/>
  <c r="O1234" i="1"/>
  <c r="O1246" i="1"/>
  <c r="O1232" i="1"/>
  <c r="O1230" i="1"/>
  <c r="O1231" i="1"/>
  <c r="O1244" i="1"/>
  <c r="O1243" i="1"/>
  <c r="O1229" i="1"/>
  <c r="O1227" i="1"/>
  <c r="O1240" i="1"/>
  <c r="O1190" i="1"/>
  <c r="O1196" i="1"/>
  <c r="O1197" i="1"/>
  <c r="O1203" i="1"/>
  <c r="O1204" i="1"/>
  <c r="O1206" i="1"/>
  <c r="O1207" i="1"/>
  <c r="O1215" i="1"/>
  <c r="O1525" i="1"/>
  <c r="O1526" i="1"/>
  <c r="O1833" i="1"/>
  <c r="O1834" i="1"/>
  <c r="O1835" i="1"/>
  <c r="O1836" i="1"/>
  <c r="O1858" i="1"/>
  <c r="O1861" i="1"/>
  <c r="O1969" i="1"/>
  <c r="O1970" i="1"/>
  <c r="O1183" i="1"/>
  <c r="O1182" i="1"/>
  <c r="O1180" i="1"/>
  <c r="O1181" i="1"/>
  <c r="O1223" i="1"/>
  <c r="O1171" i="1"/>
  <c r="O1170" i="1"/>
  <c r="O1168" i="1"/>
  <c r="O1210" i="1"/>
  <c r="O1208" i="1"/>
  <c r="O1161" i="1"/>
  <c r="O1159" i="1"/>
  <c r="O1160" i="1"/>
  <c r="O1202" i="1"/>
  <c r="O1200" i="1"/>
  <c r="O1154" i="1"/>
  <c r="O1153" i="1"/>
  <c r="O1151" i="1"/>
  <c r="O1193" i="1"/>
  <c r="O1191" i="1"/>
  <c r="O1192" i="1"/>
  <c r="O1186" i="1"/>
  <c r="O1184" i="1"/>
  <c r="O1185" i="1"/>
  <c r="O1226" i="1"/>
  <c r="O1172" i="1"/>
  <c r="O1173" i="1"/>
  <c r="O1214" i="1"/>
  <c r="O1212" i="1"/>
  <c r="O1213" i="1"/>
  <c r="O1620" i="1"/>
  <c r="O1621" i="1"/>
  <c r="O1637" i="1"/>
  <c r="O1636" i="1"/>
  <c r="O1639" i="1"/>
  <c r="O1638" i="1"/>
  <c r="O1606" i="1"/>
  <c r="O1605" i="1"/>
  <c r="O1608" i="1"/>
  <c r="O1609" i="1"/>
  <c r="O1610" i="1"/>
  <c r="O1611" i="1"/>
  <c r="O1642" i="1"/>
  <c r="O1643" i="1"/>
  <c r="O1645" i="1"/>
  <c r="O1653" i="1"/>
  <c r="O1864" i="1"/>
  <c r="O1865" i="1"/>
  <c r="O1866" i="1"/>
  <c r="O1863" i="1"/>
  <c r="O1870" i="1"/>
  <c r="O1871" i="1"/>
  <c r="O1869" i="1"/>
  <c r="O1890" i="1"/>
  <c r="O1892" i="1"/>
  <c r="O1893" i="1"/>
  <c r="O1894" i="1"/>
  <c r="O1895" i="1"/>
  <c r="O1896" i="1"/>
  <c r="O1897" i="1"/>
  <c r="O1876" i="1"/>
  <c r="O1877" i="1"/>
  <c r="O1878" i="1"/>
  <c r="O1874" i="1"/>
  <c r="O1880" i="1"/>
  <c r="O1881" i="1"/>
  <c r="O1883" i="1"/>
  <c r="O1898" i="1"/>
  <c r="O1899" i="1"/>
  <c r="O1900" i="1"/>
  <c r="O1901" i="1"/>
  <c r="O1902" i="1"/>
  <c r="O1905" i="1"/>
  <c r="O1885" i="1"/>
  <c r="O1886" i="1"/>
  <c r="O1884" i="1"/>
  <c r="O1888" i="1"/>
  <c r="O803" i="1"/>
  <c r="O804" i="1"/>
  <c r="O801" i="1"/>
  <c r="O795" i="1"/>
  <c r="O1967" i="1"/>
  <c r="O765" i="1"/>
  <c r="O566" i="1"/>
  <c r="O1935" i="1"/>
  <c r="O1937" i="1"/>
  <c r="O1936" i="1"/>
  <c r="O1532" i="1"/>
  <c r="O1084" i="1"/>
  <c r="O785" i="1"/>
  <c r="O800" i="1"/>
  <c r="O799" i="1"/>
  <c r="O798" i="1"/>
  <c r="O796" i="1"/>
  <c r="O451" i="1"/>
  <c r="O210" i="1"/>
  <c r="O209" i="1"/>
  <c r="O805" i="1"/>
  <c r="O806" i="1"/>
  <c r="O808" i="1"/>
  <c r="O809" i="1"/>
  <c r="O810" i="1"/>
  <c r="O1924" i="1"/>
  <c r="O1915" i="1"/>
  <c r="O1921" i="1"/>
  <c r="O1922" i="1"/>
  <c r="O1923" i="1"/>
  <c r="O327" i="1"/>
  <c r="O1914" i="1"/>
  <c r="O1918" i="1"/>
  <c r="O1920" i="1"/>
  <c r="O329" i="1"/>
  <c r="O330" i="1"/>
  <c r="O331" i="1"/>
  <c r="O790" i="1"/>
  <c r="O792" i="1"/>
  <c r="O787" i="1"/>
  <c r="O789" i="1"/>
  <c r="O791" i="1"/>
  <c r="O793" i="1"/>
  <c r="O781" i="1"/>
  <c r="O780" i="1"/>
  <c r="O1906" i="1"/>
  <c r="O183" i="1"/>
  <c r="O1252" i="1"/>
  <c r="O1253" i="1"/>
  <c r="O1254" i="1"/>
  <c r="O1255" i="1"/>
  <c r="O185" i="1"/>
  <c r="O1913" i="1"/>
  <c r="O189" i="1"/>
  <c r="O188" i="1"/>
  <c r="O191" i="1"/>
  <c r="O187" i="1"/>
  <c r="O1930" i="1"/>
  <c r="O1932" i="1"/>
  <c r="O1931" i="1"/>
  <c r="O1925" i="1"/>
  <c r="O1928" i="1"/>
  <c r="O1929" i="1"/>
  <c r="O1933" i="1"/>
  <c r="O1530" i="1"/>
  <c r="O1654" i="1"/>
  <c r="O1968" i="1"/>
  <c r="O201" i="1"/>
  <c r="O208" i="1"/>
  <c r="O336" i="1"/>
  <c r="O334" i="1"/>
  <c r="O1107" i="1"/>
  <c r="O1106" i="1"/>
  <c r="O199" i="1"/>
  <c r="O567" i="1"/>
  <c r="O568" i="1"/>
  <c r="O569" i="1"/>
  <c r="O332" i="1"/>
  <c r="O203" i="1"/>
  <c r="O1909" i="1"/>
  <c r="O1912" i="1"/>
  <c r="O1911" i="1"/>
  <c r="O782" i="1"/>
  <c r="O1907" i="1"/>
  <c r="O1908" i="1"/>
  <c r="O5" i="1"/>
  <c r="O4" i="1"/>
  <c r="O3" i="1"/>
  <c r="O1527" i="1"/>
  <c r="O1529" i="1"/>
  <c r="O1910" i="1"/>
  <c r="O200" i="1"/>
  <c r="O197" i="1"/>
  <c r="O198" i="1"/>
  <c r="O335" i="1"/>
  <c r="O195" i="1"/>
  <c r="O196" i="1"/>
  <c r="O1927" i="1"/>
  <c r="O1926" i="1"/>
  <c r="O186" i="1"/>
  <c r="O190" i="1"/>
  <c r="O184" i="1"/>
  <c r="O1934" i="1"/>
  <c r="O794" i="1"/>
  <c r="O788" i="1"/>
  <c r="O786" i="1"/>
  <c r="O328" i="1"/>
  <c r="O1916" i="1"/>
  <c r="O1919" i="1"/>
  <c r="O1917" i="1"/>
  <c r="O807" i="1"/>
  <c r="O811" i="1"/>
  <c r="O211" i="1"/>
  <c r="O450" i="1"/>
  <c r="O797" i="1"/>
  <c r="O1533" i="1"/>
  <c r="O204" i="1"/>
  <c r="O1531" i="1"/>
  <c r="O1938" i="1"/>
  <c r="O565" i="1"/>
  <c r="O202" i="1"/>
  <c r="O802" i="1"/>
  <c r="O1887" i="1"/>
  <c r="O1889" i="1"/>
  <c r="O1904" i="1"/>
  <c r="O1903" i="1"/>
  <c r="O1879" i="1"/>
  <c r="O1882" i="1"/>
  <c r="O1875" i="1"/>
  <c r="O1891" i="1"/>
  <c r="O1868" i="1"/>
  <c r="O1873" i="1"/>
  <c r="O1872" i="1"/>
  <c r="O1862" i="1"/>
  <c r="O1867" i="1"/>
  <c r="O1644" i="1"/>
  <c r="O1641" i="1"/>
  <c r="O1640" i="1"/>
  <c r="O1607" i="1"/>
  <c r="O1603" i="1"/>
  <c r="O391" i="1"/>
  <c r="O1174" i="1"/>
  <c r="O1225" i="1"/>
  <c r="O1224" i="1"/>
  <c r="O1194" i="1"/>
  <c r="O1152" i="1"/>
  <c r="O1199" i="1"/>
  <c r="O1201" i="1"/>
  <c r="O1162" i="1"/>
  <c r="O1209" i="1"/>
  <c r="O1211" i="1"/>
  <c r="O1169" i="1"/>
  <c r="O1221" i="1"/>
  <c r="O1220" i="1"/>
  <c r="O1222" i="1"/>
  <c r="O1860" i="1"/>
  <c r="O1859" i="1"/>
  <c r="O1528" i="1"/>
  <c r="O1219" i="1"/>
  <c r="O1218" i="1"/>
  <c r="O1217" i="1"/>
  <c r="O1216" i="1"/>
  <c r="O1205" i="1"/>
  <c r="O1198" i="1"/>
  <c r="O1195" i="1"/>
  <c r="O1239" i="1"/>
  <c r="O1241" i="1"/>
  <c r="O1228" i="1"/>
  <c r="O1242" i="1"/>
  <c r="O1245" i="1"/>
  <c r="O1247" i="1"/>
  <c r="O1235" i="1"/>
  <c r="O1250" i="1"/>
  <c r="O1248" i="1"/>
  <c r="O1238" i="1"/>
  <c r="O1145" i="1"/>
  <c r="O1628" i="1"/>
  <c r="O1627" i="1"/>
  <c r="O1625" i="1"/>
  <c r="O1630" i="1"/>
  <c r="O1616" i="1"/>
  <c r="O205" i="1"/>
  <c r="O1188" i="1"/>
  <c r="O1648" i="1"/>
  <c r="O1647" i="1"/>
  <c r="O1646" i="1"/>
  <c r="O1633" i="1"/>
  <c r="O319" i="1"/>
  <c r="O322" i="1"/>
  <c r="O320" i="1"/>
  <c r="O232" i="1"/>
  <c r="O224" i="1"/>
  <c r="O236" i="1"/>
  <c r="O228" i="1"/>
  <c r="O241" i="1"/>
  <c r="O213" i="1"/>
  <c r="O217" i="1"/>
  <c r="O234" i="1"/>
  <c r="O226" i="1"/>
  <c r="O230" i="1"/>
  <c r="O223" i="1"/>
  <c r="O243" i="1"/>
  <c r="O239" i="1"/>
  <c r="O215" i="1"/>
  <c r="O219" i="1"/>
  <c r="O784" i="1"/>
  <c r="O783" i="1"/>
  <c r="O316" i="1"/>
  <c r="O1102" i="1"/>
  <c r="O1105" i="1"/>
  <c r="O1179" i="1"/>
  <c r="O267" i="1"/>
  <c r="O304" i="1"/>
  <c r="O285" i="1"/>
  <c r="O299" i="1"/>
  <c r="O307" i="1"/>
  <c r="O308" i="1"/>
  <c r="O289" i="1"/>
  <c r="O259" i="1"/>
  <c r="O286" i="1"/>
  <c r="O256" i="1"/>
  <c r="O257" i="1"/>
  <c r="O273" i="1"/>
  <c r="O265" i="1"/>
  <c r="O274" i="1"/>
  <c r="O303" i="1"/>
  <c r="O246" i="1"/>
  <c r="O296" i="1"/>
  <c r="O301" i="1"/>
  <c r="O282" i="1"/>
  <c r="O252" i="1"/>
  <c r="O302" i="1"/>
  <c r="O264" i="1"/>
  <c r="O290" i="1"/>
  <c r="O260" i="1"/>
  <c r="O310" i="1"/>
  <c r="O291" i="1"/>
  <c r="O1802" i="1"/>
  <c r="O1795" i="1"/>
  <c r="O763" i="1"/>
  <c r="O764" i="1"/>
  <c r="O761" i="1"/>
  <c r="O1178" i="1"/>
  <c r="O754" i="1"/>
  <c r="O1164" i="1"/>
  <c r="O1972" i="1"/>
  <c r="O1971" i="1"/>
  <c r="O1974" i="1"/>
  <c r="O1975" i="1"/>
  <c r="O1978" i="1"/>
  <c r="O1976" i="1"/>
  <c r="O6" i="1"/>
  <c r="O10" i="1"/>
  <c r="O8" i="1"/>
  <c r="O15" i="1"/>
  <c r="O13" i="1"/>
  <c r="O1602" i="1"/>
  <c r="O1944" i="1"/>
  <c r="O1939" i="1"/>
  <c r="O1964" i="1"/>
  <c r="O1942" i="1"/>
  <c r="O1941" i="1"/>
  <c r="O1940" i="1"/>
  <c r="O1949" i="1"/>
  <c r="O1955" i="1"/>
  <c r="O1961" i="1"/>
  <c r="O1960" i="1"/>
  <c r="O1959" i="1"/>
  <c r="O1958" i="1"/>
  <c r="O1082" i="1"/>
  <c r="O1083" i="1"/>
  <c r="O1070" i="1"/>
  <c r="O1073" i="1"/>
  <c r="O1072" i="1"/>
  <c r="O1078" i="1"/>
  <c r="O1079" i="1"/>
  <c r="O1100" i="1"/>
  <c r="O1087" i="1"/>
  <c r="O1086" i="1"/>
  <c r="O1085" i="1"/>
  <c r="O1091" i="1"/>
  <c r="O1093" i="1"/>
  <c r="O1099" i="1"/>
  <c r="O1096" i="1"/>
  <c r="O1097" i="1"/>
  <c r="O1717" i="1"/>
  <c r="O1716" i="1"/>
  <c r="O1715" i="1"/>
  <c r="O1720" i="1"/>
  <c r="O1719" i="1"/>
  <c r="O1677" i="1"/>
  <c r="O1676" i="1"/>
  <c r="O1675" i="1"/>
  <c r="O1672" i="1"/>
  <c r="O1670" i="1"/>
  <c r="O1667" i="1"/>
  <c r="O1666" i="1"/>
  <c r="O1665" i="1"/>
  <c r="O1664" i="1"/>
  <c r="O1656" i="1"/>
  <c r="O1655" i="1"/>
  <c r="O1705" i="1"/>
  <c r="O1702" i="1"/>
  <c r="O1701" i="1"/>
  <c r="O1700" i="1"/>
  <c r="O1699" i="1"/>
  <c r="O1713" i="1"/>
  <c r="O1709" i="1"/>
  <c r="O1708" i="1"/>
  <c r="O1707" i="1"/>
  <c r="O1686" i="1"/>
  <c r="O1685" i="1"/>
  <c r="O1684" i="1"/>
  <c r="O1683" i="1"/>
  <c r="O1680" i="1"/>
  <c r="O1679" i="1"/>
  <c r="O1693" i="1"/>
  <c r="O1692" i="1"/>
  <c r="O1691" i="1"/>
  <c r="O1688" i="1"/>
  <c r="O1787" i="1"/>
  <c r="O1786" i="1"/>
  <c r="O1792" i="1"/>
  <c r="O1791" i="1"/>
  <c r="O1782" i="1"/>
  <c r="O1737" i="1"/>
  <c r="O1736" i="1"/>
  <c r="O1729" i="1"/>
  <c r="O1728" i="1"/>
  <c r="O1771" i="1"/>
  <c r="O1753" i="1"/>
  <c r="O1752" i="1"/>
  <c r="O1751" i="1"/>
  <c r="O1761" i="1"/>
  <c r="O1760" i="1"/>
  <c r="O1744" i="1"/>
  <c r="O1743" i="1"/>
  <c r="O1742" i="1"/>
  <c r="O1726" i="1"/>
  <c r="O1768" i="1"/>
  <c r="O1767" i="1"/>
  <c r="O1778" i="1"/>
  <c r="O1750" i="1"/>
  <c r="O1749" i="1"/>
  <c r="O1748" i="1"/>
  <c r="O1740" i="1"/>
  <c r="O1730" i="1"/>
  <c r="O1723" i="1"/>
  <c r="O1722" i="1"/>
  <c r="O1765" i="1"/>
  <c r="O1764" i="1"/>
  <c r="O1775" i="1"/>
  <c r="O1774" i="1"/>
  <c r="O1745" i="1"/>
  <c r="O544" i="1"/>
  <c r="O543" i="1"/>
  <c r="O542" i="1"/>
  <c r="O539" i="1"/>
  <c r="O538" i="1"/>
  <c r="O537" i="1"/>
  <c r="O536" i="1"/>
  <c r="O533" i="1"/>
  <c r="O532" i="1"/>
  <c r="O529" i="1"/>
  <c r="O528" i="1"/>
  <c r="O527" i="1"/>
  <c r="O563" i="1"/>
  <c r="O562" i="1"/>
  <c r="O561" i="1"/>
  <c r="O560" i="1"/>
  <c r="O552" i="1"/>
  <c r="O551" i="1"/>
  <c r="O550" i="1"/>
  <c r="O547" i="1"/>
  <c r="O546" i="1"/>
  <c r="O545" i="1"/>
  <c r="O506" i="1"/>
  <c r="O502" i="1"/>
  <c r="O521" i="1"/>
  <c r="O520" i="1"/>
  <c r="O519" i="1"/>
  <c r="O524" i="1"/>
  <c r="O523" i="1"/>
  <c r="O522" i="1"/>
  <c r="O514" i="1"/>
  <c r="O511" i="1"/>
  <c r="O510" i="1"/>
  <c r="O509" i="1"/>
  <c r="O508" i="1"/>
  <c r="O463" i="1"/>
  <c r="O462" i="1"/>
  <c r="O461" i="1"/>
  <c r="O460" i="1"/>
  <c r="O456" i="1"/>
  <c r="O453" i="1"/>
  <c r="O452" i="1"/>
  <c r="O492" i="1"/>
  <c r="O489" i="1"/>
  <c r="O488" i="1"/>
  <c r="O487" i="1"/>
  <c r="O486" i="1"/>
  <c r="O496" i="1"/>
  <c r="O495" i="1"/>
  <c r="O479" i="1"/>
  <c r="O478" i="1"/>
  <c r="O477" i="1"/>
  <c r="O474" i="1"/>
  <c r="O473" i="1"/>
  <c r="O484" i="1"/>
  <c r="O483" i="1"/>
  <c r="O480" i="1"/>
  <c r="O469" i="1"/>
  <c r="O468" i="1"/>
  <c r="O467" i="1"/>
  <c r="O1504" i="1"/>
  <c r="O1503" i="1"/>
  <c r="O1502" i="1"/>
  <c r="O1497" i="1"/>
  <c r="O1493" i="1"/>
  <c r="O1492" i="1"/>
  <c r="O1491" i="1"/>
  <c r="O1489" i="1"/>
  <c r="O1488" i="1"/>
  <c r="O1487" i="1"/>
  <c r="O1486" i="1"/>
  <c r="O1485" i="1"/>
  <c r="O1517" i="1"/>
  <c r="O1516" i="1"/>
  <c r="O1515" i="1"/>
  <c r="O1512" i="1"/>
  <c r="O1511" i="1"/>
  <c r="O1510" i="1"/>
  <c r="O1509" i="1"/>
  <c r="O1506" i="1"/>
  <c r="O1505" i="1"/>
  <c r="O1461" i="1"/>
  <c r="O1460" i="1"/>
  <c r="O1459" i="1"/>
  <c r="O1457" i="1"/>
  <c r="O1480" i="1"/>
  <c r="O1479" i="1"/>
  <c r="O1478" i="1"/>
  <c r="O1477" i="1"/>
  <c r="O1482" i="1"/>
  <c r="O1481" i="1"/>
  <c r="O1469" i="1"/>
  <c r="O1476" i="1"/>
  <c r="O1475" i="1"/>
  <c r="O1468" i="1"/>
  <c r="O1467" i="1"/>
  <c r="O1466" i="1"/>
  <c r="O1465" i="1"/>
  <c r="O1264" i="1"/>
  <c r="O1260" i="1"/>
  <c r="O1259" i="1"/>
  <c r="O1258" i="1"/>
  <c r="O1292" i="1"/>
  <c r="O1291" i="1"/>
  <c r="O1290" i="1"/>
  <c r="O1289" i="1"/>
  <c r="O1286" i="1"/>
  <c r="O1280" i="1"/>
  <c r="O1279" i="1"/>
  <c r="O1276" i="1"/>
  <c r="O1275" i="1"/>
  <c r="O1285" i="1"/>
  <c r="O1284" i="1"/>
  <c r="O1281" i="1"/>
  <c r="O1274" i="1"/>
  <c r="O1270" i="1"/>
  <c r="O1269" i="1"/>
  <c r="O1268" i="1"/>
  <c r="O1307" i="1"/>
  <c r="O1345" i="1"/>
  <c r="O1344" i="1"/>
  <c r="O1304" i="1"/>
  <c r="O1342" i="1"/>
  <c r="O1316" i="1"/>
  <c r="O1314" i="1"/>
  <c r="O1312" i="1"/>
  <c r="O1317" i="1"/>
  <c r="O1315" i="1"/>
  <c r="O1313" i="1"/>
  <c r="O1354" i="1"/>
  <c r="O1347" i="1"/>
  <c r="O1349" i="1"/>
  <c r="O1327" i="1"/>
  <c r="O1326" i="1"/>
  <c r="O1323" i="1"/>
  <c r="O1322" i="1"/>
  <c r="O1321" i="1"/>
  <c r="O1320" i="1"/>
  <c r="O1335" i="1"/>
  <c r="O1331" i="1"/>
  <c r="O1330" i="1"/>
  <c r="O1329" i="1"/>
  <c r="O1333" i="1"/>
  <c r="O1332" i="1"/>
  <c r="O1328" i="1"/>
  <c r="O1366" i="1"/>
  <c r="O1365" i="1"/>
  <c r="O1364" i="1"/>
  <c r="O1434" i="1"/>
  <c r="O1433" i="1"/>
  <c r="O1360" i="1"/>
  <c r="O1357" i="1"/>
  <c r="O1356" i="1"/>
  <c r="O1355" i="1"/>
  <c r="O1432" i="1"/>
  <c r="O1428" i="1"/>
  <c r="O1301" i="1"/>
  <c r="O1300" i="1"/>
  <c r="O1299" i="1"/>
  <c r="O1382" i="1"/>
  <c r="O1380" i="1"/>
  <c r="O1378" i="1"/>
  <c r="O1376" i="1"/>
  <c r="O1372" i="1"/>
  <c r="O1371" i="1"/>
  <c r="O1383" i="1"/>
  <c r="O1381" i="1"/>
  <c r="O1379" i="1"/>
  <c r="O1373" i="1"/>
  <c r="O1456" i="1"/>
  <c r="O1454" i="1"/>
  <c r="O1452" i="1"/>
  <c r="O1444" i="1"/>
  <c r="O1440" i="1"/>
  <c r="O1439" i="1"/>
  <c r="O1455" i="1"/>
  <c r="O1449" i="1"/>
  <c r="O1447" i="1"/>
  <c r="O1445" i="1"/>
  <c r="O1402" i="1"/>
  <c r="O1398" i="1"/>
  <c r="O1394" i="1"/>
  <c r="O1393" i="1"/>
  <c r="O1392" i="1"/>
  <c r="O1389" i="1"/>
  <c r="O1388" i="1"/>
  <c r="O1387" i="1"/>
  <c r="O1386" i="1"/>
  <c r="O1420" i="1"/>
  <c r="O1419" i="1"/>
  <c r="O1426" i="1"/>
  <c r="O1425" i="1"/>
  <c r="O1424" i="1"/>
  <c r="O1423" i="1"/>
  <c r="O1415" i="1"/>
  <c r="O1409" i="1"/>
  <c r="O1408" i="1"/>
  <c r="O1407" i="1"/>
  <c r="O1414" i="1"/>
  <c r="O1410" i="1"/>
  <c r="O1403" i="1"/>
  <c r="O836" i="1"/>
  <c r="O835" i="1"/>
  <c r="O844" i="1"/>
  <c r="O839" i="1"/>
  <c r="O837" i="1"/>
  <c r="O838" i="1"/>
  <c r="O847" i="1"/>
  <c r="O843" i="1"/>
  <c r="O841" i="1"/>
  <c r="O840" i="1"/>
  <c r="O815" i="1"/>
  <c r="O814" i="1"/>
  <c r="O833" i="1"/>
  <c r="O830" i="1"/>
  <c r="O832" i="1"/>
  <c r="O824" i="1"/>
  <c r="O820" i="1"/>
  <c r="O819" i="1"/>
  <c r="O818" i="1"/>
  <c r="O828" i="1"/>
  <c r="O827" i="1"/>
  <c r="O1598" i="1"/>
  <c r="O1163" i="1"/>
  <c r="O1158" i="1"/>
  <c r="O739" i="1"/>
  <c r="O701" i="1"/>
  <c r="O694" i="1"/>
  <c r="O717" i="1"/>
  <c r="O737" i="1"/>
  <c r="O747" i="1"/>
  <c r="O732" i="1"/>
  <c r="O683" i="1"/>
  <c r="O670" i="1"/>
  <c r="O687" i="1"/>
  <c r="O696" i="1"/>
  <c r="O714" i="1"/>
  <c r="O711" i="1"/>
  <c r="O723" i="1"/>
  <c r="O708" i="1"/>
  <c r="O719" i="1"/>
  <c r="O736" i="1"/>
  <c r="O731" i="1"/>
  <c r="O740" i="1"/>
  <c r="O674" i="1"/>
  <c r="O691" i="1"/>
  <c r="O702" i="1"/>
  <c r="O686" i="1"/>
  <c r="O726" i="1"/>
  <c r="O710" i="1"/>
  <c r="O722" i="1"/>
  <c r="O707" i="1"/>
  <c r="O734" i="1"/>
  <c r="O738" i="1"/>
  <c r="O742" i="1"/>
  <c r="O748" i="1"/>
  <c r="O672" i="1"/>
  <c r="O668" i="1"/>
  <c r="O671" i="1"/>
  <c r="O680" i="1"/>
  <c r="O690" i="1"/>
  <c r="O688" i="1"/>
  <c r="O698" i="1"/>
  <c r="O693" i="1"/>
  <c r="O712" i="1"/>
  <c r="O724" i="1"/>
  <c r="O709" i="1"/>
  <c r="O720" i="1"/>
  <c r="O706" i="1"/>
  <c r="O729" i="1"/>
  <c r="O382" i="1"/>
  <c r="O365" i="1"/>
  <c r="O362" i="1"/>
  <c r="O384" i="1"/>
  <c r="O374" i="1"/>
  <c r="O367" i="1"/>
  <c r="O361" i="1"/>
  <c r="O371" i="1"/>
  <c r="O359" i="1"/>
  <c r="O381" i="1"/>
  <c r="O379" i="1"/>
  <c r="O372" i="1"/>
  <c r="O360" i="1"/>
  <c r="O380" i="1"/>
  <c r="O386" i="1"/>
  <c r="O376" i="1"/>
  <c r="O358" i="1"/>
  <c r="O385" i="1"/>
  <c r="O375" i="1"/>
  <c r="O102" i="1"/>
  <c r="O101" i="1"/>
  <c r="O100" i="1"/>
  <c r="O99" i="1"/>
  <c r="O74" i="1"/>
  <c r="O70" i="1"/>
  <c r="O164" i="1"/>
  <c r="O161" i="1"/>
  <c r="O160" i="1"/>
  <c r="O159" i="1"/>
  <c r="O158" i="1"/>
  <c r="O66" i="1"/>
  <c r="O157" i="1"/>
  <c r="O156" i="1"/>
  <c r="O155" i="1"/>
  <c r="O154" i="1"/>
  <c r="O153" i="1"/>
  <c r="O63" i="1"/>
  <c r="O60" i="1"/>
  <c r="O59" i="1"/>
  <c r="O92" i="1"/>
  <c r="O90" i="1"/>
  <c r="O88" i="1"/>
  <c r="O82" i="1"/>
  <c r="O81" i="1"/>
  <c r="O80" i="1"/>
  <c r="O79" i="1"/>
  <c r="O95" i="1"/>
  <c r="O87" i="1"/>
  <c r="O85" i="1"/>
  <c r="O83" i="1"/>
  <c r="O180" i="1"/>
  <c r="O179" i="1"/>
  <c r="O177" i="1"/>
  <c r="O175" i="1"/>
  <c r="O173" i="1"/>
  <c r="O165" i="1"/>
  <c r="O181" i="1"/>
  <c r="O174" i="1"/>
  <c r="O172" i="1"/>
  <c r="O170" i="1"/>
  <c r="O124" i="1"/>
  <c r="O121" i="1"/>
  <c r="O120" i="1"/>
  <c r="O116" i="1"/>
  <c r="O115" i="1"/>
  <c r="O114" i="1"/>
  <c r="O111" i="1"/>
  <c r="O110" i="1"/>
  <c r="O109" i="1"/>
  <c r="O108" i="1"/>
  <c r="O104" i="1"/>
  <c r="O143" i="1"/>
  <c r="O142" i="1"/>
  <c r="O141" i="1"/>
  <c r="O140" i="1"/>
  <c r="O151" i="1"/>
  <c r="O150" i="1"/>
  <c r="O149" i="1"/>
  <c r="O132" i="1"/>
  <c r="O131" i="1"/>
  <c r="O127" i="1"/>
  <c r="O126" i="1"/>
  <c r="O138" i="1"/>
  <c r="O135" i="1"/>
  <c r="O134" i="1"/>
  <c r="O133" i="1"/>
  <c r="O125" i="1"/>
  <c r="O664" i="1"/>
  <c r="O662" i="1"/>
  <c r="O648" i="1"/>
  <c r="O665" i="1"/>
  <c r="O663" i="1"/>
  <c r="O651" i="1"/>
  <c r="O650" i="1"/>
  <c r="O646" i="1"/>
  <c r="O667" i="1"/>
  <c r="O584" i="1"/>
  <c r="O607" i="1"/>
  <c r="O601" i="1"/>
  <c r="O585" i="1"/>
  <c r="O578" i="1"/>
  <c r="O599" i="1"/>
  <c r="O594" i="1"/>
  <c r="O590" i="1"/>
  <c r="O580" i="1"/>
  <c r="O598" i="1"/>
  <c r="O593" i="1"/>
  <c r="O606" i="1"/>
  <c r="O605" i="1"/>
  <c r="O600" i="1"/>
  <c r="O604" i="1"/>
  <c r="O608" i="1"/>
  <c r="O596" i="1"/>
  <c r="O587" i="1"/>
  <c r="O595" i="1"/>
  <c r="O577" i="1"/>
  <c r="O581" i="1"/>
  <c r="O349" i="1"/>
  <c r="O346" i="1"/>
  <c r="O351" i="1"/>
  <c r="O348" i="1"/>
  <c r="O344" i="1"/>
  <c r="O347" i="1"/>
  <c r="O352" i="1"/>
  <c r="O44" i="1"/>
  <c r="O43" i="1"/>
  <c r="O37" i="1"/>
  <c r="O54" i="1"/>
  <c r="O31" i="1"/>
  <c r="O41" i="1"/>
  <c r="O56" i="1"/>
  <c r="O33" i="1"/>
  <c r="O32" i="1"/>
  <c r="O42" i="1"/>
  <c r="O50" i="1"/>
  <c r="O49" i="1"/>
  <c r="O48" i="1"/>
  <c r="O46" i="1"/>
  <c r="O52" i="1"/>
  <c r="O18" i="1"/>
  <c r="O21" i="1"/>
  <c r="O23" i="1"/>
  <c r="O26" i="1"/>
  <c r="O25" i="1"/>
  <c r="O24" i="1"/>
  <c r="O22" i="1"/>
  <c r="O29" i="1"/>
  <c r="O28" i="1"/>
  <c r="O1622" i="1"/>
  <c r="O631" i="1"/>
  <c r="O630" i="1"/>
  <c r="O629" i="1"/>
  <c r="O628" i="1"/>
  <c r="O637" i="1"/>
  <c r="O636" i="1"/>
  <c r="O627" i="1"/>
  <c r="O626" i="1"/>
  <c r="O641" i="1"/>
  <c r="O625" i="1"/>
  <c r="O624" i="1"/>
  <c r="O642" i="1"/>
  <c r="O1124" i="1"/>
  <c r="O1123" i="1"/>
  <c r="O1125" i="1"/>
  <c r="O778" i="1"/>
  <c r="O1121" i="1"/>
  <c r="O1117" i="1"/>
  <c r="O1115" i="1"/>
  <c r="O1116" i="1"/>
  <c r="O1110" i="1"/>
  <c r="O1109" i="1"/>
  <c r="O1113" i="1"/>
  <c r="O1114" i="1"/>
  <c r="O1111" i="1"/>
  <c r="O1112" i="1"/>
  <c r="O749" i="1"/>
  <c r="O751" i="1"/>
  <c r="O387" i="1"/>
  <c r="O1133" i="1"/>
  <c r="O1134" i="1"/>
  <c r="O1128" i="1"/>
  <c r="O1126" i="1"/>
  <c r="O1131" i="1"/>
  <c r="O1132" i="1"/>
  <c r="O1129" i="1"/>
  <c r="O1137" i="1"/>
  <c r="O1141" i="1"/>
  <c r="O1138" i="1"/>
  <c r="O1139" i="1"/>
  <c r="O1594" i="1"/>
  <c r="O1590" i="1"/>
  <c r="O1593" i="1"/>
  <c r="O355" i="1"/>
  <c r="O356" i="1"/>
  <c r="O2013" i="1"/>
  <c r="O2014" i="1"/>
  <c r="O2012" i="1"/>
  <c r="O2018" i="1"/>
  <c r="O2017" i="1"/>
  <c r="O766" i="1"/>
  <c r="O770" i="1"/>
  <c r="O771" i="1"/>
  <c r="O769" i="1"/>
  <c r="O774" i="1"/>
  <c r="O890" i="1"/>
  <c r="O889" i="1"/>
  <c r="O891" i="1"/>
  <c r="O1150" i="1"/>
  <c r="O1149" i="1"/>
  <c r="O894" i="1"/>
  <c r="O892" i="1"/>
  <c r="O893" i="1"/>
  <c r="O921" i="1"/>
  <c r="O929" i="1"/>
  <c r="O928" i="1"/>
  <c r="O1147" i="1"/>
  <c r="O954" i="1"/>
  <c r="O965" i="1"/>
  <c r="O961" i="1"/>
  <c r="O861" i="1"/>
  <c r="O868" i="1"/>
  <c r="O957" i="1"/>
  <c r="O949" i="1"/>
  <c r="O960" i="1"/>
  <c r="O855" i="1"/>
  <c r="O864" i="1"/>
  <c r="O956" i="1"/>
  <c r="O948" i="1"/>
  <c r="O966" i="1"/>
  <c r="O967" i="1"/>
  <c r="O851" i="1"/>
  <c r="O857" i="1"/>
  <c r="O858" i="1"/>
  <c r="O862" i="1"/>
  <c r="O859" i="1"/>
  <c r="O952" i="1"/>
  <c r="O958" i="1"/>
  <c r="O943" i="1"/>
  <c r="O942" i="1"/>
  <c r="O947" i="1"/>
  <c r="O988" i="1"/>
  <c r="O986" i="1"/>
  <c r="O987" i="1"/>
  <c r="O1024" i="1"/>
  <c r="O981" i="1"/>
  <c r="O978" i="1"/>
  <c r="O1010" i="1"/>
  <c r="O1023" i="1"/>
  <c r="O1018" i="1"/>
  <c r="O980" i="1"/>
  <c r="O977" i="1"/>
  <c r="O983" i="1"/>
  <c r="O1014" i="1"/>
  <c r="O1017" i="1"/>
  <c r="O968" i="1"/>
  <c r="O971" i="1"/>
  <c r="O979" i="1"/>
  <c r="O976" i="1"/>
  <c r="O985" i="1"/>
  <c r="O1013" i="1"/>
  <c r="O1016" i="1"/>
  <c r="O1011" i="1"/>
  <c r="O1025" i="1"/>
  <c r="O1026" i="1"/>
  <c r="O609" i="1"/>
  <c r="O1988" i="1"/>
  <c r="O1994" i="1"/>
  <c r="O1983" i="1"/>
  <c r="O2010" i="1"/>
  <c r="O1999" i="1"/>
  <c r="O1987" i="1"/>
  <c r="O1993" i="1"/>
  <c r="O1998" i="1"/>
  <c r="O2002" i="1"/>
  <c r="O2008" i="1"/>
  <c r="O1997" i="1"/>
  <c r="O1980" i="1"/>
  <c r="O2001" i="1"/>
  <c r="O2007" i="1"/>
  <c r="O1996" i="1"/>
  <c r="O1979" i="1"/>
  <c r="O1995" i="1"/>
  <c r="O611" i="1"/>
  <c r="O614" i="1"/>
  <c r="O616" i="1"/>
  <c r="O617" i="1"/>
  <c r="O618" i="1"/>
  <c r="O888" i="1"/>
  <c r="O887" i="1"/>
  <c r="O886" i="1"/>
  <c r="O883" i="1"/>
  <c r="O880" i="1"/>
  <c r="O879" i="1"/>
  <c r="O876" i="1"/>
  <c r="O426" i="1"/>
  <c r="O427" i="1"/>
  <c r="O435" i="1"/>
  <c r="O433" i="1"/>
  <c r="O429" i="1"/>
  <c r="O437" i="1"/>
  <c r="O438" i="1"/>
  <c r="O443" i="1"/>
  <c r="O442" i="1"/>
  <c r="O441" i="1"/>
  <c r="O446" i="1"/>
  <c r="O449" i="1"/>
  <c r="O873" i="1"/>
  <c r="O872" i="1"/>
  <c r="O853" i="1"/>
  <c r="O852" i="1"/>
  <c r="O759" i="1"/>
  <c r="O760" i="1"/>
  <c r="O757" i="1"/>
  <c r="O622" i="1"/>
  <c r="O621" i="1"/>
  <c r="O419" i="1"/>
  <c r="O407" i="1"/>
  <c r="O416" i="1"/>
  <c r="O417" i="1"/>
  <c r="O396" i="1"/>
  <c r="O410" i="1"/>
  <c r="O411" i="1"/>
  <c r="O420" i="1"/>
  <c r="O1579" i="1"/>
  <c r="O1580" i="1"/>
  <c r="O1588" i="1"/>
  <c r="O1586" i="1"/>
  <c r="O1589" i="1"/>
  <c r="O1570" i="1"/>
  <c r="O1573" i="1"/>
  <c r="O1575" i="1"/>
  <c r="O1576" i="1"/>
  <c r="O1583" i="1"/>
  <c r="O1584" i="1"/>
  <c r="O1568" i="1"/>
  <c r="O1566" i="1"/>
  <c r="O1569" i="1"/>
  <c r="O1563" i="1"/>
  <c r="O1562" i="1"/>
  <c r="O1565" i="1"/>
  <c r="O1547" i="1"/>
  <c r="O1548" i="1"/>
  <c r="O1555" i="1"/>
  <c r="O1556" i="1"/>
  <c r="O1540" i="1"/>
  <c r="O1538" i="1"/>
  <c r="O1541" i="1"/>
  <c r="O1559" i="1"/>
  <c r="O1558" i="1"/>
  <c r="O1561" i="1"/>
  <c r="O1543" i="1"/>
  <c r="O1544" i="1"/>
  <c r="O1545" i="1"/>
  <c r="O1551" i="1"/>
  <c r="O1552" i="1"/>
  <c r="O1553" i="1"/>
  <c r="O1536" i="1"/>
  <c r="O1534" i="1"/>
  <c r="O1537" i="1"/>
  <c r="O620" i="1"/>
  <c r="O619" i="1"/>
  <c r="O440" i="1"/>
  <c r="O439" i="1"/>
  <c r="O432" i="1"/>
  <c r="O430" i="1"/>
  <c r="O424" i="1"/>
  <c r="O423" i="1"/>
  <c r="O333" i="1"/>
  <c r="O422" i="1"/>
  <c r="O421" i="1"/>
  <c r="O414" i="1"/>
  <c r="O413" i="1"/>
  <c r="O412" i="1"/>
  <c r="O405" i="1"/>
  <c r="O404" i="1"/>
  <c r="O403" i="1"/>
  <c r="O875" i="1"/>
  <c r="O395" i="1"/>
  <c r="O882" i="1"/>
  <c r="O394" i="1"/>
  <c r="O393" i="1"/>
  <c r="O392" i="1"/>
  <c r="O874" i="1"/>
  <c r="O871" i="1"/>
  <c r="O909" i="1"/>
  <c r="O930" i="1"/>
  <c r="O908" i="1"/>
  <c r="O925" i="1"/>
  <c r="O927" i="1"/>
  <c r="O923" i="1"/>
  <c r="O926" i="1"/>
  <c r="O922" i="1"/>
  <c r="O918" i="1"/>
  <c r="O939" i="1"/>
  <c r="O906" i="1"/>
  <c r="O917" i="1"/>
  <c r="O938" i="1"/>
  <c r="O919" i="1"/>
  <c r="O940" i="1"/>
  <c r="O907" i="1"/>
  <c r="O913" i="1"/>
  <c r="O934" i="1"/>
  <c r="O901" i="1"/>
  <c r="O912" i="1"/>
  <c r="O933" i="1"/>
  <c r="O900" i="1"/>
  <c r="O911" i="1"/>
  <c r="O932" i="1"/>
  <c r="O899" i="1"/>
  <c r="O915" i="1"/>
  <c r="O937" i="1"/>
  <c r="O903" i="1"/>
  <c r="O936" i="1"/>
  <c r="O904" i="1"/>
  <c r="O914" i="1"/>
  <c r="O935" i="1"/>
  <c r="O902" i="1"/>
  <c r="O910" i="1"/>
  <c r="O931" i="1"/>
  <c r="O898" i="1"/>
  <c r="O997" i="1"/>
  <c r="O1007" i="1"/>
  <c r="O996" i="1"/>
  <c r="O1006" i="1"/>
  <c r="O998" i="1"/>
  <c r="O1008" i="1"/>
  <c r="O992" i="1"/>
  <c r="O990" i="1"/>
  <c r="O994" i="1"/>
  <c r="O995" i="1"/>
  <c r="O993" i="1"/>
  <c r="O989" i="1"/>
  <c r="O1002" i="1"/>
  <c r="O1001" i="1"/>
  <c r="O1000" i="1"/>
  <c r="O1004" i="1"/>
  <c r="O1005" i="1"/>
  <c r="O1003" i="1"/>
  <c r="O999" i="1"/>
  <c r="O1029" i="1"/>
  <c r="O1031" i="1"/>
  <c r="O1033" i="1"/>
  <c r="O1040" i="1"/>
  <c r="O1042" i="1"/>
  <c r="O1034" i="1"/>
  <c r="O1046" i="1"/>
  <c r="O1028" i="1"/>
  <c r="O1043" i="1"/>
  <c r="O1037" i="1"/>
  <c r="O1036" i="1"/>
  <c r="O1048" i="1"/>
  <c r="O1032" i="1"/>
  <c r="O1045" i="1"/>
  <c r="O1041" i="1"/>
  <c r="O1035" i="1"/>
  <c r="O1047" i="1"/>
  <c r="O1030" i="1"/>
  <c r="O1039" i="1"/>
  <c r="O1050" i="1"/>
  <c r="O1052" i="1"/>
  <c r="O1054" i="1"/>
  <c r="O1059" i="1"/>
  <c r="O1061" i="1"/>
  <c r="O1063" i="1"/>
  <c r="O1055" i="1"/>
  <c r="O1067" i="1"/>
  <c r="O1049" i="1"/>
  <c r="O1064" i="1"/>
  <c r="O1058" i="1"/>
  <c r="O1057" i="1"/>
  <c r="O1069" i="1"/>
  <c r="O1053" i="1"/>
  <c r="O1062" i="1"/>
  <c r="O1056" i="1"/>
  <c r="O1068" i="1"/>
  <c r="O1051" i="1"/>
  <c r="O1065" i="1"/>
  <c r="O1060" i="1"/>
  <c r="O390" i="1"/>
  <c r="O340" i="1"/>
  <c r="O339" i="1"/>
  <c r="O207" i="1"/>
  <c r="O206" i="1"/>
  <c r="O194" i="1"/>
  <c r="O193" i="1"/>
  <c r="O192" i="1"/>
  <c r="O1838" i="1"/>
  <c r="O1840" i="1"/>
  <c r="O1847" i="1"/>
  <c r="O1849" i="1"/>
  <c r="O1851" i="1"/>
  <c r="O1806" i="1"/>
  <c r="O1815" i="1"/>
  <c r="O1803" i="1"/>
  <c r="O1812" i="1"/>
  <c r="O1809" i="1"/>
  <c r="O1821" i="1"/>
  <c r="O1830" i="1"/>
  <c r="O1818" i="1"/>
  <c r="O1827" i="1"/>
  <c r="O1824" i="1"/>
  <c r="O1843" i="1"/>
  <c r="O1855" i="1"/>
  <c r="O1852" i="1"/>
  <c r="O1846" i="1"/>
  <c r="O1808" i="1"/>
  <c r="O1817" i="1"/>
  <c r="O1805" i="1"/>
  <c r="O1814" i="1"/>
  <c r="O1811" i="1"/>
  <c r="O1823" i="1"/>
  <c r="O1832" i="1"/>
  <c r="O1820" i="1"/>
  <c r="O1829" i="1"/>
  <c r="O1826" i="1"/>
  <c r="O1845" i="1"/>
  <c r="O1857" i="1"/>
  <c r="O1841" i="1"/>
  <c r="O1850" i="1"/>
  <c r="O1807" i="1"/>
  <c r="O1816" i="1"/>
  <c r="O1804" i="1"/>
  <c r="O1813" i="1"/>
  <c r="O1810" i="1"/>
  <c r="O1822" i="1"/>
  <c r="O1831" i="1"/>
  <c r="O1819" i="1"/>
  <c r="O1828" i="1"/>
  <c r="O1825" i="1"/>
  <c r="O1844" i="1"/>
  <c r="O1856" i="1"/>
  <c r="O1839" i="1"/>
  <c r="O1853" i="1"/>
  <c r="L1529" i="1"/>
  <c r="L1527" i="1"/>
  <c r="L3" i="1"/>
  <c r="L4" i="1"/>
  <c r="L5" i="1"/>
  <c r="L1908" i="1"/>
  <c r="L1907" i="1"/>
  <c r="L782" i="1"/>
  <c r="L1910" i="1"/>
  <c r="L1911" i="1"/>
  <c r="L1912" i="1"/>
  <c r="L1909" i="1"/>
  <c r="L203" i="1"/>
  <c r="L332" i="1"/>
  <c r="L569" i="1"/>
  <c r="L568" i="1"/>
  <c r="L567" i="1"/>
  <c r="L199" i="1"/>
  <c r="L200" i="1"/>
  <c r="L197" i="1"/>
  <c r="L198" i="1"/>
  <c r="L1106" i="1"/>
  <c r="L1107" i="1"/>
  <c r="L334" i="1"/>
  <c r="L335" i="1"/>
  <c r="L336" i="1"/>
  <c r="L208" i="1"/>
  <c r="L201" i="1"/>
  <c r="L1968" i="1"/>
  <c r="L1654" i="1"/>
  <c r="L195" i="1"/>
  <c r="L196" i="1"/>
  <c r="L1530" i="1"/>
  <c r="L1933" i="1"/>
  <c r="L1929" i="1"/>
  <c r="L1928" i="1"/>
  <c r="L1927" i="1"/>
  <c r="L1926" i="1"/>
  <c r="L1925" i="1"/>
  <c r="L1931" i="1"/>
  <c r="L1932" i="1"/>
  <c r="L1930" i="1"/>
  <c r="L187" i="1"/>
  <c r="L186" i="1"/>
  <c r="L191" i="1"/>
  <c r="L190" i="1"/>
  <c r="L188" i="1"/>
  <c r="L189" i="1"/>
  <c r="L1913" i="1"/>
  <c r="L185" i="1"/>
  <c r="L184" i="1"/>
  <c r="L1255" i="1"/>
  <c r="L1254" i="1"/>
  <c r="L1253" i="1"/>
  <c r="L1252" i="1"/>
  <c r="L183" i="1"/>
  <c r="L1934" i="1"/>
  <c r="L1906" i="1"/>
  <c r="L780" i="1"/>
  <c r="L781" i="1"/>
  <c r="L794" i="1"/>
  <c r="L793" i="1"/>
  <c r="L791" i="1"/>
  <c r="L789" i="1"/>
  <c r="L787" i="1"/>
  <c r="L788" i="1"/>
  <c r="L786" i="1"/>
  <c r="L792" i="1"/>
  <c r="L790" i="1"/>
  <c r="L331" i="1"/>
  <c r="L330" i="1"/>
  <c r="L329" i="1"/>
  <c r="L328" i="1"/>
  <c r="L1920" i="1"/>
  <c r="L1918" i="1"/>
  <c r="L1916" i="1"/>
  <c r="L1914" i="1"/>
  <c r="L327" i="1"/>
  <c r="L1923" i="1"/>
  <c r="L1922" i="1"/>
  <c r="L1921" i="1"/>
  <c r="L1919" i="1"/>
  <c r="L1917" i="1"/>
  <c r="L1915" i="1"/>
  <c r="L1924" i="1"/>
  <c r="L810" i="1"/>
  <c r="L809" i="1"/>
  <c r="L808" i="1"/>
  <c r="L807" i="1"/>
  <c r="L806" i="1"/>
  <c r="L805" i="1"/>
  <c r="L811" i="1"/>
  <c r="L211" i="1"/>
  <c r="L209" i="1"/>
  <c r="L210" i="1"/>
  <c r="L451" i="1"/>
  <c r="L450" i="1"/>
  <c r="L797" i="1"/>
  <c r="L796" i="1"/>
  <c r="L798" i="1"/>
  <c r="L799" i="1"/>
  <c r="L800" i="1"/>
  <c r="L785" i="1"/>
  <c r="L1533" i="1"/>
  <c r="L204" i="1"/>
  <c r="L1084" i="1"/>
  <c r="L1532" i="1"/>
  <c r="L1531" i="1"/>
  <c r="L1938" i="1"/>
  <c r="L1936" i="1"/>
  <c r="L1937" i="1"/>
  <c r="L1935" i="1"/>
  <c r="L566" i="1"/>
  <c r="L565" i="1"/>
  <c r="L202" i="1"/>
  <c r="L765" i="1"/>
  <c r="L1967" i="1"/>
  <c r="L795" i="1"/>
  <c r="L801" i="1"/>
  <c r="L804" i="1"/>
  <c r="L802" i="1"/>
  <c r="L803" i="1"/>
  <c r="L1887" i="1"/>
  <c r="L1889" i="1"/>
  <c r="L1888" i="1"/>
  <c r="L1884" i="1"/>
  <c r="L1886" i="1"/>
  <c r="L1885" i="1"/>
  <c r="L1905" i="1"/>
  <c r="L1904" i="1"/>
  <c r="L1903" i="1"/>
  <c r="L1902" i="1"/>
  <c r="L1901" i="1"/>
  <c r="L1900" i="1"/>
  <c r="L1899" i="1"/>
  <c r="L1898" i="1"/>
  <c r="L1879" i="1"/>
  <c r="L1883" i="1"/>
  <c r="L1882" i="1"/>
  <c r="L1881" i="1"/>
  <c r="L1880" i="1"/>
  <c r="L1874" i="1"/>
  <c r="L1878" i="1"/>
  <c r="L1877" i="1"/>
  <c r="L1876" i="1"/>
  <c r="L1875" i="1"/>
  <c r="L1897" i="1"/>
  <c r="L1896" i="1"/>
  <c r="L1895" i="1"/>
  <c r="L1894" i="1"/>
  <c r="L1893" i="1"/>
  <c r="L1892" i="1"/>
  <c r="L1891" i="1"/>
  <c r="L1890" i="1"/>
  <c r="L1869" i="1"/>
  <c r="L1868" i="1"/>
  <c r="L1873" i="1"/>
  <c r="L1872" i="1"/>
  <c r="L1871" i="1"/>
  <c r="L1870" i="1"/>
  <c r="L1863" i="1"/>
  <c r="L1862" i="1"/>
  <c r="L1867" i="1"/>
  <c r="L1866" i="1"/>
  <c r="L1865" i="1"/>
  <c r="L1864" i="1"/>
  <c r="L1653" i="1"/>
  <c r="L1645" i="1"/>
  <c r="L1644" i="1"/>
  <c r="L1643" i="1"/>
  <c r="L1642" i="1"/>
  <c r="L1641" i="1"/>
  <c r="L1640" i="1"/>
  <c r="L1611" i="1"/>
  <c r="L1610" i="1"/>
  <c r="L1609" i="1"/>
  <c r="L1608" i="1"/>
  <c r="L1607" i="1"/>
  <c r="L1605" i="1"/>
  <c r="L1606" i="1"/>
  <c r="L1638" i="1"/>
  <c r="L1639" i="1"/>
  <c r="L1636" i="1"/>
  <c r="L1637" i="1"/>
  <c r="L1603" i="1"/>
  <c r="L1621" i="1"/>
  <c r="L1620" i="1"/>
  <c r="L391" i="1"/>
  <c r="L1213" i="1"/>
  <c r="L1212" i="1"/>
  <c r="L1214" i="1"/>
  <c r="L1173" i="1"/>
  <c r="L1172" i="1"/>
  <c r="L1174" i="1"/>
  <c r="L1225" i="1"/>
  <c r="L1224" i="1"/>
  <c r="L1226" i="1"/>
  <c r="L1185" i="1"/>
  <c r="L1184" i="1"/>
  <c r="L1186" i="1"/>
  <c r="L1192" i="1"/>
  <c r="L1191" i="1"/>
  <c r="L1193" i="1"/>
  <c r="L1194" i="1"/>
  <c r="L1152" i="1"/>
  <c r="L1151" i="1"/>
  <c r="L1153" i="1"/>
  <c r="L1154" i="1"/>
  <c r="L1200" i="1"/>
  <c r="L1199" i="1"/>
  <c r="L1201" i="1"/>
  <c r="L1202" i="1"/>
  <c r="L1160" i="1"/>
  <c r="L1159" i="1"/>
  <c r="L1161" i="1"/>
  <c r="L1162" i="1"/>
  <c r="L1209" i="1"/>
  <c r="L1208" i="1"/>
  <c r="L1210" i="1"/>
  <c r="L1211" i="1"/>
  <c r="L1169" i="1"/>
  <c r="L1168" i="1"/>
  <c r="L1170" i="1"/>
  <c r="L1171" i="1"/>
  <c r="L1221" i="1"/>
  <c r="L1220" i="1"/>
  <c r="L1222" i="1"/>
  <c r="L1223" i="1"/>
  <c r="L1181" i="1"/>
  <c r="L1180" i="1"/>
  <c r="L1182" i="1"/>
  <c r="L1183" i="1"/>
  <c r="L1970" i="1"/>
  <c r="L1969" i="1"/>
  <c r="L1861" i="1"/>
  <c r="L1860" i="1"/>
  <c r="L1859" i="1"/>
  <c r="L1858" i="1"/>
  <c r="L1836" i="1"/>
  <c r="L1835" i="1"/>
  <c r="L1834" i="1"/>
  <c r="L1833" i="1"/>
  <c r="L1528" i="1"/>
  <c r="M1528" i="1" s="1"/>
  <c r="L1526" i="1"/>
  <c r="L1525" i="1"/>
  <c r="L1219" i="1"/>
  <c r="L1218" i="1"/>
  <c r="L1217" i="1"/>
  <c r="L1216" i="1"/>
  <c r="L1215" i="1"/>
  <c r="L1207" i="1"/>
  <c r="L1206" i="1"/>
  <c r="L1205" i="1"/>
  <c r="L1204" i="1"/>
  <c r="L1203" i="1"/>
  <c r="L1198" i="1"/>
  <c r="L1197" i="1"/>
  <c r="L1196" i="1"/>
  <c r="L1195" i="1"/>
  <c r="L1190" i="1"/>
  <c r="L1240" i="1"/>
  <c r="L1239" i="1"/>
  <c r="L1241" i="1"/>
  <c r="L1228" i="1"/>
  <c r="L1227" i="1"/>
  <c r="L1229" i="1"/>
  <c r="L1243" i="1"/>
  <c r="L1242" i="1"/>
  <c r="L1244" i="1"/>
  <c r="L1231" i="1"/>
  <c r="L1230" i="1"/>
  <c r="L1232" i="1"/>
  <c r="L1246" i="1"/>
  <c r="L1245" i="1"/>
  <c r="L1247" i="1"/>
  <c r="L1234" i="1"/>
  <c r="L1233" i="1"/>
  <c r="L1235" i="1"/>
  <c r="L1250" i="1"/>
  <c r="L1248" i="1"/>
  <c r="L1251" i="1"/>
  <c r="L1237" i="1"/>
  <c r="L1236" i="1"/>
  <c r="L1238" i="1"/>
  <c r="L1145" i="1"/>
  <c r="L1144" i="1"/>
  <c r="L1651" i="1"/>
  <c r="L1652" i="1"/>
  <c r="L1649" i="1"/>
  <c r="L1650" i="1"/>
  <c r="L1628" i="1"/>
  <c r="L1629" i="1"/>
  <c r="L1626" i="1"/>
  <c r="L1627" i="1"/>
  <c r="L1625" i="1"/>
  <c r="L1630" i="1"/>
  <c r="L1616" i="1"/>
  <c r="L1615" i="1"/>
  <c r="L1619" i="1"/>
  <c r="L1618" i="1"/>
  <c r="L1617" i="1"/>
  <c r="L1614" i="1"/>
  <c r="L1612" i="1"/>
  <c r="L1613" i="1"/>
  <c r="L1146" i="1"/>
  <c r="L205" i="1"/>
  <c r="L389" i="1"/>
  <c r="L1189" i="1"/>
  <c r="L1188" i="1"/>
  <c r="L1648" i="1"/>
  <c r="L1647" i="1"/>
  <c r="L1646" i="1"/>
  <c r="L1604" i="1"/>
  <c r="L1635" i="1"/>
  <c r="L1634" i="1"/>
  <c r="L1633" i="1"/>
  <c r="L1631" i="1"/>
  <c r="L1632" i="1"/>
  <c r="L325" i="1"/>
  <c r="L323" i="1"/>
  <c r="L321" i="1"/>
  <c r="L319" i="1"/>
  <c r="L326" i="1"/>
  <c r="L324" i="1"/>
  <c r="L322" i="1"/>
  <c r="L320" i="1"/>
  <c r="L232" i="1"/>
  <c r="L224" i="1"/>
  <c r="L220" i="1"/>
  <c r="L240" i="1"/>
  <c r="L236" i="1"/>
  <c r="L228" i="1"/>
  <c r="L212" i="1"/>
  <c r="L216" i="1"/>
  <c r="L233" i="1"/>
  <c r="L225" i="1"/>
  <c r="L221" i="1"/>
  <c r="L241" i="1"/>
  <c r="L237" i="1"/>
  <c r="L229" i="1"/>
  <c r="L213" i="1"/>
  <c r="L217" i="1"/>
  <c r="L234" i="1"/>
  <c r="L226" i="1"/>
  <c r="L222" i="1"/>
  <c r="L242" i="1"/>
  <c r="L238" i="1"/>
  <c r="L230" i="1"/>
  <c r="L214" i="1"/>
  <c r="L218" i="1"/>
  <c r="L235" i="1"/>
  <c r="L227" i="1"/>
  <c r="L223" i="1"/>
  <c r="L243" i="1"/>
  <c r="L239" i="1"/>
  <c r="L231" i="1"/>
  <c r="L215" i="1"/>
  <c r="L219" i="1"/>
  <c r="L784" i="1"/>
  <c r="L783" i="1"/>
  <c r="L318" i="1"/>
  <c r="L315" i="1"/>
  <c r="L313" i="1"/>
  <c r="L316" i="1"/>
  <c r="L314" i="1"/>
  <c r="L312" i="1"/>
  <c r="L317" i="1"/>
  <c r="L1104" i="1"/>
  <c r="L1102" i="1"/>
  <c r="L1105" i="1"/>
  <c r="L1103" i="1"/>
  <c r="L1187" i="1"/>
  <c r="L1179" i="1"/>
  <c r="L267" i="1"/>
  <c r="L304" i="1"/>
  <c r="L285" i="1"/>
  <c r="L255" i="1"/>
  <c r="L276" i="1"/>
  <c r="L269" i="1"/>
  <c r="L299" i="1"/>
  <c r="L280" i="1"/>
  <c r="L250" i="1"/>
  <c r="L300" i="1"/>
  <c r="L281" i="1"/>
  <c r="L251" i="1"/>
  <c r="L307" i="1"/>
  <c r="L288" i="1"/>
  <c r="L258" i="1"/>
  <c r="L308" i="1"/>
  <c r="L289" i="1"/>
  <c r="L259" i="1"/>
  <c r="L275" i="1"/>
  <c r="L268" i="1"/>
  <c r="L297" i="1"/>
  <c r="L278" i="1"/>
  <c r="L248" i="1"/>
  <c r="L298" i="1"/>
  <c r="L279" i="1"/>
  <c r="L249" i="1"/>
  <c r="L305" i="1"/>
  <c r="L286" i="1"/>
  <c r="L256" i="1"/>
  <c r="L306" i="1"/>
  <c r="L287" i="1"/>
  <c r="L257" i="1"/>
  <c r="L273" i="1"/>
  <c r="L265" i="1"/>
  <c r="L274" i="1"/>
  <c r="L277" i="1"/>
  <c r="L266" i="1"/>
  <c r="L270" i="1"/>
  <c r="L303" i="1"/>
  <c r="L284" i="1"/>
  <c r="L254" i="1"/>
  <c r="L295" i="1"/>
  <c r="L271" i="1"/>
  <c r="L246" i="1"/>
  <c r="L296" i="1"/>
  <c r="L272" i="1"/>
  <c r="L247" i="1"/>
  <c r="L301" i="1"/>
  <c r="L282" i="1"/>
  <c r="L252" i="1"/>
  <c r="L302" i="1"/>
  <c r="L283" i="1"/>
  <c r="L253" i="1"/>
  <c r="L311" i="1"/>
  <c r="L292" i="1"/>
  <c r="L262" i="1"/>
  <c r="L293" i="1"/>
  <c r="L263" i="1"/>
  <c r="L244" i="1"/>
  <c r="L294" i="1"/>
  <c r="L264" i="1"/>
  <c r="L245" i="1"/>
  <c r="L309" i="1"/>
  <c r="L290" i="1"/>
  <c r="L260" i="1"/>
  <c r="L310" i="1"/>
  <c r="L291" i="1"/>
  <c r="L261" i="1"/>
  <c r="L1798" i="1"/>
  <c r="L1799" i="1"/>
  <c r="L1802" i="1"/>
  <c r="L1801" i="1"/>
  <c r="L1800" i="1"/>
  <c r="L1794" i="1"/>
  <c r="L1797" i="1"/>
  <c r="L1796" i="1"/>
  <c r="L1795" i="1"/>
  <c r="L763" i="1"/>
  <c r="L762" i="1"/>
  <c r="L764" i="1"/>
  <c r="L761" i="1"/>
  <c r="L1178" i="1"/>
  <c r="L1177" i="1"/>
  <c r="L1176" i="1"/>
  <c r="L1175" i="1"/>
  <c r="L1167" i="1"/>
  <c r="L754" i="1"/>
  <c r="L755" i="1"/>
  <c r="L753" i="1"/>
  <c r="L1166" i="1"/>
  <c r="L1165" i="1"/>
  <c r="L1164" i="1"/>
  <c r="L1972" i="1"/>
  <c r="L1973" i="1"/>
  <c r="L1971" i="1"/>
  <c r="L1974" i="1"/>
  <c r="L1975" i="1"/>
  <c r="L1978" i="1"/>
  <c r="L1976" i="1"/>
  <c r="L1977" i="1"/>
  <c r="L16" i="1"/>
  <c r="L17" i="1"/>
  <c r="L6" i="1"/>
  <c r="L9" i="1"/>
  <c r="L11" i="1"/>
  <c r="L12" i="1"/>
  <c r="L10" i="1"/>
  <c r="L8" i="1"/>
  <c r="L7" i="1"/>
  <c r="L14" i="1"/>
  <c r="L15" i="1"/>
  <c r="L13" i="1"/>
  <c r="L1602" i="1"/>
  <c r="L1945" i="1"/>
  <c r="L1963" i="1"/>
  <c r="L1944" i="1"/>
  <c r="L1962" i="1"/>
  <c r="L1939" i="1"/>
  <c r="L1948" i="1"/>
  <c r="L1946" i="1"/>
  <c r="L1947" i="1"/>
  <c r="L1966" i="1"/>
  <c r="L1964" i="1"/>
  <c r="L1965" i="1"/>
  <c r="L1943" i="1"/>
  <c r="L1942" i="1"/>
  <c r="L1941" i="1"/>
  <c r="L1940" i="1"/>
  <c r="L1949" i="1"/>
  <c r="L1953" i="1"/>
  <c r="L1956" i="1"/>
  <c r="L1957" i="1"/>
  <c r="L1955" i="1"/>
  <c r="L1954" i="1"/>
  <c r="L1952" i="1"/>
  <c r="L1951" i="1"/>
  <c r="L1961" i="1"/>
  <c r="L1960" i="1"/>
  <c r="L1959" i="1"/>
  <c r="L1958" i="1"/>
  <c r="L1082" i="1"/>
  <c r="L1083" i="1"/>
  <c r="L1070" i="1"/>
  <c r="L1073" i="1"/>
  <c r="L1076" i="1"/>
  <c r="L1077" i="1"/>
  <c r="L1075" i="1"/>
  <c r="L1074" i="1"/>
  <c r="L1072" i="1"/>
  <c r="L1071" i="1"/>
  <c r="L1080" i="1"/>
  <c r="L1081" i="1"/>
  <c r="L1078" i="1"/>
  <c r="L1079" i="1"/>
  <c r="L1100" i="1"/>
  <c r="L1101" i="1"/>
  <c r="L1088" i="1"/>
  <c r="L1087" i="1"/>
  <c r="L1086" i="1"/>
  <c r="L1085" i="1"/>
  <c r="L1091" i="1"/>
  <c r="L1094" i="1"/>
  <c r="L1095" i="1"/>
  <c r="L1092" i="1"/>
  <c r="L1093" i="1"/>
  <c r="L1090" i="1"/>
  <c r="L1089" i="1"/>
  <c r="L1098" i="1"/>
  <c r="L1099" i="1"/>
  <c r="L1096" i="1"/>
  <c r="L1097" i="1"/>
  <c r="L1601" i="1"/>
  <c r="L1717" i="1"/>
  <c r="L1716" i="1"/>
  <c r="L1715" i="1"/>
  <c r="L1720" i="1"/>
  <c r="L1719" i="1"/>
  <c r="L1718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705" i="1"/>
  <c r="L1704" i="1"/>
  <c r="L1703" i="1"/>
  <c r="L1702" i="1"/>
  <c r="L1701" i="1"/>
  <c r="L1700" i="1"/>
  <c r="L1699" i="1"/>
  <c r="L1698" i="1"/>
  <c r="L1697" i="1"/>
  <c r="L1714" i="1"/>
  <c r="L1713" i="1"/>
  <c r="L1712" i="1"/>
  <c r="L1711" i="1"/>
  <c r="L1710" i="1"/>
  <c r="L1709" i="1"/>
  <c r="L1708" i="1"/>
  <c r="L1707" i="1"/>
  <c r="L1706" i="1"/>
  <c r="L1687" i="1"/>
  <c r="L1686" i="1"/>
  <c r="L1685" i="1"/>
  <c r="L1684" i="1"/>
  <c r="L1683" i="1"/>
  <c r="L1682" i="1"/>
  <c r="L1681" i="1"/>
  <c r="L1680" i="1"/>
  <c r="L1679" i="1"/>
  <c r="L1696" i="1"/>
  <c r="L1695" i="1"/>
  <c r="L1694" i="1"/>
  <c r="L1693" i="1"/>
  <c r="L1692" i="1"/>
  <c r="L1691" i="1"/>
  <c r="L1690" i="1"/>
  <c r="L1689" i="1"/>
  <c r="L1688" i="1"/>
  <c r="L1787" i="1"/>
  <c r="L1786" i="1"/>
  <c r="L1785" i="1"/>
  <c r="L1784" i="1"/>
  <c r="L1783" i="1"/>
  <c r="L1790" i="1"/>
  <c r="L1789" i="1"/>
  <c r="L1788" i="1"/>
  <c r="L1793" i="1"/>
  <c r="L1792" i="1"/>
  <c r="L1791" i="1"/>
  <c r="L1782" i="1"/>
  <c r="L1763" i="1"/>
  <c r="L1738" i="1"/>
  <c r="L1737" i="1"/>
  <c r="L1736" i="1"/>
  <c r="L1729" i="1"/>
  <c r="L1728" i="1"/>
  <c r="L1727" i="1"/>
  <c r="L1772" i="1"/>
  <c r="L1771" i="1"/>
  <c r="L1770" i="1"/>
  <c r="L1781" i="1"/>
  <c r="L1780" i="1"/>
  <c r="L1779" i="1"/>
  <c r="L1753" i="1"/>
  <c r="L1752" i="1"/>
  <c r="L1751" i="1"/>
  <c r="L1762" i="1"/>
  <c r="L1761" i="1"/>
  <c r="L1760" i="1"/>
  <c r="L1744" i="1"/>
  <c r="L1743" i="1"/>
  <c r="L1742" i="1"/>
  <c r="L1735" i="1"/>
  <c r="L1734" i="1"/>
  <c r="L1733" i="1"/>
  <c r="L1726" i="1"/>
  <c r="L1725" i="1"/>
  <c r="L1724" i="1"/>
  <c r="L1769" i="1"/>
  <c r="L1768" i="1"/>
  <c r="L1767" i="1"/>
  <c r="L1778" i="1"/>
  <c r="L1777" i="1"/>
  <c r="L1776" i="1"/>
  <c r="L1750" i="1"/>
  <c r="L1749" i="1"/>
  <c r="L1748" i="1"/>
  <c r="L1759" i="1"/>
  <c r="L1758" i="1"/>
  <c r="L1757" i="1"/>
  <c r="L1741" i="1"/>
  <c r="L1740" i="1"/>
  <c r="L1739" i="1"/>
  <c r="L1732" i="1"/>
  <c r="L1731" i="1"/>
  <c r="L1730" i="1"/>
  <c r="L1723" i="1"/>
  <c r="L1722" i="1"/>
  <c r="L1721" i="1"/>
  <c r="L1766" i="1"/>
  <c r="L1765" i="1"/>
  <c r="L1764" i="1"/>
  <c r="L1775" i="1"/>
  <c r="L1774" i="1"/>
  <c r="L1773" i="1"/>
  <c r="L1747" i="1"/>
  <c r="L1746" i="1"/>
  <c r="L1745" i="1"/>
  <c r="L1756" i="1"/>
  <c r="L1755" i="1"/>
  <c r="L1754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06" i="1"/>
  <c r="L505" i="1"/>
  <c r="L504" i="1"/>
  <c r="L503" i="1"/>
  <c r="L502" i="1"/>
  <c r="L501" i="1"/>
  <c r="L500" i="1"/>
  <c r="L499" i="1"/>
  <c r="L521" i="1"/>
  <c r="L520" i="1"/>
  <c r="L519" i="1"/>
  <c r="L518" i="1"/>
  <c r="L525" i="1"/>
  <c r="L524" i="1"/>
  <c r="L523" i="1"/>
  <c r="L522" i="1"/>
  <c r="L514" i="1"/>
  <c r="L513" i="1"/>
  <c r="L512" i="1"/>
  <c r="L511" i="1"/>
  <c r="L517" i="1"/>
  <c r="L516" i="1"/>
  <c r="L515" i="1"/>
  <c r="L510" i="1"/>
  <c r="L509" i="1"/>
  <c r="L508" i="1"/>
  <c r="L507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92" i="1"/>
  <c r="L491" i="1"/>
  <c r="L490" i="1"/>
  <c r="L489" i="1"/>
  <c r="L488" i="1"/>
  <c r="L487" i="1"/>
  <c r="L486" i="1"/>
  <c r="L498" i="1"/>
  <c r="L497" i="1"/>
  <c r="L496" i="1"/>
  <c r="L495" i="1"/>
  <c r="L494" i="1"/>
  <c r="L493" i="1"/>
  <c r="L485" i="1"/>
  <c r="L479" i="1"/>
  <c r="L478" i="1"/>
  <c r="L477" i="1"/>
  <c r="L476" i="1"/>
  <c r="L475" i="1"/>
  <c r="L474" i="1"/>
  <c r="L473" i="1"/>
  <c r="L484" i="1"/>
  <c r="L483" i="1"/>
  <c r="L482" i="1"/>
  <c r="L481" i="1"/>
  <c r="L480" i="1"/>
  <c r="L472" i="1"/>
  <c r="L471" i="1"/>
  <c r="L470" i="1"/>
  <c r="L469" i="1"/>
  <c r="L468" i="1"/>
  <c r="L467" i="1"/>
  <c r="L466" i="1"/>
  <c r="L46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464" i="1"/>
  <c r="L1463" i="1"/>
  <c r="L1462" i="1"/>
  <c r="L1461" i="1"/>
  <c r="L1460" i="1"/>
  <c r="L1459" i="1"/>
  <c r="L1458" i="1"/>
  <c r="L1457" i="1"/>
  <c r="L1480" i="1"/>
  <c r="L1479" i="1"/>
  <c r="L1478" i="1"/>
  <c r="L1477" i="1"/>
  <c r="L1484" i="1"/>
  <c r="L1483" i="1"/>
  <c r="L1482" i="1"/>
  <c r="L1481" i="1"/>
  <c r="L1472" i="1"/>
  <c r="L1471" i="1"/>
  <c r="L1470" i="1"/>
  <c r="L1469" i="1"/>
  <c r="L1476" i="1"/>
  <c r="L1475" i="1"/>
  <c r="L1474" i="1"/>
  <c r="L1473" i="1"/>
  <c r="L1468" i="1"/>
  <c r="L1467" i="1"/>
  <c r="L1466" i="1"/>
  <c r="L1465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92" i="1"/>
  <c r="L1291" i="1"/>
  <c r="L1290" i="1"/>
  <c r="L1289" i="1"/>
  <c r="L1288" i="1"/>
  <c r="L1287" i="1"/>
  <c r="L1297" i="1"/>
  <c r="L1296" i="1"/>
  <c r="L1295" i="1"/>
  <c r="L1294" i="1"/>
  <c r="L1293" i="1"/>
  <c r="L1286" i="1"/>
  <c r="L1280" i="1"/>
  <c r="L1279" i="1"/>
  <c r="L1278" i="1"/>
  <c r="L1277" i="1"/>
  <c r="L1276" i="1"/>
  <c r="L1275" i="1"/>
  <c r="L1285" i="1"/>
  <c r="L1284" i="1"/>
  <c r="L1283" i="1"/>
  <c r="L1282" i="1"/>
  <c r="L1281" i="1"/>
  <c r="L1274" i="1"/>
  <c r="L1273" i="1"/>
  <c r="L1272" i="1"/>
  <c r="L1271" i="1"/>
  <c r="L1270" i="1"/>
  <c r="L1269" i="1"/>
  <c r="L1268" i="1"/>
  <c r="L1309" i="1"/>
  <c r="L1308" i="1"/>
  <c r="L1307" i="1"/>
  <c r="L1345" i="1"/>
  <c r="L1344" i="1"/>
  <c r="L1343" i="1"/>
  <c r="L1306" i="1"/>
  <c r="L1305" i="1"/>
  <c r="L1304" i="1"/>
  <c r="L1342" i="1"/>
  <c r="L1341" i="1"/>
  <c r="L1340" i="1"/>
  <c r="L1318" i="1"/>
  <c r="L1316" i="1"/>
  <c r="L1314" i="1"/>
  <c r="L1312" i="1"/>
  <c r="L1311" i="1"/>
  <c r="L1310" i="1"/>
  <c r="L1317" i="1"/>
  <c r="L1315" i="1"/>
  <c r="L1313" i="1"/>
  <c r="L1354" i="1"/>
  <c r="L1352" i="1"/>
  <c r="L1350" i="1"/>
  <c r="L1348" i="1"/>
  <c r="L1347" i="1"/>
  <c r="L1346" i="1"/>
  <c r="L1353" i="1"/>
  <c r="L1351" i="1"/>
  <c r="L1349" i="1"/>
  <c r="L1327" i="1"/>
  <c r="L1326" i="1"/>
  <c r="L1325" i="1"/>
  <c r="L1324" i="1"/>
  <c r="L1323" i="1"/>
  <c r="L1322" i="1"/>
  <c r="L1321" i="1"/>
  <c r="L1320" i="1"/>
  <c r="L1319" i="1"/>
  <c r="L1337" i="1"/>
  <c r="L1336" i="1"/>
  <c r="L1335" i="1"/>
  <c r="L1339" i="1"/>
  <c r="L1338" i="1"/>
  <c r="L1334" i="1"/>
  <c r="L1331" i="1"/>
  <c r="L1330" i="1"/>
  <c r="L1329" i="1"/>
  <c r="L1333" i="1"/>
  <c r="L1332" i="1"/>
  <c r="L1328" i="1"/>
  <c r="L1366" i="1"/>
  <c r="L1365" i="1"/>
  <c r="L1364" i="1"/>
  <c r="L1363" i="1"/>
  <c r="L1362" i="1"/>
  <c r="L1361" i="1"/>
  <c r="L1438" i="1"/>
  <c r="L1437" i="1"/>
  <c r="L1436" i="1"/>
  <c r="L1435" i="1"/>
  <c r="L1434" i="1"/>
  <c r="L1433" i="1"/>
  <c r="L1360" i="1"/>
  <c r="L1359" i="1"/>
  <c r="L1358" i="1"/>
  <c r="L1357" i="1"/>
  <c r="L1356" i="1"/>
  <c r="L1355" i="1"/>
  <c r="L1432" i="1"/>
  <c r="L1431" i="1"/>
  <c r="L1430" i="1"/>
  <c r="L1429" i="1"/>
  <c r="L1428" i="1"/>
  <c r="L1427" i="1"/>
  <c r="L1303" i="1"/>
  <c r="L1302" i="1"/>
  <c r="L1301" i="1"/>
  <c r="L1300" i="1"/>
  <c r="L1299" i="1"/>
  <c r="L1298" i="1"/>
  <c r="L1384" i="1"/>
  <c r="L1382" i="1"/>
  <c r="L1380" i="1"/>
  <c r="L1378" i="1"/>
  <c r="L1376" i="1"/>
  <c r="L1374" i="1"/>
  <c r="L1372" i="1"/>
  <c r="L1371" i="1"/>
  <c r="L1370" i="1"/>
  <c r="L1369" i="1"/>
  <c r="L1368" i="1"/>
  <c r="L1367" i="1"/>
  <c r="L1383" i="1"/>
  <c r="L1381" i="1"/>
  <c r="L1379" i="1"/>
  <c r="L1377" i="1"/>
  <c r="L1375" i="1"/>
  <c r="L1373" i="1"/>
  <c r="L1456" i="1"/>
  <c r="L1454" i="1"/>
  <c r="L1452" i="1"/>
  <c r="L1450" i="1"/>
  <c r="L1448" i="1"/>
  <c r="L1446" i="1"/>
  <c r="L1444" i="1"/>
  <c r="L1443" i="1"/>
  <c r="L1442" i="1"/>
  <c r="L1441" i="1"/>
  <c r="L1440" i="1"/>
  <c r="L1439" i="1"/>
  <c r="L1455" i="1"/>
  <c r="L1453" i="1"/>
  <c r="L1451" i="1"/>
  <c r="L1449" i="1"/>
  <c r="L1447" i="1"/>
  <c r="L1445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421" i="1"/>
  <c r="L1420" i="1"/>
  <c r="L1419" i="1"/>
  <c r="L1418" i="1"/>
  <c r="L1417" i="1"/>
  <c r="L1416" i="1"/>
  <c r="L1426" i="1"/>
  <c r="L1425" i="1"/>
  <c r="L1424" i="1"/>
  <c r="L1423" i="1"/>
  <c r="L1422" i="1"/>
  <c r="L1415" i="1"/>
  <c r="L1409" i="1"/>
  <c r="L1408" i="1"/>
  <c r="L1407" i="1"/>
  <c r="L1406" i="1"/>
  <c r="L1405" i="1"/>
  <c r="L1404" i="1"/>
  <c r="L1414" i="1"/>
  <c r="L1413" i="1"/>
  <c r="L1412" i="1"/>
  <c r="L1411" i="1"/>
  <c r="L1410" i="1"/>
  <c r="L1403" i="1"/>
  <c r="L836" i="1"/>
  <c r="L845" i="1"/>
  <c r="L835" i="1"/>
  <c r="L844" i="1"/>
  <c r="L839" i="1"/>
  <c r="L837" i="1"/>
  <c r="L838" i="1"/>
  <c r="L848" i="1"/>
  <c r="L846" i="1"/>
  <c r="L847" i="1"/>
  <c r="L843" i="1"/>
  <c r="L842" i="1"/>
  <c r="L841" i="1"/>
  <c r="L840" i="1"/>
  <c r="L815" i="1"/>
  <c r="L814" i="1"/>
  <c r="L813" i="1"/>
  <c r="L812" i="1"/>
  <c r="L829" i="1"/>
  <c r="L834" i="1"/>
  <c r="L833" i="1"/>
  <c r="L830" i="1"/>
  <c r="L832" i="1"/>
  <c r="L831" i="1"/>
  <c r="L826" i="1"/>
  <c r="L825" i="1"/>
  <c r="L824" i="1"/>
  <c r="L823" i="1"/>
  <c r="L822" i="1"/>
  <c r="L821" i="1"/>
  <c r="L820" i="1"/>
  <c r="L819" i="1"/>
  <c r="L818" i="1"/>
  <c r="L817" i="1"/>
  <c r="L816" i="1"/>
  <c r="L828" i="1"/>
  <c r="L827" i="1"/>
  <c r="L1598" i="1"/>
  <c r="L338" i="1"/>
  <c r="L337" i="1"/>
  <c r="L1163" i="1"/>
  <c r="L1158" i="1"/>
  <c r="L1157" i="1"/>
  <c r="L700" i="1"/>
  <c r="L745" i="1"/>
  <c r="L739" i="1"/>
  <c r="L701" i="1"/>
  <c r="L694" i="1"/>
  <c r="L725" i="1"/>
  <c r="L721" i="1"/>
  <c r="L717" i="1"/>
  <c r="L737" i="1"/>
  <c r="L747" i="1"/>
  <c r="L732" i="1"/>
  <c r="L741" i="1"/>
  <c r="L675" i="1"/>
  <c r="L683" i="1"/>
  <c r="L670" i="1"/>
  <c r="L678" i="1"/>
  <c r="L692" i="1"/>
  <c r="L703" i="1"/>
  <c r="L687" i="1"/>
  <c r="L696" i="1"/>
  <c r="L714" i="1"/>
  <c r="L727" i="1"/>
  <c r="L711" i="1"/>
  <c r="L723" i="1"/>
  <c r="L708" i="1"/>
  <c r="L719" i="1"/>
  <c r="L736" i="1"/>
  <c r="L746" i="1"/>
  <c r="L731" i="1"/>
  <c r="L740" i="1"/>
  <c r="L674" i="1"/>
  <c r="L682" i="1"/>
  <c r="L669" i="1"/>
  <c r="L677" i="1"/>
  <c r="L691" i="1"/>
  <c r="L702" i="1"/>
  <c r="L686" i="1"/>
  <c r="L695" i="1"/>
  <c r="L713" i="1"/>
  <c r="L726" i="1"/>
  <c r="L710" i="1"/>
  <c r="L722" i="1"/>
  <c r="L707" i="1"/>
  <c r="L718" i="1"/>
  <c r="L735" i="1"/>
  <c r="L744" i="1"/>
  <c r="L734" i="1"/>
  <c r="L730" i="1"/>
  <c r="L733" i="1"/>
  <c r="L743" i="1"/>
  <c r="L738" i="1"/>
  <c r="L742" i="1"/>
  <c r="L748" i="1"/>
  <c r="L673" i="1"/>
  <c r="L681" i="1"/>
  <c r="L672" i="1"/>
  <c r="L668" i="1"/>
  <c r="L671" i="1"/>
  <c r="L680" i="1"/>
  <c r="L676" i="1"/>
  <c r="L679" i="1"/>
  <c r="L684" i="1"/>
  <c r="L690" i="1"/>
  <c r="L699" i="1"/>
  <c r="L689" i="1"/>
  <c r="L685" i="1"/>
  <c r="L688" i="1"/>
  <c r="L698" i="1"/>
  <c r="L693" i="1"/>
  <c r="L697" i="1"/>
  <c r="L704" i="1"/>
  <c r="L712" i="1"/>
  <c r="L724" i="1"/>
  <c r="L709" i="1"/>
  <c r="L720" i="1"/>
  <c r="L716" i="1"/>
  <c r="L706" i="1"/>
  <c r="L715" i="1"/>
  <c r="L729" i="1"/>
  <c r="L705" i="1"/>
  <c r="L728" i="1"/>
  <c r="L382" i="1"/>
  <c r="L365" i="1"/>
  <c r="L362" i="1"/>
  <c r="L384" i="1"/>
  <c r="L374" i="1"/>
  <c r="L367" i="1"/>
  <c r="L361" i="1"/>
  <c r="L383" i="1"/>
  <c r="L373" i="1"/>
  <c r="L366" i="1"/>
  <c r="L378" i="1"/>
  <c r="L371" i="1"/>
  <c r="L359" i="1"/>
  <c r="L381" i="1"/>
  <c r="L364" i="1"/>
  <c r="L379" i="1"/>
  <c r="L372" i="1"/>
  <c r="L360" i="1"/>
  <c r="L380" i="1"/>
  <c r="L363" i="1"/>
  <c r="L386" i="1"/>
  <c r="L376" i="1"/>
  <c r="L369" i="1"/>
  <c r="L377" i="1"/>
  <c r="L370" i="1"/>
  <c r="L358" i="1"/>
  <c r="L385" i="1"/>
  <c r="L375" i="1"/>
  <c r="L368" i="1"/>
  <c r="L103" i="1"/>
  <c r="L102" i="1"/>
  <c r="L101" i="1"/>
  <c r="L100" i="1"/>
  <c r="L99" i="1"/>
  <c r="L98" i="1"/>
  <c r="L97" i="1"/>
  <c r="L75" i="1"/>
  <c r="L74" i="1"/>
  <c r="L73" i="1"/>
  <c r="L72" i="1"/>
  <c r="L71" i="1"/>
  <c r="L70" i="1"/>
  <c r="L164" i="1"/>
  <c r="L163" i="1"/>
  <c r="L162" i="1"/>
  <c r="L161" i="1"/>
  <c r="L160" i="1"/>
  <c r="L159" i="1"/>
  <c r="L158" i="1"/>
  <c r="L69" i="1"/>
  <c r="L68" i="1"/>
  <c r="L67" i="1"/>
  <c r="L66" i="1"/>
  <c r="L65" i="1"/>
  <c r="L64" i="1"/>
  <c r="L157" i="1"/>
  <c r="L156" i="1"/>
  <c r="L155" i="1"/>
  <c r="L154" i="1"/>
  <c r="L153" i="1"/>
  <c r="L63" i="1"/>
  <c r="L62" i="1"/>
  <c r="L61" i="1"/>
  <c r="L60" i="1"/>
  <c r="L59" i="1"/>
  <c r="L58" i="1"/>
  <c r="L96" i="1"/>
  <c r="L94" i="1"/>
  <c r="L92" i="1"/>
  <c r="L90" i="1"/>
  <c r="L88" i="1"/>
  <c r="L86" i="1"/>
  <c r="L84" i="1"/>
  <c r="L82" i="1"/>
  <c r="L81" i="1"/>
  <c r="L80" i="1"/>
  <c r="L79" i="1"/>
  <c r="L78" i="1"/>
  <c r="L77" i="1"/>
  <c r="L76" i="1"/>
  <c r="L95" i="1"/>
  <c r="L93" i="1"/>
  <c r="L91" i="1"/>
  <c r="L89" i="1"/>
  <c r="L87" i="1"/>
  <c r="L85" i="1"/>
  <c r="L83" i="1"/>
  <c r="L182" i="1"/>
  <c r="L180" i="1"/>
  <c r="L179" i="1"/>
  <c r="L177" i="1"/>
  <c r="L175" i="1"/>
  <c r="L173" i="1"/>
  <c r="L171" i="1"/>
  <c r="L169" i="1"/>
  <c r="L168" i="1"/>
  <c r="L167" i="1"/>
  <c r="L166" i="1"/>
  <c r="L165" i="1"/>
  <c r="L181" i="1"/>
  <c r="L178" i="1"/>
  <c r="L176" i="1"/>
  <c r="L174" i="1"/>
  <c r="L172" i="1"/>
  <c r="L170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46" i="1"/>
  <c r="L145" i="1"/>
  <c r="L144" i="1"/>
  <c r="L143" i="1"/>
  <c r="L142" i="1"/>
  <c r="L141" i="1"/>
  <c r="L140" i="1"/>
  <c r="L152" i="1"/>
  <c r="L151" i="1"/>
  <c r="L150" i="1"/>
  <c r="L149" i="1"/>
  <c r="L148" i="1"/>
  <c r="L147" i="1"/>
  <c r="L139" i="1"/>
  <c r="L132" i="1"/>
  <c r="L131" i="1"/>
  <c r="L130" i="1"/>
  <c r="L129" i="1"/>
  <c r="L128" i="1"/>
  <c r="L127" i="1"/>
  <c r="L126" i="1"/>
  <c r="L138" i="1"/>
  <c r="L137" i="1"/>
  <c r="L136" i="1"/>
  <c r="L135" i="1"/>
  <c r="L134" i="1"/>
  <c r="L133" i="1"/>
  <c r="L125" i="1"/>
  <c r="L1600" i="1"/>
  <c r="L1599" i="1"/>
  <c r="L659" i="1"/>
  <c r="L664" i="1"/>
  <c r="L660" i="1"/>
  <c r="L645" i="1"/>
  <c r="L666" i="1"/>
  <c r="L662" i="1"/>
  <c r="L648" i="1"/>
  <c r="L665" i="1"/>
  <c r="L661" i="1"/>
  <c r="L647" i="1"/>
  <c r="L663" i="1"/>
  <c r="L651" i="1"/>
  <c r="L650" i="1"/>
  <c r="L646" i="1"/>
  <c r="L649" i="1"/>
  <c r="L644" i="1"/>
  <c r="L667" i="1"/>
  <c r="L584" i="1"/>
  <c r="L592" i="1"/>
  <c r="L591" i="1"/>
  <c r="L588" i="1"/>
  <c r="L607" i="1"/>
  <c r="L601" i="1"/>
  <c r="L585" i="1"/>
  <c r="L578" i="1"/>
  <c r="L603" i="1"/>
  <c r="L599" i="1"/>
  <c r="L594" i="1"/>
  <c r="L590" i="1"/>
  <c r="L580" i="1"/>
  <c r="L576" i="1"/>
  <c r="L602" i="1"/>
  <c r="L598" i="1"/>
  <c r="L593" i="1"/>
  <c r="L589" i="1"/>
  <c r="L579" i="1"/>
  <c r="L575" i="1"/>
  <c r="L606" i="1"/>
  <c r="L605" i="1"/>
  <c r="L600" i="1"/>
  <c r="L604" i="1"/>
  <c r="L597" i="1"/>
  <c r="L608" i="1"/>
  <c r="L596" i="1"/>
  <c r="L587" i="1"/>
  <c r="L595" i="1"/>
  <c r="L583" i="1"/>
  <c r="L582" i="1"/>
  <c r="L577" i="1"/>
  <c r="L581" i="1"/>
  <c r="L574" i="1"/>
  <c r="L586" i="1"/>
  <c r="L343" i="1"/>
  <c r="L349" i="1"/>
  <c r="L346" i="1"/>
  <c r="L351" i="1"/>
  <c r="L345" i="1"/>
  <c r="L350" i="1"/>
  <c r="L342" i="1"/>
  <c r="L348" i="1"/>
  <c r="L344" i="1"/>
  <c r="L347" i="1"/>
  <c r="L353" i="1"/>
  <c r="L341" i="1"/>
  <c r="L352" i="1"/>
  <c r="L44" i="1"/>
  <c r="L43" i="1"/>
  <c r="L38" i="1"/>
  <c r="L55" i="1"/>
  <c r="L37" i="1"/>
  <c r="L54" i="1"/>
  <c r="L31" i="1"/>
  <c r="L41" i="1"/>
  <c r="L39" i="1"/>
  <c r="L40" i="1"/>
  <c r="L56" i="1"/>
  <c r="L57" i="1"/>
  <c r="L35" i="1"/>
  <c r="L34" i="1"/>
  <c r="L33" i="1"/>
  <c r="L32" i="1"/>
  <c r="L42" i="1"/>
  <c r="L47" i="1"/>
  <c r="L50" i="1"/>
  <c r="L49" i="1"/>
  <c r="L48" i="1"/>
  <c r="L46" i="1"/>
  <c r="L45" i="1"/>
  <c r="L53" i="1"/>
  <c r="L52" i="1"/>
  <c r="L51" i="1"/>
  <c r="L20" i="1"/>
  <c r="L19" i="1"/>
  <c r="L18" i="1"/>
  <c r="L21" i="1"/>
  <c r="L23" i="1"/>
  <c r="L26" i="1"/>
  <c r="L25" i="1"/>
  <c r="L24" i="1"/>
  <c r="L22" i="1"/>
  <c r="L30" i="1"/>
  <c r="L29" i="1"/>
  <c r="L28" i="1"/>
  <c r="L27" i="1"/>
  <c r="L1624" i="1"/>
  <c r="L1623" i="1"/>
  <c r="L1622" i="1"/>
  <c r="L631" i="1"/>
  <c r="L630" i="1"/>
  <c r="L639" i="1"/>
  <c r="L638" i="1"/>
  <c r="L629" i="1"/>
  <c r="L628" i="1"/>
  <c r="L637" i="1"/>
  <c r="L636" i="1"/>
  <c r="L635" i="1"/>
  <c r="L633" i="1"/>
  <c r="L627" i="1"/>
  <c r="L626" i="1"/>
  <c r="L634" i="1"/>
  <c r="L632" i="1"/>
  <c r="L643" i="1"/>
  <c r="L641" i="1"/>
  <c r="L625" i="1"/>
  <c r="L624" i="1"/>
  <c r="L642" i="1"/>
  <c r="L640" i="1"/>
  <c r="L1124" i="1"/>
  <c r="L1123" i="1"/>
  <c r="L1125" i="1"/>
  <c r="L778" i="1"/>
  <c r="L779" i="1"/>
  <c r="L1118" i="1"/>
  <c r="L1121" i="1"/>
  <c r="L1117" i="1"/>
  <c r="L1120" i="1"/>
  <c r="L1119" i="1"/>
  <c r="L1122" i="1"/>
  <c r="L1115" i="1"/>
  <c r="L1116" i="1"/>
  <c r="L1110" i="1"/>
  <c r="L1109" i="1"/>
  <c r="L1108" i="1"/>
  <c r="L1113" i="1"/>
  <c r="L1114" i="1"/>
  <c r="L1111" i="1"/>
  <c r="L1112" i="1"/>
  <c r="L750" i="1"/>
  <c r="L752" i="1"/>
  <c r="L749" i="1"/>
  <c r="L751" i="1"/>
  <c r="L388" i="1"/>
  <c r="L387" i="1"/>
  <c r="L1133" i="1"/>
  <c r="L1134" i="1"/>
  <c r="L1128" i="1"/>
  <c r="L1127" i="1"/>
  <c r="L1126" i="1"/>
  <c r="L1131" i="1"/>
  <c r="L1132" i="1"/>
  <c r="L1129" i="1"/>
  <c r="L1130" i="1"/>
  <c r="L1142" i="1"/>
  <c r="L1143" i="1"/>
  <c r="L1137" i="1"/>
  <c r="L1136" i="1"/>
  <c r="L1135" i="1"/>
  <c r="L1140" i="1"/>
  <c r="L1141" i="1"/>
  <c r="L1138" i="1"/>
  <c r="L1139" i="1"/>
  <c r="L2011" i="1"/>
  <c r="L1595" i="1"/>
  <c r="L1596" i="1"/>
  <c r="L1594" i="1"/>
  <c r="L1597" i="1"/>
  <c r="L1591" i="1"/>
  <c r="L1592" i="1"/>
  <c r="L1590" i="1"/>
  <c r="L1593" i="1"/>
  <c r="L355" i="1"/>
  <c r="L354" i="1"/>
  <c r="L357" i="1"/>
  <c r="L356" i="1"/>
  <c r="L2013" i="1"/>
  <c r="L2014" i="1"/>
  <c r="L2012" i="1"/>
  <c r="L2015" i="1"/>
  <c r="L2016" i="1"/>
  <c r="L2018" i="1"/>
  <c r="L2017" i="1"/>
  <c r="L767" i="1"/>
  <c r="L768" i="1"/>
  <c r="L766" i="1"/>
  <c r="L777" i="1"/>
  <c r="L775" i="1"/>
  <c r="L776" i="1"/>
  <c r="L770" i="1"/>
  <c r="L771" i="1"/>
  <c r="L769" i="1"/>
  <c r="L772" i="1"/>
  <c r="L773" i="1"/>
  <c r="L774" i="1"/>
  <c r="L890" i="1"/>
  <c r="L889" i="1"/>
  <c r="L891" i="1"/>
  <c r="L1156" i="1"/>
  <c r="L1155" i="1"/>
  <c r="L1150" i="1"/>
  <c r="L1149" i="1"/>
  <c r="L1148" i="1"/>
  <c r="L854" i="1"/>
  <c r="L955" i="1"/>
  <c r="L894" i="1"/>
  <c r="L892" i="1"/>
  <c r="L893" i="1"/>
  <c r="L921" i="1"/>
  <c r="L920" i="1"/>
  <c r="L929" i="1"/>
  <c r="L928" i="1"/>
  <c r="L1147" i="1"/>
  <c r="L954" i="1"/>
  <c r="L953" i="1"/>
  <c r="L941" i="1"/>
  <c r="L965" i="1"/>
  <c r="L961" i="1"/>
  <c r="L856" i="1"/>
  <c r="L849" i="1"/>
  <c r="L865" i="1"/>
  <c r="L861" i="1"/>
  <c r="L868" i="1"/>
  <c r="L957" i="1"/>
  <c r="L949" i="1"/>
  <c r="L964" i="1"/>
  <c r="L960" i="1"/>
  <c r="L855" i="1"/>
  <c r="L864" i="1"/>
  <c r="L860" i="1"/>
  <c r="L867" i="1"/>
  <c r="L956" i="1"/>
  <c r="L948" i="1"/>
  <c r="L963" i="1"/>
  <c r="L959" i="1"/>
  <c r="L962" i="1"/>
  <c r="L966" i="1"/>
  <c r="L967" i="1"/>
  <c r="L851" i="1"/>
  <c r="L850" i="1"/>
  <c r="L857" i="1"/>
  <c r="L858" i="1"/>
  <c r="L862" i="1"/>
  <c r="L859" i="1"/>
  <c r="L866" i="1"/>
  <c r="L869" i="1"/>
  <c r="L952" i="1"/>
  <c r="L958" i="1"/>
  <c r="L950" i="1"/>
  <c r="L951" i="1"/>
  <c r="L944" i="1"/>
  <c r="L943" i="1"/>
  <c r="L942" i="1"/>
  <c r="L947" i="1"/>
  <c r="L946" i="1"/>
  <c r="L945" i="1"/>
  <c r="L988" i="1"/>
  <c r="L986" i="1"/>
  <c r="L987" i="1"/>
  <c r="L1024" i="1"/>
  <c r="L1019" i="1"/>
  <c r="L975" i="1"/>
  <c r="L970" i="1"/>
  <c r="L981" i="1"/>
  <c r="L978" i="1"/>
  <c r="L984" i="1"/>
  <c r="L1015" i="1"/>
  <c r="L1010" i="1"/>
  <c r="L1023" i="1"/>
  <c r="L1018" i="1"/>
  <c r="L974" i="1"/>
  <c r="L969" i="1"/>
  <c r="L980" i="1"/>
  <c r="L977" i="1"/>
  <c r="L983" i="1"/>
  <c r="L1014" i="1"/>
  <c r="L1009" i="1"/>
  <c r="L1021" i="1"/>
  <c r="L1022" i="1"/>
  <c r="L1017" i="1"/>
  <c r="L1020" i="1"/>
  <c r="L972" i="1"/>
  <c r="L973" i="1"/>
  <c r="L968" i="1"/>
  <c r="L971" i="1"/>
  <c r="L979" i="1"/>
  <c r="L976" i="1"/>
  <c r="L982" i="1"/>
  <c r="L985" i="1"/>
  <c r="L1013" i="1"/>
  <c r="L1016" i="1"/>
  <c r="L1011" i="1"/>
  <c r="L1012" i="1"/>
  <c r="L1027" i="1"/>
  <c r="L1025" i="1"/>
  <c r="L1026" i="1"/>
  <c r="L897" i="1"/>
  <c r="L896" i="1"/>
  <c r="L610" i="1"/>
  <c r="L609" i="1"/>
  <c r="L1988" i="1"/>
  <c r="L1994" i="1"/>
  <c r="L1983" i="1"/>
  <c r="L2004" i="1"/>
  <c r="L2010" i="1"/>
  <c r="L1999" i="1"/>
  <c r="L1987" i="1"/>
  <c r="L1993" i="1"/>
  <c r="L1982" i="1"/>
  <c r="L2003" i="1"/>
  <c r="L2009" i="1"/>
  <c r="L1998" i="1"/>
  <c r="L1986" i="1"/>
  <c r="L1992" i="1"/>
  <c r="L1981" i="1"/>
  <c r="L2002" i="1"/>
  <c r="L2008" i="1"/>
  <c r="L1997" i="1"/>
  <c r="L1985" i="1"/>
  <c r="L1991" i="1"/>
  <c r="L1980" i="1"/>
  <c r="L2001" i="1"/>
  <c r="L2007" i="1"/>
  <c r="L1996" i="1"/>
  <c r="L1989" i="1"/>
  <c r="L1984" i="1"/>
  <c r="L1990" i="1"/>
  <c r="L1979" i="1"/>
  <c r="L2005" i="1"/>
  <c r="L2000" i="1"/>
  <c r="L2006" i="1"/>
  <c r="L1995" i="1"/>
  <c r="L611" i="1"/>
  <c r="L613" i="1"/>
  <c r="L612" i="1"/>
  <c r="L615" i="1"/>
  <c r="L614" i="1"/>
  <c r="L616" i="1"/>
  <c r="L617" i="1"/>
  <c r="L618" i="1"/>
  <c r="L895" i="1"/>
  <c r="L888" i="1"/>
  <c r="L887" i="1"/>
  <c r="L886" i="1"/>
  <c r="L623" i="1"/>
  <c r="L885" i="1"/>
  <c r="L884" i="1"/>
  <c r="L883" i="1"/>
  <c r="L880" i="1"/>
  <c r="L879" i="1"/>
  <c r="L878" i="1"/>
  <c r="L877" i="1"/>
  <c r="L876" i="1"/>
  <c r="L426" i="1"/>
  <c r="L427" i="1"/>
  <c r="L435" i="1"/>
  <c r="L436" i="1"/>
  <c r="L425" i="1"/>
  <c r="L433" i="1"/>
  <c r="L434" i="1"/>
  <c r="L428" i="1"/>
  <c r="L429" i="1"/>
  <c r="L437" i="1"/>
  <c r="L438" i="1"/>
  <c r="L445" i="1"/>
  <c r="L444" i="1"/>
  <c r="L443" i="1"/>
  <c r="L442" i="1"/>
  <c r="L441" i="1"/>
  <c r="L446" i="1"/>
  <c r="L447" i="1"/>
  <c r="L448" i="1"/>
  <c r="L449" i="1"/>
  <c r="L873" i="1"/>
  <c r="L872" i="1"/>
  <c r="L870" i="1"/>
  <c r="L863" i="1"/>
  <c r="L853" i="1"/>
  <c r="L852" i="1"/>
  <c r="L759" i="1"/>
  <c r="L758" i="1"/>
  <c r="L756" i="1"/>
  <c r="L760" i="1"/>
  <c r="L757" i="1"/>
  <c r="L622" i="1"/>
  <c r="L621" i="1"/>
  <c r="L408" i="1"/>
  <c r="L409" i="1"/>
  <c r="L418" i="1"/>
  <c r="L419" i="1"/>
  <c r="L398" i="1"/>
  <c r="L399" i="1"/>
  <c r="L406" i="1"/>
  <c r="L407" i="1"/>
  <c r="L416" i="1"/>
  <c r="L417" i="1"/>
  <c r="L396" i="1"/>
  <c r="L397" i="1"/>
  <c r="L410" i="1"/>
  <c r="L411" i="1"/>
  <c r="L420" i="1"/>
  <c r="L400" i="1"/>
  <c r="L401" i="1"/>
  <c r="L1579" i="1"/>
  <c r="L1580" i="1"/>
  <c r="L1578" i="1"/>
  <c r="L1581" i="1"/>
  <c r="L1587" i="1"/>
  <c r="L1588" i="1"/>
  <c r="L1586" i="1"/>
  <c r="L1589" i="1"/>
  <c r="L1571" i="1"/>
  <c r="L1572" i="1"/>
  <c r="L1570" i="1"/>
  <c r="L1573" i="1"/>
  <c r="L1575" i="1"/>
  <c r="L1576" i="1"/>
  <c r="L1574" i="1"/>
  <c r="L1577" i="1"/>
  <c r="L1583" i="1"/>
  <c r="L1584" i="1"/>
  <c r="L1582" i="1"/>
  <c r="L1585" i="1"/>
  <c r="L1567" i="1"/>
  <c r="L1568" i="1"/>
  <c r="L1566" i="1"/>
  <c r="L1569" i="1"/>
  <c r="L1563" i="1"/>
  <c r="L1564" i="1"/>
  <c r="L1562" i="1"/>
  <c r="L1565" i="1"/>
  <c r="L1547" i="1"/>
  <c r="L1548" i="1"/>
  <c r="L1546" i="1"/>
  <c r="L1549" i="1"/>
  <c r="L1555" i="1"/>
  <c r="L1556" i="1"/>
  <c r="L1554" i="1"/>
  <c r="L1557" i="1"/>
  <c r="L1539" i="1"/>
  <c r="L1540" i="1"/>
  <c r="L1538" i="1"/>
  <c r="L1541" i="1"/>
  <c r="L1559" i="1"/>
  <c r="L1560" i="1"/>
  <c r="L1558" i="1"/>
  <c r="L1561" i="1"/>
  <c r="L1543" i="1"/>
  <c r="L1544" i="1"/>
  <c r="L1542" i="1"/>
  <c r="L1545" i="1"/>
  <c r="L1551" i="1"/>
  <c r="L1552" i="1"/>
  <c r="L1550" i="1"/>
  <c r="L1553" i="1"/>
  <c r="L1535" i="1"/>
  <c r="L1536" i="1"/>
  <c r="L1534" i="1"/>
  <c r="L1537" i="1"/>
  <c r="L620" i="1"/>
  <c r="L619" i="1"/>
  <c r="L573" i="1"/>
  <c r="L572" i="1"/>
  <c r="L571" i="1"/>
  <c r="L570" i="1"/>
  <c r="L440" i="1"/>
  <c r="L439" i="1"/>
  <c r="L432" i="1"/>
  <c r="L431" i="1"/>
  <c r="L430" i="1"/>
  <c r="L424" i="1"/>
  <c r="L423" i="1"/>
  <c r="L333" i="1"/>
  <c r="L422" i="1"/>
  <c r="L421" i="1"/>
  <c r="L415" i="1"/>
  <c r="L414" i="1"/>
  <c r="L413" i="1"/>
  <c r="L412" i="1"/>
  <c r="L405" i="1"/>
  <c r="L404" i="1"/>
  <c r="L403" i="1"/>
  <c r="L402" i="1"/>
  <c r="L875" i="1"/>
  <c r="L395" i="1"/>
  <c r="L882" i="1"/>
  <c r="L394" i="1"/>
  <c r="L393" i="1"/>
  <c r="L392" i="1"/>
  <c r="L874" i="1"/>
  <c r="L881" i="1"/>
  <c r="L871" i="1"/>
  <c r="L909" i="1"/>
  <c r="L930" i="1"/>
  <c r="L908" i="1"/>
  <c r="L925" i="1"/>
  <c r="L927" i="1"/>
  <c r="L923" i="1"/>
  <c r="L924" i="1"/>
  <c r="L926" i="1"/>
  <c r="L922" i="1"/>
  <c r="L918" i="1"/>
  <c r="L939" i="1"/>
  <c r="L906" i="1"/>
  <c r="L917" i="1"/>
  <c r="L938" i="1"/>
  <c r="L905" i="1"/>
  <c r="L919" i="1"/>
  <c r="L940" i="1"/>
  <c r="L907" i="1"/>
  <c r="L913" i="1"/>
  <c r="L934" i="1"/>
  <c r="L901" i="1"/>
  <c r="L912" i="1"/>
  <c r="L933" i="1"/>
  <c r="L900" i="1"/>
  <c r="L911" i="1"/>
  <c r="L932" i="1"/>
  <c r="L899" i="1"/>
  <c r="L915" i="1"/>
  <c r="L937" i="1"/>
  <c r="L903" i="1"/>
  <c r="L916" i="1"/>
  <c r="L936" i="1"/>
  <c r="L904" i="1"/>
  <c r="L914" i="1"/>
  <c r="L935" i="1"/>
  <c r="L902" i="1"/>
  <c r="L910" i="1"/>
  <c r="L931" i="1"/>
  <c r="L898" i="1"/>
  <c r="L997" i="1"/>
  <c r="L1007" i="1"/>
  <c r="L996" i="1"/>
  <c r="L1006" i="1"/>
  <c r="L998" i="1"/>
  <c r="L1008" i="1"/>
  <c r="L992" i="1"/>
  <c r="L991" i="1"/>
  <c r="L990" i="1"/>
  <c r="L994" i="1"/>
  <c r="L995" i="1"/>
  <c r="L993" i="1"/>
  <c r="L989" i="1"/>
  <c r="L1002" i="1"/>
  <c r="L1001" i="1"/>
  <c r="L1000" i="1"/>
  <c r="L1004" i="1"/>
  <c r="L1005" i="1"/>
  <c r="L1003" i="1"/>
  <c r="L999" i="1"/>
  <c r="L1029" i="1"/>
  <c r="L1031" i="1"/>
  <c r="L1033" i="1"/>
  <c r="L1038" i="1"/>
  <c r="L1040" i="1"/>
  <c r="L1042" i="1"/>
  <c r="L1034" i="1"/>
  <c r="L1046" i="1"/>
  <c r="L1028" i="1"/>
  <c r="L1043" i="1"/>
  <c r="L1037" i="1"/>
  <c r="L1036" i="1"/>
  <c r="L1048" i="1"/>
  <c r="L1032" i="1"/>
  <c r="L1045" i="1"/>
  <c r="L1041" i="1"/>
  <c r="L1035" i="1"/>
  <c r="L1047" i="1"/>
  <c r="L1030" i="1"/>
  <c r="L1044" i="1"/>
  <c r="L1039" i="1"/>
  <c r="L1050" i="1"/>
  <c r="L1052" i="1"/>
  <c r="L1054" i="1"/>
  <c r="L1059" i="1"/>
  <c r="L1061" i="1"/>
  <c r="L1063" i="1"/>
  <c r="L1055" i="1"/>
  <c r="L1067" i="1"/>
  <c r="L1049" i="1"/>
  <c r="L1064" i="1"/>
  <c r="L1058" i="1"/>
  <c r="L1057" i="1"/>
  <c r="L1069" i="1"/>
  <c r="L1053" i="1"/>
  <c r="L1066" i="1"/>
  <c r="L1062" i="1"/>
  <c r="L1056" i="1"/>
  <c r="L1068" i="1"/>
  <c r="L1051" i="1"/>
  <c r="L1065" i="1"/>
  <c r="L1060" i="1"/>
  <c r="L390" i="1"/>
  <c r="M390" i="1" s="1"/>
  <c r="L340" i="1"/>
  <c r="L339" i="1"/>
  <c r="L207" i="1"/>
  <c r="L206" i="1"/>
  <c r="L194" i="1"/>
  <c r="L193" i="1"/>
  <c r="L192" i="1"/>
  <c r="L1838" i="1"/>
  <c r="L1840" i="1"/>
  <c r="L1842" i="1"/>
  <c r="L1847" i="1"/>
  <c r="L1849" i="1"/>
  <c r="L1851" i="1"/>
  <c r="L1806" i="1"/>
  <c r="L1815" i="1"/>
  <c r="L1803" i="1"/>
  <c r="L1812" i="1"/>
  <c r="L1809" i="1"/>
  <c r="L1821" i="1"/>
  <c r="L1830" i="1"/>
  <c r="L1818" i="1"/>
  <c r="L1827" i="1"/>
  <c r="L1824" i="1"/>
  <c r="L1843" i="1"/>
  <c r="L1855" i="1"/>
  <c r="L1837" i="1"/>
  <c r="L1852" i="1"/>
  <c r="L1846" i="1"/>
  <c r="L1808" i="1"/>
  <c r="L1817" i="1"/>
  <c r="L1805" i="1"/>
  <c r="L1814" i="1"/>
  <c r="L1811" i="1"/>
  <c r="L1823" i="1"/>
  <c r="L1832" i="1"/>
  <c r="L1820" i="1"/>
  <c r="L1829" i="1"/>
  <c r="L1826" i="1"/>
  <c r="L1845" i="1"/>
  <c r="L1857" i="1"/>
  <c r="L1841" i="1"/>
  <c r="L1854" i="1"/>
  <c r="L1850" i="1"/>
  <c r="L1807" i="1"/>
  <c r="L1816" i="1"/>
  <c r="L1804" i="1"/>
  <c r="L1813" i="1"/>
  <c r="L1810" i="1"/>
  <c r="L1822" i="1"/>
  <c r="L1831" i="1"/>
  <c r="L1819" i="1"/>
  <c r="L1828" i="1"/>
  <c r="L1825" i="1"/>
  <c r="L1844" i="1"/>
  <c r="L1856" i="1"/>
  <c r="L1839" i="1"/>
  <c r="L1853" i="1"/>
  <c r="M407" i="1" l="1"/>
  <c r="M1672" i="1"/>
  <c r="M271" i="1"/>
  <c r="M281" i="1"/>
  <c r="M537" i="1"/>
  <c r="M2007" i="1"/>
  <c r="M374" i="1"/>
  <c r="M1673" i="1"/>
  <c r="M300" i="1"/>
  <c r="M1529" i="1"/>
  <c r="M555" i="1"/>
  <c r="M1712" i="1"/>
  <c r="M1202" i="1"/>
  <c r="M1595" i="1"/>
  <c r="M1836" i="1"/>
  <c r="M1160" i="1"/>
  <c r="M554" i="1"/>
  <c r="M250" i="1"/>
  <c r="M1017" i="1"/>
  <c r="M1596" i="1"/>
  <c r="M779" i="1"/>
  <c r="M1713" i="1"/>
  <c r="M446" i="1"/>
  <c r="M556" i="1"/>
  <c r="M1980" i="1"/>
  <c r="M1810" i="1"/>
  <c r="M1814" i="1"/>
  <c r="M1803" i="1"/>
  <c r="M1063" i="1"/>
  <c r="M1037" i="1"/>
  <c r="M1001" i="1"/>
  <c r="M931" i="1"/>
  <c r="M912" i="1"/>
  <c r="M923" i="1"/>
  <c r="M403" i="1"/>
  <c r="M1559" i="1"/>
  <c r="M1563" i="1"/>
  <c r="M1571" i="1"/>
  <c r="M396" i="1"/>
  <c r="M758" i="1"/>
  <c r="M445" i="1"/>
  <c r="M878" i="1"/>
  <c r="M618" i="1"/>
  <c r="M1985" i="1"/>
  <c r="M1983" i="1"/>
  <c r="M976" i="1"/>
  <c r="M974" i="1"/>
  <c r="M946" i="1"/>
  <c r="M949" i="1"/>
  <c r="M921" i="1"/>
  <c r="M772" i="1"/>
  <c r="M2018" i="1"/>
  <c r="M2015" i="1"/>
  <c r="M354" i="1"/>
  <c r="M2011" i="1"/>
  <c r="M1128" i="1"/>
  <c r="M1109" i="1"/>
  <c r="M642" i="1"/>
  <c r="M639" i="1"/>
  <c r="M23" i="1"/>
  <c r="M47" i="1"/>
  <c r="M38" i="1"/>
  <c r="M604" i="1"/>
  <c r="M578" i="1"/>
  <c r="M661" i="1"/>
  <c r="M137" i="1"/>
  <c r="M140" i="1"/>
  <c r="M113" i="1"/>
  <c r="M1813" i="1"/>
  <c r="M1805" i="1"/>
  <c r="M1815" i="1"/>
  <c r="M1060" i="1"/>
  <c r="M1061" i="1"/>
  <c r="M1043" i="1"/>
  <c r="M1002" i="1"/>
  <c r="M910" i="1"/>
  <c r="M901" i="1"/>
  <c r="M927" i="1"/>
  <c r="M404" i="1"/>
  <c r="M432" i="1"/>
  <c r="M1537" i="1"/>
  <c r="M1541" i="1"/>
  <c r="M1569" i="1"/>
  <c r="M1589" i="1"/>
  <c r="M417" i="1"/>
  <c r="M759" i="1"/>
  <c r="M879" i="1"/>
  <c r="M617" i="1"/>
  <c r="M1997" i="1"/>
  <c r="M1994" i="1"/>
  <c r="M979" i="1"/>
  <c r="M1018" i="1"/>
  <c r="M947" i="1"/>
  <c r="M851" i="1"/>
  <c r="M957" i="1"/>
  <c r="M893" i="1"/>
  <c r="M769" i="1"/>
  <c r="M2012" i="1"/>
  <c r="M355" i="1"/>
  <c r="M1139" i="1"/>
  <c r="M1134" i="1"/>
  <c r="M1110" i="1"/>
  <c r="M624" i="1"/>
  <c r="M630" i="1"/>
  <c r="M21" i="1"/>
  <c r="M42" i="1"/>
  <c r="M43" i="1"/>
  <c r="M600" i="1"/>
  <c r="M585" i="1"/>
  <c r="M665" i="1"/>
  <c r="M138" i="1"/>
  <c r="M141" i="1"/>
  <c r="M114" i="1"/>
  <c r="M1806" i="1"/>
  <c r="M989" i="1"/>
  <c r="M405" i="1"/>
  <c r="M1534" i="1"/>
  <c r="M416" i="1"/>
  <c r="M1851" i="1"/>
  <c r="M993" i="1"/>
  <c r="M412" i="1"/>
  <c r="M1536" i="1"/>
  <c r="M1201" i="1"/>
  <c r="M178" i="1"/>
  <c r="M182" i="1"/>
  <c r="M86" i="1"/>
  <c r="M154" i="1"/>
  <c r="M163" i="1"/>
  <c r="M368" i="1"/>
  <c r="M697" i="1"/>
  <c r="M673" i="1"/>
  <c r="M695" i="1"/>
  <c r="M727" i="1"/>
  <c r="M725" i="1"/>
  <c r="M817" i="1"/>
  <c r="M845" i="1"/>
  <c r="M1423" i="1"/>
  <c r="M1391" i="1"/>
  <c r="M1453" i="1"/>
  <c r="M1377" i="1"/>
  <c r="M1298" i="1"/>
  <c r="M1359" i="1"/>
  <c r="M1333" i="1"/>
  <c r="M1325" i="1"/>
  <c r="M1311" i="1"/>
  <c r="M1309" i="1"/>
  <c r="M1278" i="1"/>
  <c r="M1257" i="1"/>
  <c r="M1474" i="1"/>
  <c r="M1458" i="1"/>
  <c r="M1514" i="1"/>
  <c r="M1490" i="1"/>
  <c r="M466" i="1"/>
  <c r="M476" i="1"/>
  <c r="M491" i="1"/>
  <c r="M507" i="1"/>
  <c r="M518" i="1"/>
  <c r="M549" i="1"/>
  <c r="M526" i="1"/>
  <c r="M541" i="1"/>
  <c r="M1721" i="1"/>
  <c r="M1777" i="1"/>
  <c r="M1762" i="1"/>
  <c r="M1763" i="1"/>
  <c r="M1690" i="1"/>
  <c r="M1706" i="1"/>
  <c r="M1704" i="1"/>
  <c r="M1669" i="1"/>
  <c r="M1601" i="1"/>
  <c r="M1101" i="1"/>
  <c r="M1958" i="1"/>
  <c r="M1965" i="1"/>
  <c r="M7" i="1"/>
  <c r="M1973" i="1"/>
  <c r="M763" i="1"/>
  <c r="M245" i="1"/>
  <c r="M272" i="1"/>
  <c r="M306" i="1"/>
  <c r="M288" i="1"/>
  <c r="M1103" i="1"/>
  <c r="M239" i="1"/>
  <c r="M237" i="1"/>
  <c r="M326" i="1"/>
  <c r="M389" i="1"/>
  <c r="M1629" i="1"/>
  <c r="M1234" i="1"/>
  <c r="M1190" i="1"/>
  <c r="M1526" i="1"/>
  <c r="M1208" i="1"/>
  <c r="M1191" i="1"/>
  <c r="M1621" i="1"/>
  <c r="M1643" i="1"/>
  <c r="M1890" i="1"/>
  <c r="M1883" i="1"/>
  <c r="M803" i="1"/>
  <c r="M1084" i="1"/>
  <c r="M806" i="1"/>
  <c r="M1920" i="1"/>
  <c r="M1906" i="1"/>
  <c r="M191" i="1"/>
  <c r="M1530" i="1"/>
  <c r="M567" i="1"/>
  <c r="M83" i="1"/>
  <c r="M88" i="1"/>
  <c r="M155" i="1"/>
  <c r="M164" i="1"/>
  <c r="M375" i="1"/>
  <c r="M381" i="1"/>
  <c r="M365" i="1"/>
  <c r="M693" i="1"/>
  <c r="M748" i="1"/>
  <c r="M686" i="1"/>
  <c r="M714" i="1"/>
  <c r="M694" i="1"/>
  <c r="M818" i="1"/>
  <c r="M836" i="1"/>
  <c r="M1424" i="1"/>
  <c r="M1392" i="1"/>
  <c r="M1455" i="1"/>
  <c r="M1379" i="1"/>
  <c r="M1299" i="1"/>
  <c r="M1360" i="1"/>
  <c r="M1329" i="1"/>
  <c r="M1326" i="1"/>
  <c r="M1312" i="1"/>
  <c r="M1268" i="1"/>
  <c r="M1279" i="1"/>
  <c r="M1258" i="1"/>
  <c r="M1475" i="1"/>
  <c r="M1459" i="1"/>
  <c r="M1515" i="1"/>
  <c r="M1491" i="1"/>
  <c r="M467" i="1"/>
  <c r="M477" i="1"/>
  <c r="M492" i="1"/>
  <c r="M508" i="1"/>
  <c r="M519" i="1"/>
  <c r="M550" i="1"/>
  <c r="M527" i="1"/>
  <c r="M542" i="1"/>
  <c r="M1722" i="1"/>
  <c r="M1778" i="1"/>
  <c r="M1751" i="1"/>
  <c r="M1782" i="1"/>
  <c r="M1691" i="1"/>
  <c r="M1707" i="1"/>
  <c r="M1705" i="1"/>
  <c r="M1670" i="1"/>
  <c r="M1097" i="1"/>
  <c r="M1100" i="1"/>
  <c r="M1959" i="1"/>
  <c r="M1964" i="1"/>
  <c r="M8" i="1"/>
  <c r="M1972" i="1"/>
  <c r="M1795" i="1"/>
  <c r="M264" i="1"/>
  <c r="M296" i="1"/>
  <c r="M256" i="1"/>
  <c r="M307" i="1"/>
  <c r="M1105" i="1"/>
  <c r="M243" i="1"/>
  <c r="M241" i="1"/>
  <c r="M319" i="1"/>
  <c r="M1628" i="1"/>
  <c r="M1247" i="1"/>
  <c r="M1195" i="1"/>
  <c r="M1209" i="1"/>
  <c r="M1192" i="1"/>
  <c r="M1603" i="1"/>
  <c r="M1644" i="1"/>
  <c r="M1891" i="1"/>
  <c r="M1879" i="1"/>
  <c r="M802" i="1"/>
  <c r="M204" i="1"/>
  <c r="M807" i="1"/>
  <c r="M328" i="1"/>
  <c r="M186" i="1"/>
  <c r="M196" i="1"/>
  <c r="M568" i="1"/>
  <c r="M1804" i="1"/>
  <c r="M1817" i="1"/>
  <c r="M1065" i="1"/>
  <c r="M1059" i="1"/>
  <c r="M1028" i="1"/>
  <c r="M902" i="1"/>
  <c r="M934" i="1"/>
  <c r="M925" i="1"/>
  <c r="M439" i="1"/>
  <c r="M1538" i="1"/>
  <c r="M1566" i="1"/>
  <c r="M1586" i="1"/>
  <c r="M852" i="1"/>
  <c r="M438" i="1"/>
  <c r="M880" i="1"/>
  <c r="M616" i="1"/>
  <c r="M2008" i="1"/>
  <c r="M1816" i="1"/>
  <c r="M1808" i="1"/>
  <c r="M1051" i="1"/>
  <c r="M1054" i="1"/>
  <c r="M1046" i="1"/>
  <c r="M935" i="1"/>
  <c r="M913" i="1"/>
  <c r="M908" i="1"/>
  <c r="M440" i="1"/>
  <c r="M1540" i="1"/>
  <c r="M1568" i="1"/>
  <c r="M1588" i="1"/>
  <c r="M853" i="1"/>
  <c r="M437" i="1"/>
  <c r="M883" i="1"/>
  <c r="M614" i="1"/>
  <c r="M1995" i="1"/>
  <c r="M2002" i="1"/>
  <c r="M609" i="1"/>
  <c r="M968" i="1"/>
  <c r="M1807" i="1"/>
  <c r="M1846" i="1"/>
  <c r="M1849" i="1"/>
  <c r="M1068" i="1"/>
  <c r="M1052" i="1"/>
  <c r="M1034" i="1"/>
  <c r="M995" i="1"/>
  <c r="M914" i="1"/>
  <c r="M907" i="1"/>
  <c r="M930" i="1"/>
  <c r="M413" i="1"/>
  <c r="M570" i="1"/>
  <c r="M1535" i="1"/>
  <c r="M1539" i="1"/>
  <c r="M1567" i="1"/>
  <c r="M1587" i="1"/>
  <c r="M406" i="1"/>
  <c r="M863" i="1"/>
  <c r="M429" i="1"/>
  <c r="M884" i="1"/>
  <c r="M615" i="1"/>
  <c r="M2006" i="1"/>
  <c r="M1981" i="1"/>
  <c r="M1850" i="1"/>
  <c r="M1852" i="1"/>
  <c r="M1847" i="1"/>
  <c r="M1056" i="1"/>
  <c r="M1050" i="1"/>
  <c r="M1042" i="1"/>
  <c r="M994" i="1"/>
  <c r="M904" i="1"/>
  <c r="M940" i="1"/>
  <c r="M909" i="1"/>
  <c r="M414" i="1"/>
  <c r="M571" i="1"/>
  <c r="M1553" i="1"/>
  <c r="M1557" i="1"/>
  <c r="M1585" i="1"/>
  <c r="M1581" i="1"/>
  <c r="M399" i="1"/>
  <c r="M870" i="1"/>
  <c r="M1463" i="1"/>
  <c r="M1854" i="1"/>
  <c r="M1837" i="1"/>
  <c r="M1842" i="1"/>
  <c r="M1062" i="1"/>
  <c r="M1039" i="1"/>
  <c r="M1040" i="1"/>
  <c r="M990" i="1"/>
  <c r="M936" i="1"/>
  <c r="M919" i="1"/>
  <c r="M871" i="1"/>
  <c r="M415" i="1"/>
  <c r="M1550" i="1"/>
  <c r="M1554" i="1"/>
  <c r="M1582" i="1"/>
  <c r="M1578" i="1"/>
  <c r="M1427" i="1"/>
  <c r="M1464" i="1"/>
  <c r="M1853" i="1"/>
  <c r="M1841" i="1"/>
  <c r="M1855" i="1"/>
  <c r="M1840" i="1"/>
  <c r="M1066" i="1"/>
  <c r="M1044" i="1"/>
  <c r="M1038" i="1"/>
  <c r="M991" i="1"/>
  <c r="M916" i="1"/>
  <c r="M905" i="1"/>
  <c r="M881" i="1"/>
  <c r="M421" i="1"/>
  <c r="M1552" i="1"/>
  <c r="M1556" i="1"/>
  <c r="M1584" i="1"/>
  <c r="M1580" i="1"/>
  <c r="M419" i="1"/>
  <c r="M873" i="1"/>
  <c r="M433" i="1"/>
  <c r="M611" i="1"/>
  <c r="M1979" i="1"/>
  <c r="M1998" i="1"/>
  <c r="M1026" i="1"/>
  <c r="M981" i="1"/>
  <c r="M958" i="1"/>
  <c r="M948" i="1"/>
  <c r="M961" i="1"/>
  <c r="M1594" i="1"/>
  <c r="M626" i="1"/>
  <c r="M581" i="1"/>
  <c r="M593" i="1"/>
  <c r="M376" i="1"/>
  <c r="M843" i="1"/>
  <c r="M1428" i="1"/>
  <c r="M1505" i="1"/>
  <c r="M1839" i="1"/>
  <c r="M1857" i="1"/>
  <c r="M1843" i="1"/>
  <c r="M1838" i="1"/>
  <c r="M1053" i="1"/>
  <c r="M1030" i="1"/>
  <c r="M1033" i="1"/>
  <c r="M992" i="1"/>
  <c r="M903" i="1"/>
  <c r="M938" i="1"/>
  <c r="M874" i="1"/>
  <c r="M422" i="1"/>
  <c r="M1551" i="1"/>
  <c r="M1555" i="1"/>
  <c r="M1583" i="1"/>
  <c r="M1579" i="1"/>
  <c r="M418" i="1"/>
  <c r="M449" i="1"/>
  <c r="M1990" i="1"/>
  <c r="M2009" i="1"/>
  <c r="M1025" i="1"/>
  <c r="M1022" i="1"/>
  <c r="M970" i="1"/>
  <c r="M952" i="1"/>
  <c r="M956" i="1"/>
  <c r="M965" i="1"/>
  <c r="M1150" i="1"/>
  <c r="M768" i="1"/>
  <c r="M1143" i="1"/>
  <c r="M749" i="1"/>
  <c r="M1121" i="1"/>
  <c r="M627" i="1"/>
  <c r="M29" i="1"/>
  <c r="M53" i="1"/>
  <c r="M348" i="1"/>
  <c r="M577" i="1"/>
  <c r="M598" i="1"/>
  <c r="M667" i="1"/>
  <c r="M659" i="1"/>
  <c r="M132" i="1"/>
  <c r="M105" i="1"/>
  <c r="M121" i="1"/>
  <c r="M168" i="1"/>
  <c r="M76" i="1"/>
  <c r="M60" i="1"/>
  <c r="M67" i="1"/>
  <c r="M75" i="1"/>
  <c r="M386" i="1"/>
  <c r="M361" i="1"/>
  <c r="M715" i="1"/>
  <c r="M684" i="1"/>
  <c r="M744" i="1"/>
  <c r="M740" i="1"/>
  <c r="M683" i="1"/>
  <c r="M1163" i="1"/>
  <c r="M825" i="1"/>
  <c r="M812" i="1"/>
  <c r="M847" i="1"/>
  <c r="M1404" i="1"/>
  <c r="M1420" i="1"/>
  <c r="M1399" i="1"/>
  <c r="M1446" i="1"/>
  <c r="M1371" i="1"/>
  <c r="M1429" i="1"/>
  <c r="M1361" i="1"/>
  <c r="M1336" i="1"/>
  <c r="M1348" i="1"/>
  <c r="M1304" i="1"/>
  <c r="M1281" i="1"/>
  <c r="M1297" i="1"/>
  <c r="M1265" i="1"/>
  <c r="M1482" i="1"/>
  <c r="M1506" i="1"/>
  <c r="M1856" i="1"/>
  <c r="M1845" i="1"/>
  <c r="M1824" i="1"/>
  <c r="M192" i="1"/>
  <c r="M1069" i="1"/>
  <c r="M1047" i="1"/>
  <c r="M1031" i="1"/>
  <c r="M1008" i="1"/>
  <c r="M937" i="1"/>
  <c r="M917" i="1"/>
  <c r="M392" i="1"/>
  <c r="M333" i="1"/>
  <c r="M572" i="1"/>
  <c r="M1545" i="1"/>
  <c r="M1549" i="1"/>
  <c r="M1577" i="1"/>
  <c r="M401" i="1"/>
  <c r="M409" i="1"/>
  <c r="M448" i="1"/>
  <c r="M425" i="1"/>
  <c r="M623" i="1"/>
  <c r="M1021" i="1"/>
  <c r="M941" i="1"/>
  <c r="M633" i="1"/>
  <c r="M582" i="1"/>
  <c r="M106" i="1"/>
  <c r="M122" i="1"/>
  <c r="M1844" i="1"/>
  <c r="M1826" i="1"/>
  <c r="M1827" i="1"/>
  <c r="M193" i="1"/>
  <c r="M1057" i="1"/>
  <c r="M1035" i="1"/>
  <c r="M1029" i="1"/>
  <c r="M998" i="1"/>
  <c r="M915" i="1"/>
  <c r="M906" i="1"/>
  <c r="M393" i="1"/>
  <c r="M573" i="1"/>
  <c r="M1542" i="1"/>
  <c r="M1546" i="1"/>
  <c r="M1574" i="1"/>
  <c r="M400" i="1"/>
  <c r="M408" i="1"/>
  <c r="M447" i="1"/>
  <c r="M436" i="1"/>
  <c r="M1989" i="1"/>
  <c r="M1009" i="1"/>
  <c r="M860" i="1"/>
  <c r="M1363" i="1"/>
  <c r="M1825" i="1"/>
  <c r="M1829" i="1"/>
  <c r="M1818" i="1"/>
  <c r="M194" i="1"/>
  <c r="M1058" i="1"/>
  <c r="M1041" i="1"/>
  <c r="M999" i="1"/>
  <c r="M1006" i="1"/>
  <c r="M899" i="1"/>
  <c r="M939" i="1"/>
  <c r="M394" i="1"/>
  <c r="M619" i="1"/>
  <c r="M1544" i="1"/>
  <c r="M1548" i="1"/>
  <c r="M1576" i="1"/>
  <c r="M420" i="1"/>
  <c r="M621" i="1"/>
  <c r="M435" i="1"/>
  <c r="M1996" i="1"/>
  <c r="M1828" i="1"/>
  <c r="M1820" i="1"/>
  <c r="M1830" i="1"/>
  <c r="M206" i="1"/>
  <c r="M1064" i="1"/>
  <c r="M1045" i="1"/>
  <c r="M1003" i="1"/>
  <c r="M996" i="1"/>
  <c r="M932" i="1"/>
  <c r="M918" i="1"/>
  <c r="M882" i="1"/>
  <c r="M423" i="1"/>
  <c r="M620" i="1"/>
  <c r="M1543" i="1"/>
  <c r="M1547" i="1"/>
  <c r="M1575" i="1"/>
  <c r="M622" i="1"/>
  <c r="M441" i="1"/>
  <c r="M427" i="1"/>
  <c r="M886" i="1"/>
  <c r="M1365" i="1"/>
  <c r="M1466" i="1"/>
  <c r="M1819" i="1"/>
  <c r="M1832" i="1"/>
  <c r="M1821" i="1"/>
  <c r="M207" i="1"/>
  <c r="M1049" i="1"/>
  <c r="M1032" i="1"/>
  <c r="M1005" i="1"/>
  <c r="M1007" i="1"/>
  <c r="M911" i="1"/>
  <c r="M922" i="1"/>
  <c r="M395" i="1"/>
  <c r="M424" i="1"/>
  <c r="M1561" i="1"/>
  <c r="M1565" i="1"/>
  <c r="M1573" i="1"/>
  <c r="M411" i="1"/>
  <c r="M757" i="1"/>
  <c r="M442" i="1"/>
  <c r="M426" i="1"/>
  <c r="M887" i="1"/>
  <c r="M2001" i="1"/>
  <c r="M1999" i="1"/>
  <c r="M1013" i="1"/>
  <c r="M977" i="1"/>
  <c r="M1831" i="1"/>
  <c r="M1823" i="1"/>
  <c r="M1809" i="1"/>
  <c r="M339" i="1"/>
  <c r="M1067" i="1"/>
  <c r="M1048" i="1"/>
  <c r="M1004" i="1"/>
  <c r="M997" i="1"/>
  <c r="M900" i="1"/>
  <c r="M926" i="1"/>
  <c r="M875" i="1"/>
  <c r="M430" i="1"/>
  <c r="M1558" i="1"/>
  <c r="M1562" i="1"/>
  <c r="M1570" i="1"/>
  <c r="M410" i="1"/>
  <c r="M760" i="1"/>
  <c r="M443" i="1"/>
  <c r="M876" i="1"/>
  <c r="M888" i="1"/>
  <c r="M2010" i="1"/>
  <c r="M985" i="1"/>
  <c r="M980" i="1"/>
  <c r="M988" i="1"/>
  <c r="M857" i="1"/>
  <c r="M960" i="1"/>
  <c r="M929" i="1"/>
  <c r="M774" i="1"/>
  <c r="M2017" i="1"/>
  <c r="M356" i="1"/>
  <c r="M1126" i="1"/>
  <c r="M1113" i="1"/>
  <c r="M1124" i="1"/>
  <c r="M629" i="1"/>
  <c r="M26" i="1"/>
  <c r="M50" i="1"/>
  <c r="M37" i="1"/>
  <c r="M349" i="1"/>
  <c r="M608" i="1"/>
  <c r="M599" i="1"/>
  <c r="M663" i="1"/>
  <c r="M135" i="1"/>
  <c r="M151" i="1"/>
  <c r="M111" i="1"/>
  <c r="M174" i="1"/>
  <c r="M179" i="1"/>
  <c r="M82" i="1"/>
  <c r="M161" i="1"/>
  <c r="M102" i="1"/>
  <c r="M379" i="1"/>
  <c r="M362" i="1"/>
  <c r="M712" i="1"/>
  <c r="M672" i="1"/>
  <c r="M726" i="1"/>
  <c r="M723" i="1"/>
  <c r="M717" i="1"/>
  <c r="M833" i="1"/>
  <c r="M844" i="1"/>
  <c r="M1415" i="1"/>
  <c r="M1389" i="1"/>
  <c r="M1449" i="1"/>
  <c r="M1373" i="1"/>
  <c r="M1382" i="1"/>
  <c r="M1357" i="1"/>
  <c r="M1328" i="1"/>
  <c r="M1323" i="1"/>
  <c r="M1317" i="1"/>
  <c r="M1307" i="1"/>
  <c r="M1276" i="1"/>
  <c r="M1292" i="1"/>
  <c r="M1468" i="1"/>
  <c r="M1480" i="1"/>
  <c r="M1512" i="1"/>
  <c r="M1488" i="1"/>
  <c r="M1504" i="1"/>
  <c r="M474" i="1"/>
  <c r="M489" i="1"/>
  <c r="M463" i="1"/>
  <c r="M524" i="1"/>
  <c r="M547" i="1"/>
  <c r="M563" i="1"/>
  <c r="M539" i="1"/>
  <c r="M1765" i="1"/>
  <c r="M1750" i="1"/>
  <c r="M1760" i="1"/>
  <c r="M1822" i="1"/>
  <c r="M1811" i="1"/>
  <c r="M1812" i="1"/>
  <c r="M340" i="1"/>
  <c r="M1055" i="1"/>
  <c r="M1036" i="1"/>
  <c r="M1000" i="1"/>
  <c r="M898" i="1"/>
  <c r="M933" i="1"/>
  <c r="M924" i="1"/>
  <c r="M402" i="1"/>
  <c r="M431" i="1"/>
  <c r="M1560" i="1"/>
  <c r="M1564" i="1"/>
  <c r="M1572" i="1"/>
  <c r="M397" i="1"/>
  <c r="M756" i="1"/>
  <c r="M444" i="1"/>
  <c r="M877" i="1"/>
  <c r="M895" i="1"/>
  <c r="M1991" i="1"/>
  <c r="M2004" i="1"/>
  <c r="M982" i="1"/>
  <c r="M969" i="1"/>
  <c r="M945" i="1"/>
  <c r="M850" i="1"/>
  <c r="M964" i="1"/>
  <c r="M920" i="1"/>
  <c r="M773" i="1"/>
  <c r="M2016" i="1"/>
  <c r="M357" i="1"/>
  <c r="M1127" i="1"/>
  <c r="M1108" i="1"/>
  <c r="M640" i="1"/>
  <c r="M638" i="1"/>
  <c r="M55" i="1"/>
  <c r="M343" i="1"/>
  <c r="M597" i="1"/>
  <c r="M603" i="1"/>
  <c r="M647" i="1"/>
  <c r="M136" i="1"/>
  <c r="M152" i="1"/>
  <c r="M112" i="1"/>
  <c r="M176" i="1"/>
  <c r="M180" i="1"/>
  <c r="M84" i="1"/>
  <c r="M153" i="1"/>
  <c r="M162" i="1"/>
  <c r="M103" i="1"/>
  <c r="M364" i="1"/>
  <c r="M704" i="1"/>
  <c r="M681" i="1"/>
  <c r="M713" i="1"/>
  <c r="M711" i="1"/>
  <c r="M721" i="1"/>
  <c r="M816" i="1"/>
  <c r="M834" i="1"/>
  <c r="M835" i="1"/>
  <c r="M1422" i="1"/>
  <c r="M1390" i="1"/>
  <c r="M1451" i="1"/>
  <c r="M1375" i="1"/>
  <c r="M1384" i="1"/>
  <c r="M1358" i="1"/>
  <c r="M1332" i="1"/>
  <c r="M1324" i="1"/>
  <c r="M1310" i="1"/>
  <c r="M1308" i="1"/>
  <c r="M1277" i="1"/>
  <c r="M1256" i="1"/>
  <c r="M1473" i="1"/>
  <c r="M1457" i="1"/>
  <c r="M1513" i="1"/>
  <c r="M1489" i="1"/>
  <c r="M465" i="1"/>
  <c r="M475" i="1"/>
  <c r="M490" i="1"/>
  <c r="M464" i="1"/>
  <c r="M525" i="1"/>
  <c r="M548" i="1"/>
  <c r="M564" i="1"/>
  <c r="M540" i="1"/>
  <c r="M1766" i="1"/>
  <c r="M1776" i="1"/>
  <c r="M1761" i="1"/>
  <c r="M1738" i="1"/>
  <c r="M1689" i="1"/>
  <c r="M1687" i="1"/>
  <c r="M1703" i="1"/>
  <c r="M1668" i="1"/>
  <c r="M1717" i="1"/>
  <c r="M1088" i="1"/>
  <c r="M1082" i="1"/>
  <c r="M1943" i="1"/>
  <c r="M14" i="1"/>
  <c r="M1971" i="1"/>
  <c r="M762" i="1"/>
  <c r="M309" i="1"/>
  <c r="M247" i="1"/>
  <c r="M287" i="1"/>
  <c r="M258" i="1"/>
  <c r="M1187" i="1"/>
  <c r="M231" i="1"/>
  <c r="M229" i="1"/>
  <c r="M324" i="1"/>
  <c r="M1189" i="1"/>
  <c r="M1626" i="1"/>
  <c r="M1233" i="1"/>
  <c r="M1240" i="1"/>
  <c r="M1525" i="1"/>
  <c r="M1210" i="1"/>
  <c r="M1193" i="1"/>
  <c r="M1620" i="1"/>
  <c r="M1642" i="1"/>
  <c r="M1869" i="1"/>
  <c r="M1882" i="1"/>
  <c r="M1887" i="1"/>
  <c r="M1532" i="1"/>
  <c r="M805" i="1"/>
  <c r="M1918" i="1"/>
  <c r="M780" i="1"/>
  <c r="M190" i="1"/>
  <c r="M199" i="1"/>
  <c r="M1737" i="1"/>
  <c r="M1688" i="1"/>
  <c r="M1686" i="1"/>
  <c r="M1702" i="1"/>
  <c r="M1667" i="1"/>
  <c r="M1716" i="1"/>
  <c r="M1087" i="1"/>
  <c r="M1083" i="1"/>
  <c r="M1942" i="1"/>
  <c r="M15" i="1"/>
  <c r="M1974" i="1"/>
  <c r="M764" i="1"/>
  <c r="M290" i="1"/>
  <c r="M301" i="1"/>
  <c r="M257" i="1"/>
  <c r="M308" i="1"/>
  <c r="M1179" i="1"/>
  <c r="M215" i="1"/>
  <c r="M213" i="1"/>
  <c r="M322" i="1"/>
  <c r="M1188" i="1"/>
  <c r="M1627" i="1"/>
  <c r="M1235" i="1"/>
  <c r="M1239" i="1"/>
  <c r="M1219" i="1"/>
  <c r="M1211" i="1"/>
  <c r="M1194" i="1"/>
  <c r="M391" i="1"/>
  <c r="M1641" i="1"/>
  <c r="M1868" i="1"/>
  <c r="M1881" i="1"/>
  <c r="M1889" i="1"/>
  <c r="M1531" i="1"/>
  <c r="M811" i="1"/>
  <c r="M1916" i="1"/>
  <c r="M781" i="1"/>
  <c r="M200" i="1"/>
  <c r="M3" i="1"/>
  <c r="M1988" i="1"/>
  <c r="M971" i="1"/>
  <c r="M1023" i="1"/>
  <c r="M942" i="1"/>
  <c r="M967" i="1"/>
  <c r="M868" i="1"/>
  <c r="M892" i="1"/>
  <c r="M771" i="1"/>
  <c r="M2014" i="1"/>
  <c r="M1593" i="1"/>
  <c r="M1138" i="1"/>
  <c r="M1133" i="1"/>
  <c r="M1116" i="1"/>
  <c r="M625" i="1"/>
  <c r="M631" i="1"/>
  <c r="M32" i="1"/>
  <c r="M44" i="1"/>
  <c r="M605" i="1"/>
  <c r="M601" i="1"/>
  <c r="M648" i="1"/>
  <c r="M126" i="1"/>
  <c r="M142" i="1"/>
  <c r="M115" i="1"/>
  <c r="M181" i="1"/>
  <c r="M85" i="1"/>
  <c r="M90" i="1"/>
  <c r="M156" i="1"/>
  <c r="M385" i="1"/>
  <c r="M359" i="1"/>
  <c r="M698" i="1"/>
  <c r="M742" i="1"/>
  <c r="M702" i="1"/>
  <c r="M696" i="1"/>
  <c r="M701" i="1"/>
  <c r="M819" i="1"/>
  <c r="M840" i="1"/>
  <c r="M1403" i="1"/>
  <c r="M1425" i="1"/>
  <c r="M1393" i="1"/>
  <c r="M1439" i="1"/>
  <c r="M1381" i="1"/>
  <c r="M1300" i="1"/>
  <c r="M1433" i="1"/>
  <c r="M1330" i="1"/>
  <c r="M1327" i="1"/>
  <c r="M1314" i="1"/>
  <c r="M1269" i="1"/>
  <c r="M1280" i="1"/>
  <c r="M1259" i="1"/>
  <c r="M1476" i="1"/>
  <c r="M1460" i="1"/>
  <c r="M1516" i="1"/>
  <c r="M1492" i="1"/>
  <c r="M468" i="1"/>
  <c r="M478" i="1"/>
  <c r="M452" i="1"/>
  <c r="M509" i="1"/>
  <c r="M520" i="1"/>
  <c r="M1010" i="1"/>
  <c r="M943" i="1"/>
  <c r="M966" i="1"/>
  <c r="M861" i="1"/>
  <c r="M894" i="1"/>
  <c r="M770" i="1"/>
  <c r="M2013" i="1"/>
  <c r="M1590" i="1"/>
  <c r="M1141" i="1"/>
  <c r="M387" i="1"/>
  <c r="M1115" i="1"/>
  <c r="M641" i="1"/>
  <c r="M1622" i="1"/>
  <c r="M18" i="1"/>
  <c r="M33" i="1"/>
  <c r="M352" i="1"/>
  <c r="M606" i="1"/>
  <c r="M607" i="1"/>
  <c r="M662" i="1"/>
  <c r="M127" i="1"/>
  <c r="M143" i="1"/>
  <c r="M116" i="1"/>
  <c r="M165" i="1"/>
  <c r="M87" i="1"/>
  <c r="M92" i="1"/>
  <c r="M157" i="1"/>
  <c r="M70" i="1"/>
  <c r="M358" i="1"/>
  <c r="M371" i="1"/>
  <c r="M382" i="1"/>
  <c r="M688" i="1"/>
  <c r="M738" i="1"/>
  <c r="M691" i="1"/>
  <c r="M687" i="1"/>
  <c r="M739" i="1"/>
  <c r="M820" i="1"/>
  <c r="M841" i="1"/>
  <c r="M1410" i="1"/>
  <c r="M1426" i="1"/>
  <c r="M1394" i="1"/>
  <c r="M1440" i="1"/>
  <c r="M1383" i="1"/>
  <c r="M1301" i="1"/>
  <c r="M1434" i="1"/>
  <c r="M1331" i="1"/>
  <c r="M1349" i="1"/>
  <c r="M1316" i="1"/>
  <c r="M1270" i="1"/>
  <c r="M1286" i="1"/>
  <c r="M1260" i="1"/>
  <c r="M1469" i="1"/>
  <c r="M1461" i="1"/>
  <c r="M1517" i="1"/>
  <c r="M1493" i="1"/>
  <c r="M469" i="1"/>
  <c r="M479" i="1"/>
  <c r="M453" i="1"/>
  <c r="M510" i="1"/>
  <c r="M521" i="1"/>
  <c r="M552" i="1"/>
  <c r="M529" i="1"/>
  <c r="M544" i="1"/>
  <c r="M1753" i="1"/>
  <c r="M1078" i="1"/>
  <c r="M1246" i="1"/>
  <c r="M1834" i="1"/>
  <c r="M1653" i="1"/>
  <c r="M1930" i="1"/>
  <c r="M610" i="1"/>
  <c r="M973" i="1"/>
  <c r="M1015" i="1"/>
  <c r="M944" i="1"/>
  <c r="M962" i="1"/>
  <c r="M865" i="1"/>
  <c r="M955" i="1"/>
  <c r="M776" i="1"/>
  <c r="M1592" i="1"/>
  <c r="M1140" i="1"/>
  <c r="M388" i="1"/>
  <c r="M1122" i="1"/>
  <c r="M643" i="1"/>
  <c r="M1623" i="1"/>
  <c r="M19" i="1"/>
  <c r="M34" i="1"/>
  <c r="M341" i="1"/>
  <c r="M575" i="1"/>
  <c r="M588" i="1"/>
  <c r="M666" i="1"/>
  <c r="M128" i="1"/>
  <c r="M144" i="1"/>
  <c r="M117" i="1"/>
  <c r="M89" i="1"/>
  <c r="M94" i="1"/>
  <c r="M64" i="1"/>
  <c r="M71" i="1"/>
  <c r="M370" i="1"/>
  <c r="M378" i="1"/>
  <c r="M685" i="1"/>
  <c r="M743" i="1"/>
  <c r="M677" i="1"/>
  <c r="M703" i="1"/>
  <c r="M745" i="1"/>
  <c r="M821" i="1"/>
  <c r="M842" i="1"/>
  <c r="M1411" i="1"/>
  <c r="M1416" i="1"/>
  <c r="M1395" i="1"/>
  <c r="M1441" i="1"/>
  <c r="M1367" i="1"/>
  <c r="M1302" i="1"/>
  <c r="M1435" i="1"/>
  <c r="M1334" i="1"/>
  <c r="M1351" i="1"/>
  <c r="M1318" i="1"/>
  <c r="M1271" i="1"/>
  <c r="M1293" i="1"/>
  <c r="M1261" i="1"/>
  <c r="M1470" i="1"/>
  <c r="M1462" i="1"/>
  <c r="M1518" i="1"/>
  <c r="M1494" i="1"/>
  <c r="M470" i="1"/>
  <c r="M485" i="1"/>
  <c r="M1779" i="1"/>
  <c r="M1081" i="1"/>
  <c r="M1946" i="1"/>
  <c r="M1232" i="1"/>
  <c r="M1835" i="1"/>
  <c r="M1864" i="1"/>
  <c r="M810" i="1"/>
  <c r="M1932" i="1"/>
  <c r="M428" i="1"/>
  <c r="M885" i="1"/>
  <c r="M612" i="1"/>
  <c r="M2000" i="1"/>
  <c r="M1992" i="1"/>
  <c r="M896" i="1"/>
  <c r="M972" i="1"/>
  <c r="M984" i="1"/>
  <c r="M951" i="1"/>
  <c r="M959" i="1"/>
  <c r="M849" i="1"/>
  <c r="M854" i="1"/>
  <c r="M775" i="1"/>
  <c r="M1591" i="1"/>
  <c r="M1135" i="1"/>
  <c r="M1119" i="1"/>
  <c r="M632" i="1"/>
  <c r="M1624" i="1"/>
  <c r="M20" i="1"/>
  <c r="M35" i="1"/>
  <c r="M353" i="1"/>
  <c r="M586" i="1"/>
  <c r="M579" i="1"/>
  <c r="M591" i="1"/>
  <c r="M645" i="1"/>
  <c r="M129" i="1"/>
  <c r="M145" i="1"/>
  <c r="M118" i="1"/>
  <c r="M166" i="1"/>
  <c r="M91" i="1"/>
  <c r="M96" i="1"/>
  <c r="M65" i="1"/>
  <c r="M72" i="1"/>
  <c r="M377" i="1"/>
  <c r="M366" i="1"/>
  <c r="M728" i="1"/>
  <c r="M689" i="1"/>
  <c r="M733" i="1"/>
  <c r="M669" i="1"/>
  <c r="M692" i="1"/>
  <c r="M700" i="1"/>
  <c r="M822" i="1"/>
  <c r="M1412" i="1"/>
  <c r="M1417" i="1"/>
  <c r="M1396" i="1"/>
  <c r="M1442" i="1"/>
  <c r="M1368" i="1"/>
  <c r="M1303" i="1"/>
  <c r="M1436" i="1"/>
  <c r="M1338" i="1"/>
  <c r="M1353" i="1"/>
  <c r="M1340" i="1"/>
  <c r="M1272" i="1"/>
  <c r="M1294" i="1"/>
  <c r="M1262" i="1"/>
  <c r="M1471" i="1"/>
  <c r="M454" i="1"/>
  <c r="M1780" i="1"/>
  <c r="M1711" i="1"/>
  <c r="M1674" i="1"/>
  <c r="M1080" i="1"/>
  <c r="M1948" i="1"/>
  <c r="M218" i="1"/>
  <c r="M1924" i="1"/>
  <c r="M398" i="1"/>
  <c r="M872" i="1"/>
  <c r="M434" i="1"/>
  <c r="M613" i="1"/>
  <c r="M2005" i="1"/>
  <c r="M1986" i="1"/>
  <c r="M897" i="1"/>
  <c r="M1020" i="1"/>
  <c r="M978" i="1"/>
  <c r="M950" i="1"/>
  <c r="M963" i="1"/>
  <c r="M856" i="1"/>
  <c r="M1148" i="1"/>
  <c r="M777" i="1"/>
  <c r="M1597" i="1"/>
  <c r="M1136" i="1"/>
  <c r="M1120" i="1"/>
  <c r="M634" i="1"/>
  <c r="M27" i="1"/>
  <c r="M51" i="1"/>
  <c r="M57" i="1"/>
  <c r="M347" i="1"/>
  <c r="M574" i="1"/>
  <c r="M589" i="1"/>
  <c r="M592" i="1"/>
  <c r="M660" i="1"/>
  <c r="M130" i="1"/>
  <c r="M146" i="1"/>
  <c r="M119" i="1"/>
  <c r="M167" i="1"/>
  <c r="M93" i="1"/>
  <c r="M58" i="1"/>
  <c r="M73" i="1"/>
  <c r="M369" i="1"/>
  <c r="M373" i="1"/>
  <c r="M705" i="1"/>
  <c r="M699" i="1"/>
  <c r="M730" i="1"/>
  <c r="M682" i="1"/>
  <c r="M678" i="1"/>
  <c r="M1157" i="1"/>
  <c r="M823" i="1"/>
  <c r="M829" i="1"/>
  <c r="M1413" i="1"/>
  <c r="M1418" i="1"/>
  <c r="M1397" i="1"/>
  <c r="M1443" i="1"/>
  <c r="M1369" i="1"/>
  <c r="M1437" i="1"/>
  <c r="M1339" i="1"/>
  <c r="M1346" i="1"/>
  <c r="M1341" i="1"/>
  <c r="M1273" i="1"/>
  <c r="M1295" i="1"/>
  <c r="M1263" i="1"/>
  <c r="M1472" i="1"/>
  <c r="M1520" i="1"/>
  <c r="M1939" i="1"/>
  <c r="M755" i="1"/>
  <c r="M214" i="1"/>
  <c r="M1902" i="1"/>
  <c r="M1915" i="1"/>
  <c r="M1149" i="1"/>
  <c r="M766" i="1"/>
  <c r="M1137" i="1"/>
  <c r="M751" i="1"/>
  <c r="M1117" i="1"/>
  <c r="M28" i="1"/>
  <c r="M52" i="1"/>
  <c r="M56" i="1"/>
  <c r="M344" i="1"/>
  <c r="M584" i="1"/>
  <c r="M664" i="1"/>
  <c r="M131" i="1"/>
  <c r="M104" i="1"/>
  <c r="M120" i="1"/>
  <c r="M95" i="1"/>
  <c r="M59" i="1"/>
  <c r="M66" i="1"/>
  <c r="M74" i="1"/>
  <c r="M383" i="1"/>
  <c r="M729" i="1"/>
  <c r="M690" i="1"/>
  <c r="M734" i="1"/>
  <c r="M674" i="1"/>
  <c r="M670" i="1"/>
  <c r="M1158" i="1"/>
  <c r="M824" i="1"/>
  <c r="M1414" i="1"/>
  <c r="M1419" i="1"/>
  <c r="M1398" i="1"/>
  <c r="M1444" i="1"/>
  <c r="M1370" i="1"/>
  <c r="M1438" i="1"/>
  <c r="M1335" i="1"/>
  <c r="M1347" i="1"/>
  <c r="M1342" i="1"/>
  <c r="M1274" i="1"/>
  <c r="M1296" i="1"/>
  <c r="M1264" i="1"/>
  <c r="M1481" i="1"/>
  <c r="M1521" i="1"/>
  <c r="M1497" i="1"/>
  <c r="M480" i="1"/>
  <c r="M495" i="1"/>
  <c r="M456" i="1"/>
  <c r="M517" i="1"/>
  <c r="M1740" i="1"/>
  <c r="M754" i="1"/>
  <c r="M230" i="1"/>
  <c r="M1633" i="1"/>
  <c r="M1522" i="1"/>
  <c r="M481" i="1"/>
  <c r="M1741" i="1"/>
  <c r="M1167" i="1"/>
  <c r="M311" i="1"/>
  <c r="M1634" i="1"/>
  <c r="M1904" i="1"/>
  <c r="M1984" i="1"/>
  <c r="M2003" i="1"/>
  <c r="M1027" i="1"/>
  <c r="M975" i="1"/>
  <c r="M869" i="1"/>
  <c r="M867" i="1"/>
  <c r="M1155" i="1"/>
  <c r="M767" i="1"/>
  <c r="M1142" i="1"/>
  <c r="M752" i="1"/>
  <c r="M1118" i="1"/>
  <c r="M30" i="1"/>
  <c r="M40" i="1"/>
  <c r="M342" i="1"/>
  <c r="M602" i="1"/>
  <c r="M644" i="1"/>
  <c r="M1599" i="1"/>
  <c r="M139" i="1"/>
  <c r="M169" i="1"/>
  <c r="M77" i="1"/>
  <c r="M61" i="1"/>
  <c r="M68" i="1"/>
  <c r="M97" i="1"/>
  <c r="M363" i="1"/>
  <c r="M706" i="1"/>
  <c r="M679" i="1"/>
  <c r="M735" i="1"/>
  <c r="M731" i="1"/>
  <c r="M675" i="1"/>
  <c r="M337" i="1"/>
  <c r="M826" i="1"/>
  <c r="M813" i="1"/>
  <c r="M846" i="1"/>
  <c r="M1405" i="1"/>
  <c r="M1421" i="1"/>
  <c r="M1400" i="1"/>
  <c r="M1448" i="1"/>
  <c r="M1372" i="1"/>
  <c r="M1430" i="1"/>
  <c r="M1362" i="1"/>
  <c r="M1337" i="1"/>
  <c r="M1350" i="1"/>
  <c r="M1305" i="1"/>
  <c r="M1282" i="1"/>
  <c r="M1287" i="1"/>
  <c r="M1266" i="1"/>
  <c r="M1483" i="1"/>
  <c r="M1507" i="1"/>
  <c r="M1523" i="1"/>
  <c r="M1499" i="1"/>
  <c r="M482" i="1"/>
  <c r="M497" i="1"/>
  <c r="M458" i="1"/>
  <c r="M512" i="1"/>
  <c r="M1757" i="1"/>
  <c r="M1784" i="1"/>
  <c r="M1982" i="1"/>
  <c r="M1012" i="1"/>
  <c r="M1019" i="1"/>
  <c r="M866" i="1"/>
  <c r="M953" i="1"/>
  <c r="M1156" i="1"/>
  <c r="M1130" i="1"/>
  <c r="M750" i="1"/>
  <c r="M635" i="1"/>
  <c r="M45" i="1"/>
  <c r="M39" i="1"/>
  <c r="M350" i="1"/>
  <c r="M583" i="1"/>
  <c r="M576" i="1"/>
  <c r="M649" i="1"/>
  <c r="M1600" i="1"/>
  <c r="M147" i="1"/>
  <c r="M107" i="1"/>
  <c r="M123" i="1"/>
  <c r="M171" i="1"/>
  <c r="M78" i="1"/>
  <c r="M69" i="1"/>
  <c r="M98" i="1"/>
  <c r="M716" i="1"/>
  <c r="M676" i="1"/>
  <c r="M718" i="1"/>
  <c r="M746" i="1"/>
  <c r="M741" i="1"/>
  <c r="M338" i="1"/>
  <c r="M831" i="1"/>
  <c r="M848" i="1"/>
  <c r="M1406" i="1"/>
  <c r="M1385" i="1"/>
  <c r="M1401" i="1"/>
  <c r="M1450" i="1"/>
  <c r="M1374" i="1"/>
  <c r="M1431" i="1"/>
  <c r="M1319" i="1"/>
  <c r="M1352" i="1"/>
  <c r="M1306" i="1"/>
  <c r="M1283" i="1"/>
  <c r="M1288" i="1"/>
  <c r="M1267" i="1"/>
  <c r="M1484" i="1"/>
  <c r="M1508" i="1"/>
  <c r="M1524" i="1"/>
  <c r="M1500" i="1"/>
  <c r="M498" i="1"/>
  <c r="M459" i="1"/>
  <c r="M513" i="1"/>
  <c r="M1785" i="1"/>
  <c r="M1993" i="1"/>
  <c r="M1011" i="1"/>
  <c r="M1014" i="1"/>
  <c r="M1024" i="1"/>
  <c r="M859" i="1"/>
  <c r="M864" i="1"/>
  <c r="M954" i="1"/>
  <c r="M891" i="1"/>
  <c r="M1129" i="1"/>
  <c r="M1112" i="1"/>
  <c r="M778" i="1"/>
  <c r="M636" i="1"/>
  <c r="M22" i="1"/>
  <c r="M46" i="1"/>
  <c r="M41" i="1"/>
  <c r="M345" i="1"/>
  <c r="M595" i="1"/>
  <c r="M580" i="1"/>
  <c r="M646" i="1"/>
  <c r="M125" i="1"/>
  <c r="M148" i="1"/>
  <c r="M108" i="1"/>
  <c r="M124" i="1"/>
  <c r="M173" i="1"/>
  <c r="M79" i="1"/>
  <c r="M62" i="1"/>
  <c r="M158" i="1"/>
  <c r="M99" i="1"/>
  <c r="M380" i="1"/>
  <c r="M367" i="1"/>
  <c r="M720" i="1"/>
  <c r="M680" i="1"/>
  <c r="M707" i="1"/>
  <c r="M736" i="1"/>
  <c r="M732" i="1"/>
  <c r="M1598" i="1"/>
  <c r="M832" i="1"/>
  <c r="M838" i="1"/>
  <c r="M1407" i="1"/>
  <c r="M1386" i="1"/>
  <c r="M1402" i="1"/>
  <c r="M1452" i="1"/>
  <c r="M1376" i="1"/>
  <c r="M1432" i="1"/>
  <c r="M1364" i="1"/>
  <c r="M1320" i="1"/>
  <c r="M1354" i="1"/>
  <c r="M1343" i="1"/>
  <c r="M1284" i="1"/>
  <c r="M1289" i="1"/>
  <c r="M1465" i="1"/>
  <c r="M1477" i="1"/>
  <c r="M1509" i="1"/>
  <c r="M1485" i="1"/>
  <c r="M1501" i="1"/>
  <c r="M483" i="1"/>
  <c r="M486" i="1"/>
  <c r="M460" i="1"/>
  <c r="M514" i="1"/>
  <c r="M1987" i="1"/>
  <c r="M1016" i="1"/>
  <c r="M983" i="1"/>
  <c r="M987" i="1"/>
  <c r="M862" i="1"/>
  <c r="M1147" i="1"/>
  <c r="M889" i="1"/>
  <c r="M1132" i="1"/>
  <c r="M1111" i="1"/>
  <c r="M1125" i="1"/>
  <c r="M637" i="1"/>
  <c r="M24" i="1"/>
  <c r="M48" i="1"/>
  <c r="M31" i="1"/>
  <c r="M351" i="1"/>
  <c r="M587" i="1"/>
  <c r="M590" i="1"/>
  <c r="M650" i="1"/>
  <c r="M133" i="1"/>
  <c r="M149" i="1"/>
  <c r="M109" i="1"/>
  <c r="M170" i="1"/>
  <c r="M175" i="1"/>
  <c r="M80" i="1"/>
  <c r="M63" i="1"/>
  <c r="M159" i="1"/>
  <c r="M100" i="1"/>
  <c r="M360" i="1"/>
  <c r="M709" i="1"/>
  <c r="M671" i="1"/>
  <c r="M722" i="1"/>
  <c r="M719" i="1"/>
  <c r="M747" i="1"/>
  <c r="M827" i="1"/>
  <c r="M814" i="1"/>
  <c r="M837" i="1"/>
  <c r="M1408" i="1"/>
  <c r="M1387" i="1"/>
  <c r="M1445" i="1"/>
  <c r="M1454" i="1"/>
  <c r="M1378" i="1"/>
  <c r="M1355" i="1"/>
  <c r="M1321" i="1"/>
  <c r="M1313" i="1"/>
  <c r="M1344" i="1"/>
  <c r="M1285" i="1"/>
  <c r="M1290" i="1"/>
  <c r="M1478" i="1"/>
  <c r="M1510" i="1"/>
  <c r="M1486" i="1"/>
  <c r="M1502" i="1"/>
  <c r="M484" i="1"/>
  <c r="M487" i="1"/>
  <c r="M461" i="1"/>
  <c r="M522" i="1"/>
  <c r="M1787" i="1"/>
  <c r="M986" i="1"/>
  <c r="M858" i="1"/>
  <c r="M855" i="1"/>
  <c r="M928" i="1"/>
  <c r="M890" i="1"/>
  <c r="M1131" i="1"/>
  <c r="M1114" i="1"/>
  <c r="M1123" i="1"/>
  <c r="M628" i="1"/>
  <c r="M25" i="1"/>
  <c r="M49" i="1"/>
  <c r="M54" i="1"/>
  <c r="M346" i="1"/>
  <c r="M596" i="1"/>
  <c r="M594" i="1"/>
  <c r="M651" i="1"/>
  <c r="M134" i="1"/>
  <c r="M150" i="1"/>
  <c r="M110" i="1"/>
  <c r="M172" i="1"/>
  <c r="M177" i="1"/>
  <c r="M81" i="1"/>
  <c r="M160" i="1"/>
  <c r="M101" i="1"/>
  <c r="M372" i="1"/>
  <c r="M384" i="1"/>
  <c r="M724" i="1"/>
  <c r="M668" i="1"/>
  <c r="M710" i="1"/>
  <c r="M708" i="1"/>
  <c r="M737" i="1"/>
  <c r="M828" i="1"/>
  <c r="M830" i="1"/>
  <c r="M815" i="1"/>
  <c r="M839" i="1"/>
  <c r="M1409" i="1"/>
  <c r="M1388" i="1"/>
  <c r="M1447" i="1"/>
  <c r="M1456" i="1"/>
  <c r="M1380" i="1"/>
  <c r="M1356" i="1"/>
  <c r="M1366" i="1"/>
  <c r="M1322" i="1"/>
  <c r="M1315" i="1"/>
  <c r="M1345" i="1"/>
  <c r="M1275" i="1"/>
  <c r="M1291" i="1"/>
  <c r="M1467" i="1"/>
  <c r="M1479" i="1"/>
  <c r="M1511" i="1"/>
  <c r="M1487" i="1"/>
  <c r="M1503" i="1"/>
  <c r="M473" i="1"/>
  <c r="M488" i="1"/>
  <c r="M462" i="1"/>
  <c r="M523" i="1"/>
  <c r="M546" i="1"/>
  <c r="M562" i="1"/>
  <c r="M551" i="1"/>
  <c r="M528" i="1"/>
  <c r="M543" i="1"/>
  <c r="M1723" i="1"/>
  <c r="M1767" i="1"/>
  <c r="M1752" i="1"/>
  <c r="M1791" i="1"/>
  <c r="M1692" i="1"/>
  <c r="M1708" i="1"/>
  <c r="M1655" i="1"/>
  <c r="M1671" i="1"/>
  <c r="M1096" i="1"/>
  <c r="M1079" i="1"/>
  <c r="M1960" i="1"/>
  <c r="M1966" i="1"/>
  <c r="M10" i="1"/>
  <c r="M1164" i="1"/>
  <c r="M1796" i="1"/>
  <c r="M294" i="1"/>
  <c r="M246" i="1"/>
  <c r="M286" i="1"/>
  <c r="M251" i="1"/>
  <c r="M1102" i="1"/>
  <c r="M223" i="1"/>
  <c r="M221" i="1"/>
  <c r="M321" i="1"/>
  <c r="M205" i="1"/>
  <c r="M1650" i="1"/>
  <c r="M1245" i="1"/>
  <c r="M1196" i="1"/>
  <c r="M1183" i="1"/>
  <c r="M1162" i="1"/>
  <c r="M1186" i="1"/>
  <c r="M1637" i="1"/>
  <c r="M1645" i="1"/>
  <c r="M1892" i="1"/>
  <c r="M1898" i="1"/>
  <c r="M804" i="1"/>
  <c r="M1533" i="1"/>
  <c r="M808" i="1"/>
  <c r="M329" i="1"/>
  <c r="M1934" i="1"/>
  <c r="M187" i="1"/>
  <c r="M195" i="1"/>
  <c r="M569" i="1"/>
  <c r="M1527" i="1"/>
  <c r="M1730" i="1"/>
  <c r="M1768" i="1"/>
  <c r="M1792" i="1"/>
  <c r="M1693" i="1"/>
  <c r="M1709" i="1"/>
  <c r="M1656" i="1"/>
  <c r="M1099" i="1"/>
  <c r="M1961" i="1"/>
  <c r="M1947" i="1"/>
  <c r="M1165" i="1"/>
  <c r="M1797" i="1"/>
  <c r="M244" i="1"/>
  <c r="M305" i="1"/>
  <c r="M1104" i="1"/>
  <c r="M227" i="1"/>
  <c r="M225" i="1"/>
  <c r="M323" i="1"/>
  <c r="M1146" i="1"/>
  <c r="M1649" i="1"/>
  <c r="M1197" i="1"/>
  <c r="M1182" i="1"/>
  <c r="M1161" i="1"/>
  <c r="M1184" i="1"/>
  <c r="M1636" i="1"/>
  <c r="M1893" i="1"/>
  <c r="M1899" i="1"/>
  <c r="M801" i="1"/>
  <c r="M785" i="1"/>
  <c r="M809" i="1"/>
  <c r="M330" i="1"/>
  <c r="M183" i="1"/>
  <c r="M1654" i="1"/>
  <c r="M332" i="1"/>
  <c r="M515" i="1"/>
  <c r="M499" i="1"/>
  <c r="M553" i="1"/>
  <c r="M530" i="1"/>
  <c r="M1754" i="1"/>
  <c r="M1731" i="1"/>
  <c r="M1769" i="1"/>
  <c r="M1793" i="1"/>
  <c r="M1694" i="1"/>
  <c r="M1710" i="1"/>
  <c r="M1657" i="1"/>
  <c r="M1098" i="1"/>
  <c r="M1951" i="1"/>
  <c r="M12" i="1"/>
  <c r="M1166" i="1"/>
  <c r="M1794" i="1"/>
  <c r="M263" i="1"/>
  <c r="M295" i="1"/>
  <c r="M249" i="1"/>
  <c r="M317" i="1"/>
  <c r="M235" i="1"/>
  <c r="M233" i="1"/>
  <c r="M325" i="1"/>
  <c r="M1613" i="1"/>
  <c r="M1652" i="1"/>
  <c r="M1198" i="1"/>
  <c r="M1180" i="1"/>
  <c r="M1159" i="1"/>
  <c r="M1185" i="1"/>
  <c r="M1639" i="1"/>
  <c r="M1894" i="1"/>
  <c r="M1900" i="1"/>
  <c r="M795" i="1"/>
  <c r="M800" i="1"/>
  <c r="M331" i="1"/>
  <c r="M1252" i="1"/>
  <c r="M1968" i="1"/>
  <c r="M203" i="1"/>
  <c r="M1519" i="1"/>
  <c r="M1495" i="1"/>
  <c r="M471" i="1"/>
  <c r="M493" i="1"/>
  <c r="M500" i="1"/>
  <c r="M531" i="1"/>
  <c r="M1755" i="1"/>
  <c r="M1732" i="1"/>
  <c r="M1724" i="1"/>
  <c r="M1788" i="1"/>
  <c r="M1695" i="1"/>
  <c r="M1658" i="1"/>
  <c r="M1089" i="1"/>
  <c r="M1952" i="1"/>
  <c r="M11" i="1"/>
  <c r="M753" i="1"/>
  <c r="M1800" i="1"/>
  <c r="M293" i="1"/>
  <c r="M254" i="1"/>
  <c r="M279" i="1"/>
  <c r="M312" i="1"/>
  <c r="M216" i="1"/>
  <c r="M1632" i="1"/>
  <c r="M1612" i="1"/>
  <c r="M1651" i="1"/>
  <c r="M1230" i="1"/>
  <c r="M1203" i="1"/>
  <c r="M1181" i="1"/>
  <c r="M1226" i="1"/>
  <c r="M1638" i="1"/>
  <c r="M1865" i="1"/>
  <c r="M1895" i="1"/>
  <c r="M1901" i="1"/>
  <c r="M1967" i="1"/>
  <c r="M799" i="1"/>
  <c r="M790" i="1"/>
  <c r="M1253" i="1"/>
  <c r="M1931" i="1"/>
  <c r="M201" i="1"/>
  <c r="M1909" i="1"/>
  <c r="M1496" i="1"/>
  <c r="M472" i="1"/>
  <c r="M494" i="1"/>
  <c r="M455" i="1"/>
  <c r="M516" i="1"/>
  <c r="M501" i="1"/>
  <c r="M1756" i="1"/>
  <c r="M1739" i="1"/>
  <c r="M1725" i="1"/>
  <c r="M1781" i="1"/>
  <c r="M1789" i="1"/>
  <c r="M1696" i="1"/>
  <c r="M1659" i="1"/>
  <c r="M1675" i="1"/>
  <c r="M1090" i="1"/>
  <c r="M1071" i="1"/>
  <c r="M1954" i="1"/>
  <c r="M9" i="1"/>
  <c r="M1801" i="1"/>
  <c r="M262" i="1"/>
  <c r="M284" i="1"/>
  <c r="M298" i="1"/>
  <c r="M280" i="1"/>
  <c r="M314" i="1"/>
  <c r="M212" i="1"/>
  <c r="M1631" i="1"/>
  <c r="M1614" i="1"/>
  <c r="M1144" i="1"/>
  <c r="M1231" i="1"/>
  <c r="M1204" i="1"/>
  <c r="M1858" i="1"/>
  <c r="M1223" i="1"/>
  <c r="M1224" i="1"/>
  <c r="M1606" i="1"/>
  <c r="M1866" i="1"/>
  <c r="M1896" i="1"/>
  <c r="M765" i="1"/>
  <c r="M798" i="1"/>
  <c r="M792" i="1"/>
  <c r="M1254" i="1"/>
  <c r="M1925" i="1"/>
  <c r="M208" i="1"/>
  <c r="M1912" i="1"/>
  <c r="M502" i="1"/>
  <c r="M532" i="1"/>
  <c r="M1745" i="1"/>
  <c r="M1726" i="1"/>
  <c r="M1770" i="1"/>
  <c r="M1790" i="1"/>
  <c r="M1679" i="1"/>
  <c r="M1660" i="1"/>
  <c r="M1676" i="1"/>
  <c r="M1093" i="1"/>
  <c r="M1072" i="1"/>
  <c r="M1955" i="1"/>
  <c r="M1962" i="1"/>
  <c r="M6" i="1"/>
  <c r="M1802" i="1"/>
  <c r="M292" i="1"/>
  <c r="M303" i="1"/>
  <c r="M248" i="1"/>
  <c r="M299" i="1"/>
  <c r="M316" i="1"/>
  <c r="M228" i="1"/>
  <c r="M1617" i="1"/>
  <c r="M1145" i="1"/>
  <c r="M1244" i="1"/>
  <c r="M1205" i="1"/>
  <c r="M1859" i="1"/>
  <c r="M1222" i="1"/>
  <c r="M1225" i="1"/>
  <c r="M1605" i="1"/>
  <c r="M1867" i="1"/>
  <c r="M1897" i="1"/>
  <c r="M1903" i="1"/>
  <c r="M202" i="1"/>
  <c r="M796" i="1"/>
  <c r="M1917" i="1"/>
  <c r="M786" i="1"/>
  <c r="M1255" i="1"/>
  <c r="M1926" i="1"/>
  <c r="M336" i="1"/>
  <c r="M1911" i="1"/>
  <c r="M1498" i="1"/>
  <c r="M496" i="1"/>
  <c r="M457" i="1"/>
  <c r="M511" i="1"/>
  <c r="M503" i="1"/>
  <c r="M557" i="1"/>
  <c r="M533" i="1"/>
  <c r="M1746" i="1"/>
  <c r="M1733" i="1"/>
  <c r="M1771" i="1"/>
  <c r="M1783" i="1"/>
  <c r="M1680" i="1"/>
  <c r="M1714" i="1"/>
  <c r="M1661" i="1"/>
  <c r="M1677" i="1"/>
  <c r="M1092" i="1"/>
  <c r="M1074" i="1"/>
  <c r="M1957" i="1"/>
  <c r="M1944" i="1"/>
  <c r="M17" i="1"/>
  <c r="M1799" i="1"/>
  <c r="M270" i="1"/>
  <c r="M278" i="1"/>
  <c r="M269" i="1"/>
  <c r="M313" i="1"/>
  <c r="M238" i="1"/>
  <c r="M236" i="1"/>
  <c r="M1618" i="1"/>
  <c r="M1238" i="1"/>
  <c r="M1242" i="1"/>
  <c r="M1206" i="1"/>
  <c r="M1860" i="1"/>
  <c r="M1220" i="1"/>
  <c r="M1199" i="1"/>
  <c r="M1174" i="1"/>
  <c r="M1607" i="1"/>
  <c r="M1862" i="1"/>
  <c r="M1875" i="1"/>
  <c r="M565" i="1"/>
  <c r="M797" i="1"/>
  <c r="M1919" i="1"/>
  <c r="M788" i="1"/>
  <c r="M184" i="1"/>
  <c r="M1927" i="1"/>
  <c r="M335" i="1"/>
  <c r="M1910" i="1"/>
  <c r="M504" i="1"/>
  <c r="M558" i="1"/>
  <c r="M534" i="1"/>
  <c r="M1747" i="1"/>
  <c r="M1734" i="1"/>
  <c r="M1772" i="1"/>
  <c r="M1681" i="1"/>
  <c r="M1697" i="1"/>
  <c r="M1662" i="1"/>
  <c r="M1678" i="1"/>
  <c r="M1095" i="1"/>
  <c r="M1075" i="1"/>
  <c r="M1956" i="1"/>
  <c r="M1963" i="1"/>
  <c r="M16" i="1"/>
  <c r="M1175" i="1"/>
  <c r="M1798" i="1"/>
  <c r="M253" i="1"/>
  <c r="M266" i="1"/>
  <c r="M297" i="1"/>
  <c r="M276" i="1"/>
  <c r="M315" i="1"/>
  <c r="M242" i="1"/>
  <c r="M240" i="1"/>
  <c r="M1635" i="1"/>
  <c r="M1619" i="1"/>
  <c r="M1236" i="1"/>
  <c r="M1243" i="1"/>
  <c r="M1207" i="1"/>
  <c r="M1861" i="1"/>
  <c r="M1221" i="1"/>
  <c r="M1200" i="1"/>
  <c r="M1172" i="1"/>
  <c r="M1608" i="1"/>
  <c r="M1863" i="1"/>
  <c r="M1876" i="1"/>
  <c r="M1905" i="1"/>
  <c r="M566" i="1"/>
  <c r="M450" i="1"/>
  <c r="M1921" i="1"/>
  <c r="M787" i="1"/>
  <c r="M185" i="1"/>
  <c r="M1928" i="1"/>
  <c r="M334" i="1"/>
  <c r="M782" i="1"/>
  <c r="M505" i="1"/>
  <c r="M559" i="1"/>
  <c r="M535" i="1"/>
  <c r="M1773" i="1"/>
  <c r="M1758" i="1"/>
  <c r="M1735" i="1"/>
  <c r="M1727" i="1"/>
  <c r="M1682" i="1"/>
  <c r="M1698" i="1"/>
  <c r="M1663" i="1"/>
  <c r="M1718" i="1"/>
  <c r="M1094" i="1"/>
  <c r="M1077" i="1"/>
  <c r="M1953" i="1"/>
  <c r="M1945" i="1"/>
  <c r="M1977" i="1"/>
  <c r="M1176" i="1"/>
  <c r="M261" i="1"/>
  <c r="M283" i="1"/>
  <c r="M277" i="1"/>
  <c r="M268" i="1"/>
  <c r="M255" i="1"/>
  <c r="M318" i="1"/>
  <c r="M222" i="1"/>
  <c r="M220" i="1"/>
  <c r="M1604" i="1"/>
  <c r="M1615" i="1"/>
  <c r="M1237" i="1"/>
  <c r="M1229" i="1"/>
  <c r="M1215" i="1"/>
  <c r="M1969" i="1"/>
  <c r="M1171" i="1"/>
  <c r="M1154" i="1"/>
  <c r="M1173" i="1"/>
  <c r="M1609" i="1"/>
  <c r="M1870" i="1"/>
  <c r="M1877" i="1"/>
  <c r="M1885" i="1"/>
  <c r="M1935" i="1"/>
  <c r="M451" i="1"/>
  <c r="M1922" i="1"/>
  <c r="M789" i="1"/>
  <c r="M1913" i="1"/>
  <c r="M1929" i="1"/>
  <c r="M1107" i="1"/>
  <c r="M1907" i="1"/>
  <c r="M506" i="1"/>
  <c r="M560" i="1"/>
  <c r="M536" i="1"/>
  <c r="M1774" i="1"/>
  <c r="M1759" i="1"/>
  <c r="M1742" i="1"/>
  <c r="M1728" i="1"/>
  <c r="M1786" i="1"/>
  <c r="M1683" i="1"/>
  <c r="M1699" i="1"/>
  <c r="M1664" i="1"/>
  <c r="M1719" i="1"/>
  <c r="M1091" i="1"/>
  <c r="M1076" i="1"/>
  <c r="M1949" i="1"/>
  <c r="M1602" i="1"/>
  <c r="M1976" i="1"/>
  <c r="M1177" i="1"/>
  <c r="M291" i="1"/>
  <c r="M302" i="1"/>
  <c r="M274" i="1"/>
  <c r="M275" i="1"/>
  <c r="M285" i="1"/>
  <c r="M783" i="1"/>
  <c r="M226" i="1"/>
  <c r="M224" i="1"/>
  <c r="M1646" i="1"/>
  <c r="M1616" i="1"/>
  <c r="M1251" i="1"/>
  <c r="M1227" i="1"/>
  <c r="M1216" i="1"/>
  <c r="M1970" i="1"/>
  <c r="M1170" i="1"/>
  <c r="M1153" i="1"/>
  <c r="M1214" i="1"/>
  <c r="M1610" i="1"/>
  <c r="M1871" i="1"/>
  <c r="M1878" i="1"/>
  <c r="M1886" i="1"/>
  <c r="M1937" i="1"/>
  <c r="M210" i="1"/>
  <c r="M1923" i="1"/>
  <c r="M791" i="1"/>
  <c r="M189" i="1"/>
  <c r="M1933" i="1"/>
  <c r="M1106" i="1"/>
  <c r="M1908" i="1"/>
  <c r="M545" i="1"/>
  <c r="M561" i="1"/>
  <c r="M1775" i="1"/>
  <c r="M1748" i="1"/>
  <c r="M1743" i="1"/>
  <c r="M1729" i="1"/>
  <c r="M1684" i="1"/>
  <c r="M1700" i="1"/>
  <c r="M1665" i="1"/>
  <c r="M1720" i="1"/>
  <c r="M1085" i="1"/>
  <c r="M1073" i="1"/>
  <c r="M1940" i="1"/>
  <c r="M1978" i="1"/>
  <c r="M1178" i="1"/>
  <c r="M310" i="1"/>
  <c r="M252" i="1"/>
  <c r="M265" i="1"/>
  <c r="M259" i="1"/>
  <c r="M304" i="1"/>
  <c r="M784" i="1"/>
  <c r="M234" i="1"/>
  <c r="M232" i="1"/>
  <c r="M1647" i="1"/>
  <c r="M1630" i="1"/>
  <c r="M1248" i="1"/>
  <c r="M1228" i="1"/>
  <c r="M1217" i="1"/>
  <c r="M1168" i="1"/>
  <c r="M1151" i="1"/>
  <c r="M1212" i="1"/>
  <c r="M1611" i="1"/>
  <c r="M1872" i="1"/>
  <c r="M1874" i="1"/>
  <c r="M1884" i="1"/>
  <c r="M1936" i="1"/>
  <c r="M209" i="1"/>
  <c r="M327" i="1"/>
  <c r="M793" i="1"/>
  <c r="M188" i="1"/>
  <c r="M198" i="1"/>
  <c r="M5" i="1"/>
  <c r="M538" i="1"/>
  <c r="M1764" i="1"/>
  <c r="M1749" i="1"/>
  <c r="M1744" i="1"/>
  <c r="M1736" i="1"/>
  <c r="M1685" i="1"/>
  <c r="M1701" i="1"/>
  <c r="M1666" i="1"/>
  <c r="M1715" i="1"/>
  <c r="M1086" i="1"/>
  <c r="M1070" i="1"/>
  <c r="M1941" i="1"/>
  <c r="M13" i="1"/>
  <c r="M1975" i="1"/>
  <c r="M761" i="1"/>
  <c r="M260" i="1"/>
  <c r="M282" i="1"/>
  <c r="M273" i="1"/>
  <c r="M289" i="1"/>
  <c r="M267" i="1"/>
  <c r="M219" i="1"/>
  <c r="M217" i="1"/>
  <c r="M320" i="1"/>
  <c r="M1648" i="1"/>
  <c r="M1625" i="1"/>
  <c r="M1250" i="1"/>
  <c r="M1241" i="1"/>
  <c r="M1218" i="1"/>
  <c r="M1169" i="1"/>
  <c r="M1152" i="1"/>
  <c r="M1213" i="1"/>
  <c r="M1640" i="1"/>
  <c r="M1873" i="1"/>
  <c r="M1880" i="1"/>
  <c r="M1888" i="1"/>
  <c r="M1938" i="1"/>
  <c r="M211" i="1"/>
  <c r="M1914" i="1"/>
  <c r="M794" i="1"/>
  <c r="M197" i="1"/>
  <c r="M4" i="1"/>
  <c r="O1848" i="1" l="1"/>
  <c r="L1848" i="1" l="1"/>
  <c r="M1848" i="1" s="1"/>
  <c r="M18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Kloess Udo</author>
  </authors>
  <commentList>
    <comment ref="B2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Preise für Rahmen gelten NUR in Verbindung mit einem Unterputzgerät</t>
        </r>
      </text>
    </comment>
    <comment ref="I2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Optionspreise mit Rabattgruppe AS1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7D5F8EB-9DA5-4815-83EA-168BF50076A7}" keepAlive="1" name="Abfrage - export_6733133606e0a" description="Verbindung mit der Abfrage 'export_6733133606e0a' in der Arbeitsmappe." type="5" refreshedVersion="0" background="1">
    <dbPr connection="Provider=Microsoft.Mashup.OleDb.1;Data Source=$Workbook$;Location=export_6733133606e0a;Extended Properties=&quot;&quot;" command="SELECT * FROM [export_6733133606e0a]"/>
  </connection>
  <connection id="2" xr16:uid="{9CC81A6A-0EF7-48AB-B741-3422B6D38D6E}" keepAlive="1" name="Abfrage - export_6733133606e0a (2)" description="Verbindung mit der Abfrage 'export_6733133606e0a (2)' in der Arbeitsmappe." type="5" refreshedVersion="0" background="1">
    <dbPr connection="Provider=Microsoft.Mashup.OleDb.1;Data Source=$Workbook$;Location=&quot;export_6733133606e0a (2)&quot;;Extended Properties=&quot;&quot;" command="SELECT * FROM [export_6733133606e0a (2)]"/>
  </connection>
</connections>
</file>

<file path=xl/sharedStrings.xml><?xml version="1.0" encoding="utf-8"?>
<sst xmlns="http://schemas.openxmlformats.org/spreadsheetml/2006/main" count="18813" uniqueCount="6140">
  <si>
    <t>PD_CODE</t>
  </si>
  <si>
    <t>Kategorie</t>
  </si>
  <si>
    <t>Unter-Kategorie</t>
  </si>
  <si>
    <t>Rabattgruppe</t>
  </si>
  <si>
    <t>Bezeichnung2</t>
  </si>
  <si>
    <t>Rabattgruppen</t>
  </si>
  <si>
    <t>Hier können die eigenen Rabatte zur Berechnung des Nettopreises eingetragen werden:</t>
  </si>
  <si>
    <r>
      <t xml:space="preserve">Rabatt </t>
    </r>
    <r>
      <rPr>
        <b/>
        <i/>
        <sz val="9"/>
        <color theme="1"/>
        <rFont val="Calibri"/>
        <family val="2"/>
        <scheme val="minor"/>
      </rPr>
      <t>(gem. Einstellung)</t>
    </r>
  </si>
  <si>
    <t>Rabatt für alle Gruppen von</t>
  </si>
  <si>
    <t>Rabatt-Einzeleinstellung für Nettopreise</t>
  </si>
  <si>
    <t>Katalog (online) ab Seite</t>
  </si>
  <si>
    <t>Druck PG1</t>
  </si>
  <si>
    <t>Druck PG2</t>
  </si>
  <si>
    <t>EasySens PG1</t>
  </si>
  <si>
    <t>EasySens PG2</t>
  </si>
  <si>
    <t>Feuchte PG1</t>
  </si>
  <si>
    <t>Feuchte PG2</t>
  </si>
  <si>
    <t>Hell PG1</t>
  </si>
  <si>
    <t>Hell PG2</t>
  </si>
  <si>
    <t>Luftqualität PG1</t>
  </si>
  <si>
    <t>Luftqualität PG2</t>
  </si>
  <si>
    <t>RBG PG1</t>
  </si>
  <si>
    <t>RBG PG2</t>
  </si>
  <si>
    <t>RBG PG3</t>
  </si>
  <si>
    <t>Temp PG1</t>
  </si>
  <si>
    <t>Temp PG2</t>
  </si>
  <si>
    <t>Temp PG3</t>
  </si>
  <si>
    <t>Thyristor PG1</t>
  </si>
  <si>
    <t>Zubehör PG1</t>
  </si>
  <si>
    <t>Zubehör PG2</t>
  </si>
  <si>
    <t>Nettopreis eingestellter Rabatt</t>
  </si>
  <si>
    <t>Bezeichnung1</t>
  </si>
  <si>
    <t>auf Lager</t>
  </si>
  <si>
    <t>Originalversion</t>
  </si>
  <si>
    <t>Rahmenpreise</t>
  </si>
  <si>
    <t>+ Options- preis</t>
  </si>
  <si>
    <t>DIRECT-Link</t>
  </si>
  <si>
    <t>UP-Geräte</t>
  </si>
  <si>
    <t>SR06 LCD</t>
  </si>
  <si>
    <t>SR07</t>
  </si>
  <si>
    <t>WRF06 LCD</t>
  </si>
  <si>
    <t>SR65 Temp</t>
  </si>
  <si>
    <t>SR65 Temp_rH</t>
  </si>
  <si>
    <t>SR65 AKF 100.06</t>
  </si>
  <si>
    <t>SR65 TF 050.06 L1000</t>
  </si>
  <si>
    <t>SR65 VFG</t>
  </si>
  <si>
    <t>SR-MDS Solar</t>
  </si>
  <si>
    <t>SR65-DI</t>
  </si>
  <si>
    <t>SRG02 Aluminium stahlgrau</t>
  </si>
  <si>
    <t>SRG02 Edelstahl</t>
  </si>
  <si>
    <t>SRW03 Dual BAT anthrazit</t>
  </si>
  <si>
    <t>Schalter Mini 2-Kanal Licht anthrazit</t>
  </si>
  <si>
    <t>Schalter Mini 4-Kanal Licht anthrazit</t>
  </si>
  <si>
    <t>Schalter Mini 2-Kanal Jalousie anthrazit</t>
  </si>
  <si>
    <t>Schalter Mini 4-Kanal Jalousie anthrazit</t>
  </si>
  <si>
    <t>Handsender 4-Kanal</t>
  </si>
  <si>
    <t>STC65+ RS485 Modbus</t>
  </si>
  <si>
    <t>STC65+ RS485 EVC</t>
  </si>
  <si>
    <t>SRC65-BACnet MS/TP</t>
  </si>
  <si>
    <t>STC-IoT</t>
  </si>
  <si>
    <t>STC-KNX</t>
  </si>
  <si>
    <t>STC-DO airConfig 24 V</t>
  </si>
  <si>
    <t>STC-DO airConfig 100..240 V</t>
  </si>
  <si>
    <t>STC-DO Light 230 V</t>
  </si>
  <si>
    <t>STC-DO Blind 230 V</t>
  </si>
  <si>
    <t>SRC-AO Multi V</t>
  </si>
  <si>
    <t>SRC-AO Multi VV</t>
  </si>
  <si>
    <t>STC-DO8 100..240 V Typ1 Heizen/Kühlen</t>
  </si>
  <si>
    <t>STC-DO8 100..240 V Typ2 Fancoil, Heizen/Kühlen</t>
  </si>
  <si>
    <t>STC-DO8 100..240 V Typ3 Schaltaktor</t>
  </si>
  <si>
    <t>STC-DO8 24 V Typ1 Heizen/Kühlen</t>
  </si>
  <si>
    <t>STC-DO8 24 V Typ2 Fancoil, Heizen/Kühlen</t>
  </si>
  <si>
    <t>STC-DO8 24 V Typ3 Schaltaktor</t>
  </si>
  <si>
    <t>STC-PLUS 4DO</t>
  </si>
  <si>
    <t>SRE-Repeater MultiLevel interne Antenne</t>
  </si>
  <si>
    <t>SRE-Repeater MultiLevel externe Antenne</t>
  </si>
  <si>
    <t>Schalter Mini 2-Kanal BLE Licht anthrazit</t>
  </si>
  <si>
    <t>Schalter Mini 4-Kanal BLE Licht anthrazit</t>
  </si>
  <si>
    <t>Schalter Mini 2-Kanal BLE Jalousie anthrazit</t>
  </si>
  <si>
    <t>Schalter Mini 4-Kanal BLE Jalousie anthrazit</t>
  </si>
  <si>
    <t>thanos EVO schwarz Temp RS485 Modbus</t>
  </si>
  <si>
    <t>thanos EVO schwarz Temp_rH RS485 Modbus</t>
  </si>
  <si>
    <t>thanos EVO schwarz CO2 Temp_rH RS485 Modbus</t>
  </si>
  <si>
    <t>thanos EVO schwarz CO2+VOC Temp_rH RS485 Modbus</t>
  </si>
  <si>
    <t>thanos EVO schwarz Temp RS485 BACnet (MS/TP)</t>
  </si>
  <si>
    <t>thanos EVO schwarz Temp_rH RS485 BACnet (MS/TP)</t>
  </si>
  <si>
    <t>thanos EVO schwarz CO2 Temp_rH RS485 BACnet (MS/TP)</t>
  </si>
  <si>
    <t>thanos EVO schwarz CO2+VOC Temp_rH RS485 BACnet (MS/TP)</t>
  </si>
  <si>
    <t>thanos EVO schwarz Temp KNX</t>
  </si>
  <si>
    <t>thanos EVO schwarz Temp_rH KNX</t>
  </si>
  <si>
    <t>thanos EVO schwarz CO2 Temp_rH KNX</t>
  </si>
  <si>
    <t>thanos EVO schwarz CO2+VOC Temp_rH KNX</t>
  </si>
  <si>
    <t>JOY HC AO2DO Temp schwarz</t>
  </si>
  <si>
    <t>JOY HC 3AO Temp schwarz</t>
  </si>
  <si>
    <t>JOY HC AO2DO Temp RS485 Modbus schwarz</t>
  </si>
  <si>
    <t>JOY HC 3AO Temp RS485 Modbus schwarz</t>
  </si>
  <si>
    <t>JOY HC AO2DO Temp RS485 BACnet (MS/TP) schwarz</t>
  </si>
  <si>
    <t>JOY HC 3AO Temp RS485 BACnet (MS/TP) schwarz</t>
  </si>
  <si>
    <t>JOY Fancoil 5DO Temp schwarz</t>
  </si>
  <si>
    <t>JOY Fancoil EC AO2DO Temp schwarz</t>
  </si>
  <si>
    <t>JOY Fancoil EC 3AO Temp schwarz</t>
  </si>
  <si>
    <t>JOY Fancoil 5DO Temp RS485 Modbus schwarz</t>
  </si>
  <si>
    <t>JOY Fancoil EC AO2DO Temp RS485 Modbus schwarz</t>
  </si>
  <si>
    <t>JOY Fancoil EC 3AO Temp RS485 Modbus schwarz</t>
  </si>
  <si>
    <t>JOY Fancoil 5DO Temp RS485 BACnet (MS/TP) schwarz</t>
  </si>
  <si>
    <t>JOY Fancoil EC AO2DO Temp RS485 BACnet (MS/TP) schwarz</t>
  </si>
  <si>
    <t>JOY Fancoil EC 3AO Temp RS485 BACnet (MS/TP) schwarz</t>
  </si>
  <si>
    <t>LCF Touch</t>
  </si>
  <si>
    <t>LCF Touch RS485 Modbus</t>
  </si>
  <si>
    <t>LCF02 Touch 5DO RS485 Modbus 24 V schwarz</t>
  </si>
  <si>
    <t>LCF02 Touch 2AO3DO RS485 Modbus 24 V schwarz</t>
  </si>
  <si>
    <t>LCF02 Touch 3AO2DO RS485 Modbus 24 V schwarz</t>
  </si>
  <si>
    <t>LCF02 C Fancoil</t>
  </si>
  <si>
    <t>LCF02 6WV Fancoil</t>
  </si>
  <si>
    <t>LCF02 5DO RS485 Modbus 24 V</t>
  </si>
  <si>
    <t>LCF02 2AO3DO RS485 Modbus 24 V</t>
  </si>
  <si>
    <t>LCF02 3AO2DO RS485 Modbus 24 V</t>
  </si>
  <si>
    <t>LCF</t>
  </si>
  <si>
    <t>RDF18 Ni1000 L1000</t>
  </si>
  <si>
    <t>RDF18 Ni1000TK5000 L1000</t>
  </si>
  <si>
    <t>RDF18 NTC10k L1000</t>
  </si>
  <si>
    <t>RDF-IR V L1500</t>
  </si>
  <si>
    <t>RDF-IR Dual VV 2xL1500</t>
  </si>
  <si>
    <t>RDF-IR RS485 Modbus L1500</t>
  </si>
  <si>
    <t>RDF-IR Dual RS485 Modbus 2xL1500</t>
  </si>
  <si>
    <t>RDF-IR RS485 BACnet (MS/TP) L1500</t>
  </si>
  <si>
    <t>RDF-IR Dual RS485 BACnet (MS/TP) 2xL1500</t>
  </si>
  <si>
    <t>RPF100 Ni1000 L1000</t>
  </si>
  <si>
    <t>RPF100 Ni1000TK5000 L1000</t>
  </si>
  <si>
    <t>RPF100 NTC10k L1000</t>
  </si>
  <si>
    <t>RPF100+ TRV MultiRange L1000</t>
  </si>
  <si>
    <t>RPF100+ TRA MultiRange L1000</t>
  </si>
  <si>
    <t>FTP+ VV L2000</t>
  </si>
  <si>
    <t>FTP+ VV L4000</t>
  </si>
  <si>
    <t>FTP+ AA L2000</t>
  </si>
  <si>
    <t>FTP+ AA L4000</t>
  </si>
  <si>
    <t>FTB+ VV 34.06 L15m</t>
  </si>
  <si>
    <t>FTB+ VV 66.06 L15m</t>
  </si>
  <si>
    <t>FTB+ AA 34.06 L15m</t>
  </si>
  <si>
    <t>FTB+ AA 66.06 L15m</t>
  </si>
  <si>
    <t>LDF+ V L1500 gerades Prisma</t>
  </si>
  <si>
    <t>LDF+ V L1500 schräges Prisma</t>
  </si>
  <si>
    <t>LDF+ A L1500 gerades Prisma</t>
  </si>
  <si>
    <t>LDF+ A L1500 schräges Prisma</t>
  </si>
  <si>
    <t>LDF+ V L1500 gerades Prisma Relais</t>
  </si>
  <si>
    <t>LDF+ V L1500 schräges Prisma Relais</t>
  </si>
  <si>
    <t>LDF+ Dual VV 2xL1500 gerades Prisma</t>
  </si>
  <si>
    <t>LDF+ Dual VV 2xL1500 schräges Prisma</t>
  </si>
  <si>
    <t>LDF+ Dual AA 2xL1500 gerades Prisma</t>
  </si>
  <si>
    <t>LDF+ Dual AA 2xL1500 schräges Prisma</t>
  </si>
  <si>
    <t>LDF+ Dual VV 2xL1500 gerades Prisma Relais</t>
  </si>
  <si>
    <t>LDF+ Dual VV 2xL1500 schräges Prisma Relais</t>
  </si>
  <si>
    <t>LDF+ RS485 Modbus L1500 gerades Prisma</t>
  </si>
  <si>
    <t>LDF+ RS485 Modbus L1500 schräges Prisma</t>
  </si>
  <si>
    <t>LDF+ RS485 BACnet (MS/TP) L1500 gerades Prisma</t>
  </si>
  <si>
    <t>LDF+ RS485 BACnet (MS/TP) L1500 schräges Prisma</t>
  </si>
  <si>
    <t>LDF+ Dual RS485 Modbus 2xL1500 gerades Prisma</t>
  </si>
  <si>
    <t>LDF+ Dual RS485 Modbus 2xL1500 schräges Prisma</t>
  </si>
  <si>
    <t>LDF+ Dual RS485 BACnet (MS/TP) 2xL1500 gerades Prisma</t>
  </si>
  <si>
    <t>LDF+ Dual RS485 BACnet (MS/TP) 2xL1500 schräges Prisma</t>
  </si>
  <si>
    <t>RDI Standard</t>
  </si>
  <si>
    <t>RDI Small Range</t>
  </si>
  <si>
    <t>RDI Spot</t>
  </si>
  <si>
    <t>WRF04I Relais</t>
  </si>
  <si>
    <t>FSR01</t>
  </si>
  <si>
    <t>FSR01 Inneneinstellung</t>
  </si>
  <si>
    <t>AGS54+ Ni1000</t>
  </si>
  <si>
    <t>AGS54+ Ni1000TK5000</t>
  </si>
  <si>
    <t>AGS54+ NTC10k</t>
  </si>
  <si>
    <t>AGS54+ NTC10k Precon</t>
  </si>
  <si>
    <t>AGS54+ NTC5k</t>
  </si>
  <si>
    <t>AGS54+ NTC20k</t>
  </si>
  <si>
    <t>AGS54+ NTC1,8k</t>
  </si>
  <si>
    <t>AGS54+ LM235Z</t>
  </si>
  <si>
    <t>AGS54+ KTY81-110</t>
  </si>
  <si>
    <t>AGS54+ KTY81-121</t>
  </si>
  <si>
    <t>AGS54+ KTY81-122</t>
  </si>
  <si>
    <t>AGS54+ KTY81-210</t>
  </si>
  <si>
    <t>AGS55+ Ni1000</t>
  </si>
  <si>
    <t>AGS55+ Ni1000TK5000</t>
  </si>
  <si>
    <t>AGS55+ NTC10k</t>
  </si>
  <si>
    <t>AGS55+ NTC10k Precon</t>
  </si>
  <si>
    <t>AGS55+ NTC5k</t>
  </si>
  <si>
    <t>AGS55+ NTC20k</t>
  </si>
  <si>
    <t>AGS55+ NTC1,8k</t>
  </si>
  <si>
    <t>AGS55+ LM235Z</t>
  </si>
  <si>
    <t>AGS55+ KTY81-110</t>
  </si>
  <si>
    <t>AGS55+ KTY81-121</t>
  </si>
  <si>
    <t>AGS55+ KTY81-122</t>
  </si>
  <si>
    <t>AGS55+ KTY81-210</t>
  </si>
  <si>
    <t>AGS55+ TRV MultiRange</t>
  </si>
  <si>
    <t>AGS55+ TRA MultiRange</t>
  </si>
  <si>
    <t>AGS55+ TRV MultiRange Relais</t>
  </si>
  <si>
    <t>AGS55+ LCD TRV MultiRange</t>
  </si>
  <si>
    <t>AGS55+ LCD TRA MultiRange</t>
  </si>
  <si>
    <t>AGS55+ LCD TRV MultiRange Relais</t>
  </si>
  <si>
    <t>AGS55+ RS485 Modbus</t>
  </si>
  <si>
    <t>AGS55+ LCD RS485 Modbus</t>
  </si>
  <si>
    <t>AGS55+ RS485 BACnet (MS/TP)</t>
  </si>
  <si>
    <t>AGS55+ LCD RS485 BACnet (MS/TP)</t>
  </si>
  <si>
    <t>FTA54+ VV</t>
  </si>
  <si>
    <t>FTA54+ AA</t>
  </si>
  <si>
    <t>FTA54+ VV Relais</t>
  </si>
  <si>
    <t>FTA54+ LCD VV</t>
  </si>
  <si>
    <t>FTA54+ LCD AA</t>
  </si>
  <si>
    <t>FTA54+ LCD VV Relais</t>
  </si>
  <si>
    <t>FTA54+ RS485 Modbus</t>
  </si>
  <si>
    <t>FTA54+ LCD RS485 Modbus</t>
  </si>
  <si>
    <t>FTA54+ RS485 BACnet (MS/TP)</t>
  </si>
  <si>
    <t>FTA54+ LCD RS485 BACnet (MS/TP)</t>
  </si>
  <si>
    <t>WSA VV</t>
  </si>
  <si>
    <t>WSA AA</t>
  </si>
  <si>
    <t>WSA Temp_rH RS485 Modbus</t>
  </si>
  <si>
    <t>WSA Temp_rH RS485 BACnet (MS/TP)</t>
  </si>
  <si>
    <t>LA+ CO2 V</t>
  </si>
  <si>
    <t>LA+ CO2 Temp VV</t>
  </si>
  <si>
    <t>LA+ CO2 Temp_rH 3xV</t>
  </si>
  <si>
    <t>LA+ CO2 RS485 Modbus</t>
  </si>
  <si>
    <t>LA+ CO2 RS485 BACnet (MS/TP)</t>
  </si>
  <si>
    <t>LA+ CO2 Temp RS485 Modbus</t>
  </si>
  <si>
    <t>LA+ CO2 Temp RS485 BACnet (MS/TP)</t>
  </si>
  <si>
    <t>LA+ CO2+VOC VV</t>
  </si>
  <si>
    <t>LA+ CO2+VOC RS485 Modbus</t>
  </si>
  <si>
    <t>LA+ CO2+VOC RS485 BACnet (MS/TP)</t>
  </si>
  <si>
    <t>LA+ CO2+VOC Temp_rH RS485 Modbus</t>
  </si>
  <si>
    <t>LA+ CO2+VOC Temp_rH RS485 BACnet (MS/TP)</t>
  </si>
  <si>
    <t>Li65+ V</t>
  </si>
  <si>
    <t>Li65+ A</t>
  </si>
  <si>
    <t>Li65+ Temp VV</t>
  </si>
  <si>
    <t>Li65+ Temp AA</t>
  </si>
  <si>
    <t>Li65+ Temp VV Relais</t>
  </si>
  <si>
    <t>Li65+ Temp_rH 3xV</t>
  </si>
  <si>
    <t>Li65+ Temp_rH_hPa 4xV</t>
  </si>
  <si>
    <t>Li65+ Temp RS485 Modbus</t>
  </si>
  <si>
    <t>Li65+ Temp RS485 BACnet (MS/TP)</t>
  </si>
  <si>
    <t>Li65+ Temp_rH RS485 Modbus</t>
  </si>
  <si>
    <t>Li65+ Temp_rH RS485 BACnet (MS/TP)</t>
  </si>
  <si>
    <t>Li65+ Temp_rH_hPa RS485 Modbus</t>
  </si>
  <si>
    <t>Li65+ Temp_rH_hPa RS485 BACnet (MS/TP)</t>
  </si>
  <si>
    <t>AKF10+ Ni1000 050.06</t>
  </si>
  <si>
    <t>AKF10+ Ni1000 100.06</t>
  </si>
  <si>
    <t>AKF10+ Ni1000 150.06</t>
  </si>
  <si>
    <t>AKF10+ Ni1000 200.06</t>
  </si>
  <si>
    <t>AKF10+ Ni1000 250.06</t>
  </si>
  <si>
    <t>AKF10+ Ni1000 300.06</t>
  </si>
  <si>
    <t>AKF10+ Ni1000 450.06</t>
  </si>
  <si>
    <t>AKF10+ Ni1000TK5000 050.06</t>
  </si>
  <si>
    <t>AKF10+ Ni1000TK5000 100.06</t>
  </si>
  <si>
    <t>AKF10+ Ni1000TK5000 150.06</t>
  </si>
  <si>
    <t>AKF10+ Ni1000TK5000 200.06</t>
  </si>
  <si>
    <t>AKF10+ Ni1000TK5000 250.06</t>
  </si>
  <si>
    <t>AKF10+ Ni1000TK5000 300.06</t>
  </si>
  <si>
    <t>AKF10+ Ni1000TK5000 450.06</t>
  </si>
  <si>
    <t>AKF10+ NTC10k 050.06</t>
  </si>
  <si>
    <t>AKF10+ NTC10k 100.06</t>
  </si>
  <si>
    <t>AKF10+ NTC10k 150.06</t>
  </si>
  <si>
    <t>AKF10+ NTC10k 200.06</t>
  </si>
  <si>
    <t>AKF10+ NTC10k 250.06</t>
  </si>
  <si>
    <t>AKF10+ NTC10k 300.06</t>
  </si>
  <si>
    <t>AKF10+ NTC10k 450.06</t>
  </si>
  <si>
    <t>AKF10+ TRV MultiRange 050.06</t>
  </si>
  <si>
    <t>AKF10+ TRV MultiRange 100.06</t>
  </si>
  <si>
    <t>AKF10+ TRV MultiRange 150.06</t>
  </si>
  <si>
    <t>AKF10+ TRV MultiRange 200.06</t>
  </si>
  <si>
    <t>AKF10+ TRV MultiRange 250.06</t>
  </si>
  <si>
    <t>AKF10+ TRV MultiRange 300.06</t>
  </si>
  <si>
    <t>AKF10+ TRV MultiRange 450.06</t>
  </si>
  <si>
    <t>AKF10+ TRA MultiRange 050.06</t>
  </si>
  <si>
    <t>AKF10+ TRA MultiRange 100.06</t>
  </si>
  <si>
    <t>AKF10+ TRA MultiRange 150.06</t>
  </si>
  <si>
    <t>AKF10+ TRA MultiRange 200.06</t>
  </si>
  <si>
    <t>AKF10+ TRA MultiRange 250.06</t>
  </si>
  <si>
    <t>AKF10+ TRA MultiRange 300.06</t>
  </si>
  <si>
    <t>AKF10+ TRA MultiRange 450.06</t>
  </si>
  <si>
    <t>AKF10+ TRV MultiRange 050.06 Relais</t>
  </si>
  <si>
    <t>AKF10+ TRV MultiRange 100.06 Relais</t>
  </si>
  <si>
    <t>AKF10+ TRV MultiRange 150.06 Relais</t>
  </si>
  <si>
    <t>AKF10+ TRV MultiRange 200.06 Relais</t>
  </si>
  <si>
    <t>AKF10+ TRV MultiRange 250.06 Relais</t>
  </si>
  <si>
    <t>AKF10+ TRV MultiRange 300.06 Relais</t>
  </si>
  <si>
    <t>AKF10+ TRV MultiRange 450.06 Relais</t>
  </si>
  <si>
    <t>AKF10+ LCD TRV MultiRange 050.06</t>
  </si>
  <si>
    <t>AKF10+ LCD TRV MultiRange 100.06</t>
  </si>
  <si>
    <t>AKF10+ LCD TRV MultiRange 150.06</t>
  </si>
  <si>
    <t>AKF10+ LCD TRV MultiRange 200.06</t>
  </si>
  <si>
    <t>AKF10+ LCD TRV MultiRange 250.06</t>
  </si>
  <si>
    <t>AKF10+ LCD TRV MultiRange 300.06</t>
  </si>
  <si>
    <t>AKF10+ LCD TRV MultiRange 450.06</t>
  </si>
  <si>
    <t>AKF10+ LCD TRA MultiRange 050.06</t>
  </si>
  <si>
    <t>AKF10+ LCD TRA MultiRange 100.06</t>
  </si>
  <si>
    <t>AKF10+ LCD TRA MultiRange 150.06</t>
  </si>
  <si>
    <t>AKF10+ LCD TRA MultiRange 200.06</t>
  </si>
  <si>
    <t>AKF10+ LCD TRA MultiRange 250.06</t>
  </si>
  <si>
    <t>AKF10+ LCD TRA MultiRange 300.06</t>
  </si>
  <si>
    <t>AKF10+ LCD TRA MultiRange 450.06</t>
  </si>
  <si>
    <t>AKF10+ LCD TRV MultiRange 050.06 Relais</t>
  </si>
  <si>
    <t>AKF10+ LCD TRV MultiRange 100.06 Relais</t>
  </si>
  <si>
    <t>AKF10+ LCD TRV MultiRange 150.06 Relais</t>
  </si>
  <si>
    <t>AKF10+ LCD TRV MultiRange 200.06 Relais</t>
  </si>
  <si>
    <t>AKF10+ LCD TRV MultiRange 250.06 Relais</t>
  </si>
  <si>
    <t>AKF10+ LCD TRV MultiRange 300.06 Relais</t>
  </si>
  <si>
    <t>AKF10+ LCD TRV MultiRange 450.06 Relais</t>
  </si>
  <si>
    <t>AKF10+ RS485 Modbus 050.06</t>
  </si>
  <si>
    <t>AKF10+ RS485 Modbus 100.06</t>
  </si>
  <si>
    <t>AKF10+ RS485 Modbus 150.06</t>
  </si>
  <si>
    <t>AKF10+ RS485 Modbus 200.06</t>
  </si>
  <si>
    <t>AKF10+ RS485 Modbus 250.06</t>
  </si>
  <si>
    <t>AKF10+ RS485 Modbus 300.06</t>
  </si>
  <si>
    <t>AKF10+ RS485 Modbus 450.06</t>
  </si>
  <si>
    <t>AKF10+ LCD RS485 Modbus 050.06</t>
  </si>
  <si>
    <t>AKF10+ LCD RS485 Modbus 100.06</t>
  </si>
  <si>
    <t>AKF10+ LCD RS485 Modbus 150.06</t>
  </si>
  <si>
    <t>AKF10+ LCD RS485 Modbus 200.06</t>
  </si>
  <si>
    <t>AKF10+ LCD RS485 Modbus 250.06</t>
  </si>
  <si>
    <t>AKF10+ LCD RS485 Modbus 300.06</t>
  </si>
  <si>
    <t>AKF10+ LCD RS485 Modbus 450.06</t>
  </si>
  <si>
    <t>AKF10+ RS485 BACnet 050.06</t>
  </si>
  <si>
    <t>AKF10+ RS485 BACnet 100.06</t>
  </si>
  <si>
    <t>AKF10+ RS485 BACnet 150.06</t>
  </si>
  <si>
    <t>AKF10+ RS485 BACnet 200.06</t>
  </si>
  <si>
    <t>AKF10+ RS485 BACnet 250.06</t>
  </si>
  <si>
    <t>AKF10+ RS485 BACnet 300.06</t>
  </si>
  <si>
    <t>AKF10+ RS485 BACnet 450.06</t>
  </si>
  <si>
    <t>AKF10+ LCD RS485 BACnet 050.06</t>
  </si>
  <si>
    <t>AKF10+ LCD RS485 BACnet 100.06</t>
  </si>
  <si>
    <t>AKF10+ LCD RS485 BACnet 150.06</t>
  </si>
  <si>
    <t>AKF10+ LCD RS485 BACnet 200.06</t>
  </si>
  <si>
    <t>AKF10+ LCD RS485 BACnet 250.06</t>
  </si>
  <si>
    <t>AKF10+ LCD RS485 BACnet 300.06</t>
  </si>
  <si>
    <t>AKF10+ LCD RS485 BACnet 450.06</t>
  </si>
  <si>
    <t>FTK+ 140 VV</t>
  </si>
  <si>
    <t>FTK+ 270 VV</t>
  </si>
  <si>
    <t>FTK+ 400 VV</t>
  </si>
  <si>
    <t>FTK+ 140 AA</t>
  </si>
  <si>
    <t>FTK+ 270 AA</t>
  </si>
  <si>
    <t>FTK+ 400 AA</t>
  </si>
  <si>
    <t>FTK+ 140 VV Relais</t>
  </si>
  <si>
    <t>FTK+ 270 VV Relais</t>
  </si>
  <si>
    <t>FTK+ 400 VV Relais</t>
  </si>
  <si>
    <t>FTK+ 140 LCD VV</t>
  </si>
  <si>
    <t>FTK+ 270 LCD VV</t>
  </si>
  <si>
    <t>FTK+ 400 LCD VV</t>
  </si>
  <si>
    <t>FTK+ 140 LCD AA</t>
  </si>
  <si>
    <t>FTK+ 270 LCD AA</t>
  </si>
  <si>
    <t>FTK+ 400 LCD AA</t>
  </si>
  <si>
    <t>FTK+ 140 LCD VV Relais</t>
  </si>
  <si>
    <t>FTK+ 270 LCD VV Relais</t>
  </si>
  <si>
    <t>FTK+ 400 LCD VV Relais</t>
  </si>
  <si>
    <t>FTK+ 140 RS485 Modbus</t>
  </si>
  <si>
    <t>FTK+ 270 RS485 Modbus</t>
  </si>
  <si>
    <t>FTK+ 400 RS485 Modbus</t>
  </si>
  <si>
    <t>FTK+ 140 LCD RS485 Modbus</t>
  </si>
  <si>
    <t>FTK+ 270 LCD RS485 Modbus</t>
  </si>
  <si>
    <t>FTK+ 400 LCD RS485 Modbus</t>
  </si>
  <si>
    <t>FTK+ 140 RS485 BACnet (MS/TP)</t>
  </si>
  <si>
    <t>FTK+ 270 RS485 BACnet (MS/TP)</t>
  </si>
  <si>
    <t>FTK+ 400 RS485 BACnet (MS/TP)</t>
  </si>
  <si>
    <t>FTK+ 140 LCD RS485 BACnet (MS/TP)</t>
  </si>
  <si>
    <t>FTK+ 270 LCD RS485 BACnet (MS/TP)</t>
  </si>
  <si>
    <t>FTK+ 400 LCD RS485 BACnet (MS/TP)</t>
  </si>
  <si>
    <t>LK+ CO2+VOC VV</t>
  </si>
  <si>
    <t>LK+ CO2+VOC AA</t>
  </si>
  <si>
    <t>LK+ CO2+VOC VV Relais</t>
  </si>
  <si>
    <t>LK+ CO2+VOC LCD VV</t>
  </si>
  <si>
    <t>LK+ CO2+VOC LCD AA</t>
  </si>
  <si>
    <t>LK+ CO2+VOC LCD VV Relais</t>
  </si>
  <si>
    <t>LK+ CO2+VOC Temp 3xV</t>
  </si>
  <si>
    <t>LK+ CO2+VOC LCD Temp 3xV</t>
  </si>
  <si>
    <t>LK+ CO2+VOC Temp_rH 4xV</t>
  </si>
  <si>
    <t>LK+ CO2+VOC LCD Temp_rH 4xV</t>
  </si>
  <si>
    <t>LK+ CO2+VOC RS485 Modbus</t>
  </si>
  <si>
    <t>LK+ CO2+VOC LCD RS485 Modbus</t>
  </si>
  <si>
    <t>LK+ CO2+VOC RS485 BACnet (MS/TP)</t>
  </si>
  <si>
    <t>LK+ CO2+VOC LCD RS485 BACnet (MS/TP)</t>
  </si>
  <si>
    <t>LK+ CO2+VOC Temp RS485 Modbus</t>
  </si>
  <si>
    <t>LK+ CO2+VOC LCD Temp RS485 Modbus</t>
  </si>
  <si>
    <t>LK+ CO2+VOC Temp RS485 BACnet (MS/TP)</t>
  </si>
  <si>
    <t>LK+ CO2+VOC LCD Temp RS485 BACnet (MS/TP)</t>
  </si>
  <si>
    <t>LK+ CO2+VOC Temp_rH RS485 Modbus</t>
  </si>
  <si>
    <t>LK+ CO2+VOC LCD Temp_rH RS485 Modbus</t>
  </si>
  <si>
    <t>LK+ CO2+VOC Temp_rH RS485 BACnet (MS/TP)</t>
  </si>
  <si>
    <t>LK+ CO2+VOC LCD Temp_rH RS485 BACnet (MS/TP)</t>
  </si>
  <si>
    <t>LK+ CO2 V</t>
  </si>
  <si>
    <t>LK+ CO2 Temp VV</t>
  </si>
  <si>
    <t>LK+ CO2 Temp AA</t>
  </si>
  <si>
    <t>LK+ CO2 Temp VV Relais</t>
  </si>
  <si>
    <t>LK+ CO2 LCD Temp VV</t>
  </si>
  <si>
    <t>LK+ CO2 LCD Temp AA</t>
  </si>
  <si>
    <t>LK+ CO2 LCD Temp VV Relais</t>
  </si>
  <si>
    <t>LK+ CO2 Temp_rH 3xV</t>
  </si>
  <si>
    <t>LK+ CO2 LCD Temp_rH 3xV</t>
  </si>
  <si>
    <t>LK+ CO2 Temp RS485 Modbus</t>
  </si>
  <si>
    <t>LK+ CO2 LCD Temp RS485 Modbus</t>
  </si>
  <si>
    <t>LK+ CO2 Temp RS485 BACnet (MS/TP)</t>
  </si>
  <si>
    <t>LK+ CO2 LCD Temp RS485 BACnet (MS/TP)</t>
  </si>
  <si>
    <t>LK+ CO2 Temp_rH RS485 Modbus</t>
  </si>
  <si>
    <t>LK+ CO2 LCD Temp_rH RS485 Modbus</t>
  </si>
  <si>
    <t>LK+ CO2 Temp_rH RS485 BACnet (MS/TP)</t>
  </si>
  <si>
    <t>LK+ CO2 LCD Temp_rH RS485 BACnet (MS/TP)</t>
  </si>
  <si>
    <t>LK+ CO2 100 V</t>
  </si>
  <si>
    <t>LK+ CO2 100 Temp VV</t>
  </si>
  <si>
    <t>LK+ CO2 100 Temp AA</t>
  </si>
  <si>
    <t>LK+ CO2 100 Temp VV Relais</t>
  </si>
  <si>
    <t>LK+ CO2 100 LCD Temp VV</t>
  </si>
  <si>
    <t>LK+ CO2 100 LCD Temp AA</t>
  </si>
  <si>
    <t>LK+ CO2 100 LCD Temp VV Relais</t>
  </si>
  <si>
    <t>LK+ CO2 100 Temp_rH 3xV</t>
  </si>
  <si>
    <t>LK+ CO2 100 LCD Temp_rH 3xV</t>
  </si>
  <si>
    <t>LK+ CO2 100 Temp RS485 Modbus</t>
  </si>
  <si>
    <t>LK+ CO2 100 LCD Temp RS485 Modbus</t>
  </si>
  <si>
    <t>LK+ CO2 100 Temp RS485 BACnet (MS/TP)</t>
  </si>
  <si>
    <t>LK+ CO2 100 LCD Temp RS485 BACnet (MS/TP)</t>
  </si>
  <si>
    <t>LK+ CO2 100 Temp_rH RS485 Modbus</t>
  </si>
  <si>
    <t>LK+ CO2 100 LCD Temp_rH RS485 Modbus</t>
  </si>
  <si>
    <t>LK+ CO2 100 Temp_rH RS485 BACnet (MS/TP)</t>
  </si>
  <si>
    <t>LK+ CO2 100 LCD Temp_rH RS485 BACnet (MS/TP)</t>
  </si>
  <si>
    <t>KFK01 NTC10k 050.06</t>
  </si>
  <si>
    <t>KFK01 NTC10k 100.06</t>
  </si>
  <si>
    <t>KFK01 NTC10k 150.06</t>
  </si>
  <si>
    <t>KFK01 NTC10k 200.06</t>
  </si>
  <si>
    <t>KFK01 NTC10k 250.06</t>
  </si>
  <si>
    <t>KFK01 NTC10k 300.06</t>
  </si>
  <si>
    <t>KFK01 NTC10k 450.06</t>
  </si>
  <si>
    <t>KFK01 Ni1000 050.06</t>
  </si>
  <si>
    <t>KFK01 Ni1000 100.06</t>
  </si>
  <si>
    <t>KFK01 Ni1000 150.06</t>
  </si>
  <si>
    <t>KFK01 Ni1000 200.06</t>
  </si>
  <si>
    <t>KFK01 Ni1000 250.06</t>
  </si>
  <si>
    <t>KFK01 Ni1000 300.06</t>
  </si>
  <si>
    <t>KFK01 Ni1000 450.06</t>
  </si>
  <si>
    <t>KFK01 Ni1000TK5000 050.06</t>
  </si>
  <si>
    <t>KFK01 Ni1000TK5000 100.06</t>
  </si>
  <si>
    <t>KFK01 Ni1000TK5000 150.06</t>
  </si>
  <si>
    <t>KFK01 Ni1000TK5000 200.06</t>
  </si>
  <si>
    <t>KFK01 Ni1000TK5000 250.06</t>
  </si>
  <si>
    <t>KFK01 Ni1000TK5000 300.06</t>
  </si>
  <si>
    <t>KFK01 Ni1000TK5000 450.06</t>
  </si>
  <si>
    <t>KFK03 NTC10k 100.08</t>
  </si>
  <si>
    <t>KFK03 NTC10k 150.08</t>
  </si>
  <si>
    <t>KFK03 NTC10k 200.08</t>
  </si>
  <si>
    <t>KFK03 NTC10k 250.08</t>
  </si>
  <si>
    <t>KFK03 Ni1000 100.08</t>
  </si>
  <si>
    <t>KFK03 Ni1000 150.08</t>
  </si>
  <si>
    <t>KFK03 Ni1000 200.08</t>
  </si>
  <si>
    <t>KFK03 Ni1000 250.08</t>
  </si>
  <si>
    <t>KFK03 Ni1000TK5000 100.08</t>
  </si>
  <si>
    <t>KFK03 Ni1000TK5000 150.08</t>
  </si>
  <si>
    <t>KFK03 Ni1000TK5000 200.08</t>
  </si>
  <si>
    <t>KFK03 Ni1000TK5000 250.08</t>
  </si>
  <si>
    <t>KFK03 TRV1 100.08</t>
  </si>
  <si>
    <t>KFK03 TRV1 150.08</t>
  </si>
  <si>
    <t>KFK03 TRV1 200.08</t>
  </si>
  <si>
    <t>KFK03 TRV1 250.08</t>
  </si>
  <si>
    <t>KFK03 TRV2 100.08</t>
  </si>
  <si>
    <t>KFK03 TRV2 150.08</t>
  </si>
  <si>
    <t>KFK03 TRV2 200.08</t>
  </si>
  <si>
    <t>KFK03 TRV2 250.08</t>
  </si>
  <si>
    <t>KFK03 TRV3 100.08</t>
  </si>
  <si>
    <t>KFK03 TRV3 150.08</t>
  </si>
  <si>
    <t>KFK03 TRV3 200.08</t>
  </si>
  <si>
    <t>KFK03 TRV3 250.08</t>
  </si>
  <si>
    <t>KFK03 TRV4 100.08</t>
  </si>
  <si>
    <t>KFK03 TRV4 150.08</t>
  </si>
  <si>
    <t>KFK03 TRV4 200.08</t>
  </si>
  <si>
    <t>KFK03 TRV4 250.08</t>
  </si>
  <si>
    <t>KFK03 TRV5 100.08</t>
  </si>
  <si>
    <t>KFK03 TRV5 150.08</t>
  </si>
  <si>
    <t>KFK03 TRV5 200.08</t>
  </si>
  <si>
    <t>KFK03 TRV5 250.08</t>
  </si>
  <si>
    <t>KFK03 TRA1 100.08</t>
  </si>
  <si>
    <t>KFK03 TRA1 150.08</t>
  </si>
  <si>
    <t>KFK03 TRA1 200.08</t>
  </si>
  <si>
    <t>KFK03 TRA1 250.08</t>
  </si>
  <si>
    <t>KFK03 TRA2 100.08</t>
  </si>
  <si>
    <t>KFK03 TRA2 150.08</t>
  </si>
  <si>
    <t>KFK03 TRA2 200.08</t>
  </si>
  <si>
    <t>KFK03 TRA2 250.08</t>
  </si>
  <si>
    <t>KFK03 TRA3 100.08</t>
  </si>
  <si>
    <t>KFK03 TRA3 150.08</t>
  </si>
  <si>
    <t>KFK03 TRA3 200.08</t>
  </si>
  <si>
    <t>KFK03 TRA3 250.08</t>
  </si>
  <si>
    <t>KFK03 TRA4 100.08</t>
  </si>
  <si>
    <t>KFK03 TRA4 150.08</t>
  </si>
  <si>
    <t>KFK03 TRA4 200.08</t>
  </si>
  <si>
    <t>KFK03 TRA4 250.08</t>
  </si>
  <si>
    <t>KFK03 TRA5 100.08</t>
  </si>
  <si>
    <t>KFK03 TRA5 150.08</t>
  </si>
  <si>
    <t>KFK03 TRA5 200.08</t>
  </si>
  <si>
    <t>KFK03 TRA5 250.08</t>
  </si>
  <si>
    <t>MWF+ Ni1000 L3000</t>
  </si>
  <si>
    <t>MWF+ Ni1000 L6000</t>
  </si>
  <si>
    <t>MWF+ Ni1000TK5000 L3000</t>
  </si>
  <si>
    <t>MWF+ Ni1000TK5000 L6000</t>
  </si>
  <si>
    <t>MWF+ NTC10k L3000</t>
  </si>
  <si>
    <t>MWF+ NTC10k L6000</t>
  </si>
  <si>
    <t>MWF+ NTC10k Precon L3000</t>
  </si>
  <si>
    <t>MWF+ NTC10k Precon L6000</t>
  </si>
  <si>
    <t>MWF+ NTC20k L3000</t>
  </si>
  <si>
    <t>MWF+ NTC20k L6000</t>
  </si>
  <si>
    <t>MWF+ TRV MultiRange L3000</t>
  </si>
  <si>
    <t>MWF+ TRV MultiRange L6000</t>
  </si>
  <si>
    <t>MWF+ TRA MultiRange L3000</t>
  </si>
  <si>
    <t>MWF+ TRA MultiRange L6000</t>
  </si>
  <si>
    <t>MWF+ TRV MultiRange Relais L3000</t>
  </si>
  <si>
    <t>MWF+ TRV MultiRange Relais L6000</t>
  </si>
  <si>
    <t>MWF+ LCD TRV MultiRange Relais L6000</t>
  </si>
  <si>
    <t>MWF+ LCD TRV MultiRange Relais L3000</t>
  </si>
  <si>
    <t>MWF+ LCD TRV MultiRange L3000</t>
  </si>
  <si>
    <t>MWF+ LCD TRV MultiRange L6000</t>
  </si>
  <si>
    <t>MWF+ LCD TRA MultiRange L3000</t>
  </si>
  <si>
    <t>MWF+ LCD TRA MultiRange L6000</t>
  </si>
  <si>
    <t>MWF+ RS485 Modbus L3000</t>
  </si>
  <si>
    <t>MWF+ RS485 Modbus L6000</t>
  </si>
  <si>
    <t>MWF+ LCD RS485 Modbus L3000</t>
  </si>
  <si>
    <t>MWF+ LCD RS485 Modbus L6000</t>
  </si>
  <si>
    <t>MWF+ RS485 BACnet (MS/TP) L3000</t>
  </si>
  <si>
    <t>MWF+ RS485 BACnet (MS/TP) L6000</t>
  </si>
  <si>
    <t>MWF+ LCD RS485 BACnet (MS/TP) L3000</t>
  </si>
  <si>
    <t>MWF+ LCD RS485 BACnet (MS/TP) L6000</t>
  </si>
  <si>
    <t>MWF400+ Ni1000</t>
  </si>
  <si>
    <t>MWF400+ Ni1000TK5000</t>
  </si>
  <si>
    <t>MWF400+ NTC10k</t>
  </si>
  <si>
    <t>MWF400+ NTC20k</t>
  </si>
  <si>
    <t>MWF400+ NTC1,8k</t>
  </si>
  <si>
    <t>MWF400+ TRV MultiRange</t>
  </si>
  <si>
    <t>MWF400+ TRA MultiRange</t>
  </si>
  <si>
    <t>MWF400+ TRV MultiRange Relais</t>
  </si>
  <si>
    <t>MWF400+ LCD TRV MultiRange</t>
  </si>
  <si>
    <t>MWF400+ LCD TRA MultiRange</t>
  </si>
  <si>
    <t>MWF400+ LCD TRV MultiRange Relais</t>
  </si>
  <si>
    <t>MWF400+ RS485 Modbus</t>
  </si>
  <si>
    <t>MWF400+ LCD RS485 Modbus</t>
  </si>
  <si>
    <t>MWF400+ RS485 BACnet (MS/TP)</t>
  </si>
  <si>
    <t>MWF400+ LCD RS485 BACnet (MS/TP)</t>
  </si>
  <si>
    <t>SFK02+ Ni1000 050.08</t>
  </si>
  <si>
    <t>SFK02+ Ni1000 100.08</t>
  </si>
  <si>
    <t>SFK02+ Ni1000 150.08</t>
  </si>
  <si>
    <t>SFK02+ Ni1000 200.08</t>
  </si>
  <si>
    <t>SFK02+ Ni1000 250.08</t>
  </si>
  <si>
    <t>SFK02+ Ni1000 450.08</t>
  </si>
  <si>
    <t>SFK02+ Ni1000TK5000 050.08</t>
  </si>
  <si>
    <t>SFK02+ Ni1000TK5000 100.08</t>
  </si>
  <si>
    <t>SFK02+ Ni1000TK5000 150.08</t>
  </si>
  <si>
    <t>SFK02+ Ni1000TK5000 200.08</t>
  </si>
  <si>
    <t>SFK02+ Ni1000TK5000 250.08</t>
  </si>
  <si>
    <t>SFK02+ Ni1000TK5000 450.08</t>
  </si>
  <si>
    <t>SFK02+ NTC10k 050.08</t>
  </si>
  <si>
    <t>SFK02+ NTC10k 100.08</t>
  </si>
  <si>
    <t>SFK02+ NTC10k 150.08</t>
  </si>
  <si>
    <t>SFK02+ NTC10k 200.08</t>
  </si>
  <si>
    <t>SFK02+ NTC10k 250.08</t>
  </si>
  <si>
    <t>SFK02+ NTC10k 450.08</t>
  </si>
  <si>
    <t>SFK02+ TRV MultiRange 050.08</t>
  </si>
  <si>
    <t>SFK02+ TRV MultiRange 100.08</t>
  </si>
  <si>
    <t>SFK02+ TRV MultiRange 150.08</t>
  </si>
  <si>
    <t>SFK02+ TRV MultiRange 200.08</t>
  </si>
  <si>
    <t>SFK02+ TRV MultiRange 250.08</t>
  </si>
  <si>
    <t>SFK02+ TRV MultiRange 450.08</t>
  </si>
  <si>
    <t>SFK02+ TRA MultiRange 050.08</t>
  </si>
  <si>
    <t>SFK02+ TRA MultiRange 100.08</t>
  </si>
  <si>
    <t>SFK02+ TRA MultiRange 150.08</t>
  </si>
  <si>
    <t>SFK02+ TRA MultiRange 200.08</t>
  </si>
  <si>
    <t>SFK02+ TRA MultiRange 250.08</t>
  </si>
  <si>
    <t>SFK02+ TRA MultiRange 450.08</t>
  </si>
  <si>
    <t>SFK02+ TRV MultiRange 050.08 Relais</t>
  </si>
  <si>
    <t>SFK02+ TRV MultiRange 100.08 Relais</t>
  </si>
  <si>
    <t>SFK02+ TRV MultiRange 150.08 Relais</t>
  </si>
  <si>
    <t>SFK02+ TRV MultiRange 200.08 Relais</t>
  </si>
  <si>
    <t>SFK02+ TRV MultiRange 250.08 Relais</t>
  </si>
  <si>
    <t>SFK02+ TRV MultiRange 450.08 Relais</t>
  </si>
  <si>
    <t>SFK02+ LCD TRV MultiRange 050.08</t>
  </si>
  <si>
    <t>SFK02+ LCD TRV MultiRange 100.08</t>
  </si>
  <si>
    <t>SFK02+ LCD TRV MultiRange 150.08</t>
  </si>
  <si>
    <t>SFK02+ LCD TRV MultiRange 200.08</t>
  </si>
  <si>
    <t>SFK02+ LCD TRV MultiRange 250.08</t>
  </si>
  <si>
    <t>SFK02+ LCD TRV MultiRange 450.08</t>
  </si>
  <si>
    <t>SFK02+ LCD TRA MultiRange 050.08</t>
  </si>
  <si>
    <t>SFK02+ LCD TRA MultiRange 100.08</t>
  </si>
  <si>
    <t>SFK02+ LCD TRA MultiRange 150.08</t>
  </si>
  <si>
    <t>SFK02+ LCD TRA MultiRange 200.08</t>
  </si>
  <si>
    <t>SFK02+ LCD TRA MultiRange 250.08</t>
  </si>
  <si>
    <t>SFK02+ LCD TRA MultiRange 450.08</t>
  </si>
  <si>
    <t>SFK02+ LCD TRV MultiRange 050.08 Relais</t>
  </si>
  <si>
    <t>SFK02+ LCD TRV MultiRange 100.08 Relais</t>
  </si>
  <si>
    <t>SFK02+ LCD TRV MultiRange 150.08 Relais</t>
  </si>
  <si>
    <t>SFK02+ LCD TRV MultiRange 200.08 Relais</t>
  </si>
  <si>
    <t>SFK02+ LCD TRV MultiRange 250.08 Relais</t>
  </si>
  <si>
    <t>SFK02+ LCD TRV MultiRange 450.08 Relais</t>
  </si>
  <si>
    <t>SFK02+ RS485 Modbus 050.08</t>
  </si>
  <si>
    <t>SFK02+ RS485 Modbus 100.08</t>
  </si>
  <si>
    <t>SFK02+ RS485 Modbus 150.08</t>
  </si>
  <si>
    <t>SFK02+ RS485 Modbus 200.08</t>
  </si>
  <si>
    <t>SFK02+ RS485 Modbus 250.08</t>
  </si>
  <si>
    <t>SFK02+ RS485 Modbus 450.08</t>
  </si>
  <si>
    <t>SFK02+ LCD RS485 Modbus 050.08</t>
  </si>
  <si>
    <t>SFK02+ LCD RS485 Modbus 100.08</t>
  </si>
  <si>
    <t>SFK02+ LCD RS485 Modbus 150.08</t>
  </si>
  <si>
    <t>SFK02+ LCD RS485 Modbus 200.08</t>
  </si>
  <si>
    <t>SFK02+ LCD RS485 Modbus 250.08</t>
  </si>
  <si>
    <t>SFK02+ LCD RS485 Modbus 450.08</t>
  </si>
  <si>
    <t>SFK02+ RS485 BACnet (MS/TP) 050.08</t>
  </si>
  <si>
    <t>SFK02+ RS485 BACnet (MS/TP) 100.08</t>
  </si>
  <si>
    <t>SFK02+ RS485 BACnet (MS/TP) 150.08</t>
  </si>
  <si>
    <t>SFK02+ RS485 BACnet (MS/TP) 200.08</t>
  </si>
  <si>
    <t>SFK02+ RS485 BACnet (MS/TP) 250.08</t>
  </si>
  <si>
    <t>SFK02+ RS485 BACnet (MS/TP) 450.08</t>
  </si>
  <si>
    <t>SFK02+ LCD RS485 BACnet (MS/TP) 050.08</t>
  </si>
  <si>
    <t>SFK02+ LCD RS485 BACnet (MS/TP) 100.08</t>
  </si>
  <si>
    <t>SFK02+ LCD RS485 BACnet (MS/TP) 150.08</t>
  </si>
  <si>
    <t>SFK02+ LCD RS485 BACnet (MS/TP) 200.08</t>
  </si>
  <si>
    <t>SFK02+ LCD RS485 BACnet (MS/TP) 250.08</t>
  </si>
  <si>
    <t>SFK02+ LCD RS485 BACnet (MS/TP) 450.08</t>
  </si>
  <si>
    <t>SFK02+ FR Ni1000 050.04</t>
  </si>
  <si>
    <t>SFK02+ FR Ni1000 100.06/04</t>
  </si>
  <si>
    <t>SFK02+ FR Ni1000 200.06/04</t>
  </si>
  <si>
    <t>SFK02+ FR Ni1000TK5000 050.04</t>
  </si>
  <si>
    <t>SFK02+ FR Ni1000TK5000 100.06/04</t>
  </si>
  <si>
    <t>SFK02+ FR Ni1000TK5000 200.06/04</t>
  </si>
  <si>
    <t>SFK02+ FR NTC10k 050.04</t>
  </si>
  <si>
    <t>SFK02+ FR NTC10k 100.06/04</t>
  </si>
  <si>
    <t>SFK02+ FR NTC10k 200.06/04</t>
  </si>
  <si>
    <t>SFK02+ FR TRV MultiRange 050.04</t>
  </si>
  <si>
    <t>SFK02+ FR TRV MultiRange 100.06/04</t>
  </si>
  <si>
    <t>SFK02+ FR TRV MultiRange 200.06/04</t>
  </si>
  <si>
    <t>SFK02+ FR TRA MultiRange 050.04</t>
  </si>
  <si>
    <t>SFK02+ FR TRA MultiRange 100.06/04</t>
  </si>
  <si>
    <t>SFK02+ FR TRA MultiRange 200.06/04</t>
  </si>
  <si>
    <t>SFK02+ FR TRV MultiRange 050.04 Relais</t>
  </si>
  <si>
    <t>SFK02+ FR TRV MultiRange 100.06/04 Relais</t>
  </si>
  <si>
    <t>SFK02+ FR TRV MultiRange 200.06/04 Relais</t>
  </si>
  <si>
    <t>SFK02+ FR LCD TRV MultiRange 050.04</t>
  </si>
  <si>
    <t>SFK02+ FR LCD TRV MultiRange 100.06/04</t>
  </si>
  <si>
    <t>SFK02+ FR LCD TRV MultiRange 200.06/04</t>
  </si>
  <si>
    <t>SFK02+ FR LCD TRA MultiRange 050.04</t>
  </si>
  <si>
    <t>SFK02+ FR LCD TRA MultiRange 100.06/04</t>
  </si>
  <si>
    <t>SFK02+ FR LCD TRA MultiRange 200.06/04</t>
  </si>
  <si>
    <t>SFK02+ FR LCD TRV MultiRange 050.04 Relais</t>
  </si>
  <si>
    <t>SFK02+ FR LCD TRV MultiRange 100.06/04 Relais</t>
  </si>
  <si>
    <t>SFK02+ FR LCD TRV MultiRange 200.06/04 Relais</t>
  </si>
  <si>
    <t>SFK02+ FR RS485 Modbus 050.04</t>
  </si>
  <si>
    <t>SFK02+ FR RS485 Modbus 100.06/04</t>
  </si>
  <si>
    <t>SFK02+ FR RS485 Modbus 200.06/04</t>
  </si>
  <si>
    <t>SFK02+ FR LCD RS485 Modbus 050.04</t>
  </si>
  <si>
    <t>SFK02+ FR LCD RS485 Modbus 100.06/04</t>
  </si>
  <si>
    <t>SFK02+ FR LCD RS485 Modbus 200.06/04</t>
  </si>
  <si>
    <t>SFK02+ FR RS485 BACnet (MS/TP) 050.04</t>
  </si>
  <si>
    <t>SFK02+ FR RS485 BACnet (MS/TP) 100.06/04</t>
  </si>
  <si>
    <t>SFK02+ FR RS485 BACnet (MS/TP) 200.06/04</t>
  </si>
  <si>
    <t>SFK02+ FR LCD RS485 BACnet (MS/TP) 050.04</t>
  </si>
  <si>
    <t>SFK02+ FR LCD RS485 BACnet (MS/TP) 100.06/04</t>
  </si>
  <si>
    <t>SFK02+ FR LCD RS485 BACnet (MS/TP) 200.06/04</t>
  </si>
  <si>
    <t>SFK01 NTC10k 050.08</t>
  </si>
  <si>
    <t>SFK01 NTC10k 100.08</t>
  </si>
  <si>
    <t>SFK01 NTC10k 150.08</t>
  </si>
  <si>
    <t>SFK01 NTC10k 200.08</t>
  </si>
  <si>
    <t>SFK01 NTC10k 250.08</t>
  </si>
  <si>
    <t>SFK01 NTC10k 450.08</t>
  </si>
  <si>
    <t>SFK01 Ni1000 050.08</t>
  </si>
  <si>
    <t>SFK01 Ni1000 100.08</t>
  </si>
  <si>
    <t>SFK01 Ni1000 150.08</t>
  </si>
  <si>
    <t>SFK01 Ni1000 200.08</t>
  </si>
  <si>
    <t>SFK01 Ni1000 250.08</t>
  </si>
  <si>
    <t>SFK01 Ni1000 450.08</t>
  </si>
  <si>
    <t>SFK01 Ni1000TK5000 050.08</t>
  </si>
  <si>
    <t>SFK01 Ni1000TK5000 100.08</t>
  </si>
  <si>
    <t>SFK01 Ni1000TK5000 150.08</t>
  </si>
  <si>
    <t>SFK01 Ni1000TK5000 200.08</t>
  </si>
  <si>
    <t>SFK01 Ni1000TK5000 250.08</t>
  </si>
  <si>
    <t>SFK01 Ni1000TK5000 450.08</t>
  </si>
  <si>
    <t>SFK03 NTC10k 100.08</t>
  </si>
  <si>
    <t>SFK03 NTC10k 150.08</t>
  </si>
  <si>
    <t>SFK03 NTC10k 200.08</t>
  </si>
  <si>
    <t>SFK03 NTC10k 250.08</t>
  </si>
  <si>
    <t>SFK03 Ni1000 100.08</t>
  </si>
  <si>
    <t>SFK03 Ni1000 150.08</t>
  </si>
  <si>
    <t>SFK03 Ni1000 200.08</t>
  </si>
  <si>
    <t>SFK03 Ni1000 250.08</t>
  </si>
  <si>
    <t>SFK03 Ni1000TK5000 100.08</t>
  </si>
  <si>
    <t>SFK03 Ni1000TK5000 150.08</t>
  </si>
  <si>
    <t>SFK03 Ni1000TK5000 200.08</t>
  </si>
  <si>
    <t>SFK03 Ni1000TK5000 250.08</t>
  </si>
  <si>
    <t>SFK03 TRV1 100.08</t>
  </si>
  <si>
    <t>SFK03 TRV1 150.08</t>
  </si>
  <si>
    <t>SFK03 TRV1 200.08</t>
  </si>
  <si>
    <t>SFK03 TRV1 250.08</t>
  </si>
  <si>
    <t>SFK03 TRV2 100.08</t>
  </si>
  <si>
    <t>SFK03 TRV2 150.08</t>
  </si>
  <si>
    <t>SFK03 TRV2 200.08</t>
  </si>
  <si>
    <t>SFK03 TRV2 250.08</t>
  </si>
  <si>
    <t>SFK03 TRV3 100.08</t>
  </si>
  <si>
    <t>SFK03 TRV3 150.08</t>
  </si>
  <si>
    <t>SFK03 TRV3 200.08</t>
  </si>
  <si>
    <t>SFK03 TRV3 250.08</t>
  </si>
  <si>
    <t>SFK03 TRV4 100.08</t>
  </si>
  <si>
    <t>SFK03 TRV4 150.08</t>
  </si>
  <si>
    <t>SFK03 TRV4 200.08</t>
  </si>
  <si>
    <t>SFK03 TRV4 250.08</t>
  </si>
  <si>
    <t>SFK03 TRV5 100.08</t>
  </si>
  <si>
    <t>SFK03 TRV5 150.08</t>
  </si>
  <si>
    <t>SFK03 TRV5 200.08</t>
  </si>
  <si>
    <t>SFK03 TRV5 250.08</t>
  </si>
  <si>
    <t>SFK03 TRA1 100.08</t>
  </si>
  <si>
    <t>SFK03 TRA1 150.08</t>
  </si>
  <si>
    <t>SFK03 TRA1 200.08</t>
  </si>
  <si>
    <t>SFK03 TRA1 250.08</t>
  </si>
  <si>
    <t>SFK03 TRA2 100.08</t>
  </si>
  <si>
    <t>SFK03 TRA2 150.08</t>
  </si>
  <si>
    <t>SFK03 TRA2 200.08</t>
  </si>
  <si>
    <t>SFK03 TRA2 250.08</t>
  </si>
  <si>
    <t>SFK03 TRA3 100.08</t>
  </si>
  <si>
    <t>SFK03 TRA3 150.08</t>
  </si>
  <si>
    <t>SFK03 TRA3 200.08</t>
  </si>
  <si>
    <t>SFK03 TRA3 250.08</t>
  </si>
  <si>
    <t>SFK03 TRA4 100.08</t>
  </si>
  <si>
    <t>SFK03 TRA4 150.08</t>
  </si>
  <si>
    <t>SFK03 TRA4 200.08</t>
  </si>
  <si>
    <t>SFK03 TRA4 250.08</t>
  </si>
  <si>
    <t>SFK03 TRA5 100.08</t>
  </si>
  <si>
    <t>SFK03 TRA5 150.08</t>
  </si>
  <si>
    <t>SFK03 TRA5 200.08</t>
  </si>
  <si>
    <t>SFK03 TRA5 250.08</t>
  </si>
  <si>
    <t>FSK01</t>
  </si>
  <si>
    <t>FSK01 Inneneinstellung</t>
  </si>
  <si>
    <t>VFG54+ Ni1000</t>
  </si>
  <si>
    <t>VFG54+ Ni1000TK5000</t>
  </si>
  <si>
    <t>VFG54+ NTC10k</t>
  </si>
  <si>
    <t>VFG54+ NTC10k Precon</t>
  </si>
  <si>
    <t>VFG54+ NTC5k</t>
  </si>
  <si>
    <t>VFG54+ NTC20k</t>
  </si>
  <si>
    <t>VFG54+ NTC1,8k</t>
  </si>
  <si>
    <t>VFG54+ LM235Z</t>
  </si>
  <si>
    <t>VFG54+ KTY81-110</t>
  </si>
  <si>
    <t>VFG54+ KTY81-121</t>
  </si>
  <si>
    <t>VFG54+ KTY81-122</t>
  </si>
  <si>
    <t>VFG54+ KTY81-210</t>
  </si>
  <si>
    <t>VFG54+ TRV MultiRange</t>
  </si>
  <si>
    <t>VFG54+ TRA MultiRange</t>
  </si>
  <si>
    <t>VFG54+ TRV MultiRange Relais</t>
  </si>
  <si>
    <t>VFG54+ LCD TRV MultiRange</t>
  </si>
  <si>
    <t>VFG54+ LCD TRA MultiRange</t>
  </si>
  <si>
    <t>VFG54+ LCD TRV MultiRange Relais</t>
  </si>
  <si>
    <t>VFG54+ RS485 Modbus</t>
  </si>
  <si>
    <t>VFG54+ LCD RS485 Modbus</t>
  </si>
  <si>
    <t>VFG54+ RS485 BACnet (MS/TP)</t>
  </si>
  <si>
    <t>VFG54+ LCD RS485 BACnet (MS/TP)</t>
  </si>
  <si>
    <t>AF25 Ni1000 T100 L1000</t>
  </si>
  <si>
    <t>AF25 Ni1000TK5000 T100 L1000</t>
  </si>
  <si>
    <t>AF25 NTC10k T100 L1000</t>
  </si>
  <si>
    <t>AF25+ TRV MultiRange T135 L1000</t>
  </si>
  <si>
    <t>AF25+ TRA MultiRange T135 L1000</t>
  </si>
  <si>
    <t>TF14 Ni1000 T100 050.04 L1000</t>
  </si>
  <si>
    <t>TF14 Ni1000 T180 050.04 L1000</t>
  </si>
  <si>
    <t>TF14 Ni1000 T250 050.04 L1000</t>
  </si>
  <si>
    <t>TF14 Ni1000TK5000 T100 050.04 L1000</t>
  </si>
  <si>
    <t>TF14 Ni1000TK5000 T180 050.04 L1000</t>
  </si>
  <si>
    <t>TF14 Ni1000TK5000 T250 050.04 L1000</t>
  </si>
  <si>
    <t>TF14 NTC10k T100 050.04 L1000</t>
  </si>
  <si>
    <t>TF14 NTC10k T150 050.04 L1000</t>
  </si>
  <si>
    <t>TF14+ TRV MultiRange T180 050.04 L1000</t>
  </si>
  <si>
    <t>TF14+ TRV MultiRange T180 100.04 L1000</t>
  </si>
  <si>
    <t>TF14+ TRV MultiRange T180 150.04 L1000</t>
  </si>
  <si>
    <t>TF14+ TRA MultiRange T180 050.04 L1000</t>
  </si>
  <si>
    <t>TF14+ TRA MultiRange T180 100.04 L1000</t>
  </si>
  <si>
    <t>TF14+ TRA MultiRange T180 150.04 L1000</t>
  </si>
  <si>
    <t>TF25 Ni1000 T100 050.06 L1000</t>
  </si>
  <si>
    <t>TF25 Ni1000TK5000 T100 050.06 L1000</t>
  </si>
  <si>
    <t>TF25 NTC10k T100 050.06 L1000</t>
  </si>
  <si>
    <t>TF25 Ni1000 T180 050.06 L1000</t>
  </si>
  <si>
    <t>TF25 Ni1000TK5000 T180 050.06 L1000</t>
  </si>
  <si>
    <t>TF25 NTC10k T150 050.06 L1000</t>
  </si>
  <si>
    <t>TF25 Ni1000 T250 050.06 L1000</t>
  </si>
  <si>
    <t>TF25 Ni1000TK5000 T250 050.06 L1000</t>
  </si>
  <si>
    <t>TF25+ TRV MultiRange T180 050.06 L1000</t>
  </si>
  <si>
    <t>TF25+ TRV MultiRange T180 100.06 L1000</t>
  </si>
  <si>
    <t>TF25+ TRV MultiRange T180 150.06 L1000</t>
  </si>
  <si>
    <t>TF25+ TRA MultiRange T180 050.06 L1000</t>
  </si>
  <si>
    <t>TF25+ TRA MultiRange T180 100.06 L1000</t>
  </si>
  <si>
    <t>TF25+ TRA MultiRange T180 150.06 L1000</t>
  </si>
  <si>
    <t>TF25+ LCD TRV MultiRange T160 050.06 L1000</t>
  </si>
  <si>
    <t>TF25+ LCD TRV MultiRange T160 100.06 L1000</t>
  </si>
  <si>
    <t>TF25+ RS485 Modbus T160 050.06 L1000</t>
  </si>
  <si>
    <t>TF25+ RS485 Modbus T160 100.06 L1000</t>
  </si>
  <si>
    <t>TF25+ RS485 BACnet (MS/TP) T160 050.06 L1000</t>
  </si>
  <si>
    <t>TF25+ RS485 BACnet (MS/TP) T160 100.06 L1000</t>
  </si>
  <si>
    <t>PR25 Ni1000 T100 L1000</t>
  </si>
  <si>
    <t>PR25 Ni1000TK5000 T100 L1000</t>
  </si>
  <si>
    <t>PR25 NTC10k T100 L1000</t>
  </si>
  <si>
    <t>PR25+ TRV MultiRange T180 L1000</t>
  </si>
  <si>
    <t>PR25+ TRA MultiRange T180 L1000</t>
  </si>
  <si>
    <t>OF14 Ni1000 L1000</t>
  </si>
  <si>
    <t>OF14 Ni1000TK5000 L1000</t>
  </si>
  <si>
    <t>OF14 NTC10k L1000</t>
  </si>
  <si>
    <t>OF14+ TRV3 L1000</t>
  </si>
  <si>
    <t>OF14+ TRA3 L1000</t>
  </si>
  <si>
    <t>TFR 1800</t>
  </si>
  <si>
    <t>TFR 3000</t>
  </si>
  <si>
    <t>TFR 6000</t>
  </si>
  <si>
    <t>TFR 12000</t>
  </si>
  <si>
    <t>TFR-R 1800</t>
  </si>
  <si>
    <t>TFR-R 3000</t>
  </si>
  <si>
    <t>TFR-R 6000</t>
  </si>
  <si>
    <t>TFR-R 12000</t>
  </si>
  <si>
    <t>TFRe</t>
  </si>
  <si>
    <t>WK01+ 24 V</t>
  </si>
  <si>
    <t>WK01+ ext. 24 V L2000</t>
  </si>
  <si>
    <t>WK01+ ext. 230 V L2000</t>
  </si>
  <si>
    <t>WK02+ ext. 24 V L2000</t>
  </si>
  <si>
    <t>WK02+ ext. 230 V L2000</t>
  </si>
  <si>
    <t>LS02+</t>
  </si>
  <si>
    <t>LS02+ ext. L5000</t>
  </si>
  <si>
    <t>LS02+ flex L2000</t>
  </si>
  <si>
    <t>LS02+ flex L5000</t>
  </si>
  <si>
    <t>DPA250+ VV MultiRange</t>
  </si>
  <si>
    <t>DPA2500+ VV MultiRange</t>
  </si>
  <si>
    <t>DPA7000+ VV MultiRange</t>
  </si>
  <si>
    <t>DPA250+ VV AZ MultiRange</t>
  </si>
  <si>
    <t>DPA2500+ VV AZ MultiRange</t>
  </si>
  <si>
    <t>DPA7000+ VV AZ MultiRange</t>
  </si>
  <si>
    <t>DPA250+ AA MultiRange</t>
  </si>
  <si>
    <t>DPA2500+ AA MultiRange</t>
  </si>
  <si>
    <t>DPA7000+ AA MultiRange</t>
  </si>
  <si>
    <t>DPA250+ AA AZ MultiRange</t>
  </si>
  <si>
    <t>DPA2500+ AA AZ MultiRange</t>
  </si>
  <si>
    <t>DPA7000+ AA AZ MultiRange</t>
  </si>
  <si>
    <t>DPA250+ VV MultiRange Relais</t>
  </si>
  <si>
    <t>DPA2500+ VV MultiRange Relais</t>
  </si>
  <si>
    <t>DPA7000+ VV MultiRange Relais</t>
  </si>
  <si>
    <t>DPA250+ LCD VV MultiRange</t>
  </si>
  <si>
    <t>DPA2500+ LCD VV MultiRange</t>
  </si>
  <si>
    <t>DPA7000+ LCD VV MultiRange</t>
  </si>
  <si>
    <t>DPA250+ LCD VV AZ MultiRange</t>
  </si>
  <si>
    <t>DPA2500+ LCD VV AZ MultiRange</t>
  </si>
  <si>
    <t>DPA7000+ LCD VV AZ MultiRange</t>
  </si>
  <si>
    <t>DPA250+ LCD AA MultiRange</t>
  </si>
  <si>
    <t>DPA2500+ LCD AA MultiRange</t>
  </si>
  <si>
    <t>DPA7000+ LCD AA MultiRange</t>
  </si>
  <si>
    <t>DPA250+ LCD AA AZ MultiRange</t>
  </si>
  <si>
    <t>DPA2500+ LCD AA AZ MultiRange</t>
  </si>
  <si>
    <t>DPA7000+ LCD AA AZ MultiRange</t>
  </si>
  <si>
    <t>DPA250+ LCD VV MultiRange Relais</t>
  </si>
  <si>
    <t>DPA2500+ LCD VV MultiRange Relais</t>
  </si>
  <si>
    <t>DPA7000+ LCD VV MultiRange Relais</t>
  </si>
  <si>
    <t>DPA250+ RS485 Modbus MultiRange</t>
  </si>
  <si>
    <t>DPA2500+ RS485 Modbus MultiRange</t>
  </si>
  <si>
    <t>DPA7000+ RS485 Modbus MultiRange</t>
  </si>
  <si>
    <t>DPA250+ RS485 Modbus AZ MultiRange</t>
  </si>
  <si>
    <t>DPA2500+ RS485 Modbus AZ MultiRange</t>
  </si>
  <si>
    <t>DPA7000+ RS485 Modbus AZ MultiRange</t>
  </si>
  <si>
    <t>DPA250+ LCD RS485 Modbus MultiRange</t>
  </si>
  <si>
    <t>DPA2500+ LCD RS485 Modbus MultiRange</t>
  </si>
  <si>
    <t>DPA7000+ LCD RS485 Modbus MultiRange</t>
  </si>
  <si>
    <t>DPA250+ LCD RS485 Modbus AZ MultiRange</t>
  </si>
  <si>
    <t>DPA2500+ LCD RS485 Modbus AZ MultiRange</t>
  </si>
  <si>
    <t>DPA7000+ LCD RS485 Modbus AZ MultiRange</t>
  </si>
  <si>
    <t>DPA250+ RS485 BACnet (MS/TP) MultiRange</t>
  </si>
  <si>
    <t>DPA2500+ RS485 BACnet (MS/TP) MultiRange</t>
  </si>
  <si>
    <t>DPA7000+ RS485 BACnet (MS/TP) MultiRange</t>
  </si>
  <si>
    <t>DPA250+ RS485 BACnet (MS/TP) AZ MultiRange</t>
  </si>
  <si>
    <t>DPA2500+ RS485 BACnet (MS/TP) AZ MultiRange</t>
  </si>
  <si>
    <t>DPA7000+ RS485 BACnet (MS/TP) AZ MultiRange</t>
  </si>
  <si>
    <t>DPA250+ LCD RS485 BACnet (MS/TP) MultiRange</t>
  </si>
  <si>
    <t>DPA2500+ LCD RS485 BACnet (MS/TP) MultiRange</t>
  </si>
  <si>
    <t>DPA7000+ LCD RS485 BACnet (MS/TP) MultiRange</t>
  </si>
  <si>
    <t>DPA250+ LCD RS485 BACnet (MS/TP) AZ MultiRange</t>
  </si>
  <si>
    <t>DPA2500+ LCD RS485 BACnet (MS/TP) AZ MultiRange</t>
  </si>
  <si>
    <t>DPA7000+ LCD RS485 BACnet (MS/TP) AZ MultiRange</t>
  </si>
  <si>
    <t>DPA2500+ Dual VV MultiRange</t>
  </si>
  <si>
    <t>DPA2500+ Dual AA MultiRange</t>
  </si>
  <si>
    <t>DPA2500+ LCD Dual VV MultiRange</t>
  </si>
  <si>
    <t>DPA2500+ LCD Dual AA MultiRange</t>
  </si>
  <si>
    <t>DPA2500+ Dual 4xV MultiRange</t>
  </si>
  <si>
    <t>DPA2500+ LCD Dual 4xV MultiRange</t>
  </si>
  <si>
    <t>DPA2500+ Dual RS485 Modbus</t>
  </si>
  <si>
    <t>DPA2500+ LCD Dual RS485 Modbus</t>
  </si>
  <si>
    <t>DPA2500+ Dual RS485 BACnet (MS/TP)</t>
  </si>
  <si>
    <t>DPA2500+ LCD Dual RS485 BACnet (MS/TP)</t>
  </si>
  <si>
    <t>PS300</t>
  </si>
  <si>
    <t>PS500</t>
  </si>
  <si>
    <t>PS1500</t>
  </si>
  <si>
    <t>PS4500</t>
  </si>
  <si>
    <t>AVT</t>
  </si>
  <si>
    <t>AVT LCD</t>
  </si>
  <si>
    <t>AVT LCD Relais</t>
  </si>
  <si>
    <t>MM500 (-100..500 Pa)</t>
  </si>
  <si>
    <t>MM600 (0..600 Pa)</t>
  </si>
  <si>
    <t>DPG60</t>
  </si>
  <si>
    <t>DPG100</t>
  </si>
  <si>
    <t>DPG250</t>
  </si>
  <si>
    <t>DPG500</t>
  </si>
  <si>
    <t>DPG1500</t>
  </si>
  <si>
    <t>DPG2500</t>
  </si>
  <si>
    <t>TS1 1-phasig 1-ph 2 A 0,46 kW</t>
  </si>
  <si>
    <t>TS1 1-phasig 1-ph 4 A 0,92 kW</t>
  </si>
  <si>
    <t>TS1 1-phasig 1-ph 6 A 1,38 kW</t>
  </si>
  <si>
    <t>TS1 1-phasig 1-ph 8 A 1,84 kW</t>
  </si>
  <si>
    <t>TS1 1-phasig 1-ph 10 A 2,3 kW</t>
  </si>
  <si>
    <t>TS1 1-phasig 1-ph 12 A 2,76 kW</t>
  </si>
  <si>
    <t>TS1 1-phasig SP 1-ph 2 A 0,46 kW</t>
  </si>
  <si>
    <t>TS1 1-phasig SP 1-ph 4 A 0,92 kW</t>
  </si>
  <si>
    <t>TS1 1-phasig SP 1-ph 6 A 1,38 kW</t>
  </si>
  <si>
    <t>TS1 1-phasig SP 1-ph 8 A 1,84 kW</t>
  </si>
  <si>
    <t>TS1 1-phasig SP 1-ph 10 A 2,3 kW</t>
  </si>
  <si>
    <t>TS1 1-phasig SP 1-ph 12 A 2,76 kW</t>
  </si>
  <si>
    <t>TS3 1-phasig 1-ph 15 A 3,45 kW</t>
  </si>
  <si>
    <t>TS3 1-phasig 1-ph 25 A 5,75 kW</t>
  </si>
  <si>
    <t>TS3 1-phasig 1-ph 35 A 8,05 kW</t>
  </si>
  <si>
    <t>TS3 1-phasig 1-ph 50 A 11,5 kW</t>
  </si>
  <si>
    <t>TS3 1-phasig SP 1-ph 15 A 3,45 kW</t>
  </si>
  <si>
    <t>TS3 1-phasig SP 1-ph 25 A 5,75 kW</t>
  </si>
  <si>
    <t>TS3 1-phasig SP 1-ph 35 A 8,05 kW</t>
  </si>
  <si>
    <t>TS3 1-phasig SP 1-ph 50 A 11,5 kW</t>
  </si>
  <si>
    <t>TS1 3-phasig 3-ph 2 A 1,2 kW</t>
  </si>
  <si>
    <t>TS1 3-phasig 3-ph 4 A 2,5 kW</t>
  </si>
  <si>
    <t>TS1 3-phasig 3-ph 6 A 4,0 kW</t>
  </si>
  <si>
    <t>TS1 3-phasig 3-ph 8 A 5,0 kW</t>
  </si>
  <si>
    <t>TS1 3-phasig 3-ph 10 A 6,5 kW</t>
  </si>
  <si>
    <t>TS1 3-phasig SP 3-ph 2 A 1,2 kW</t>
  </si>
  <si>
    <t>TS1 3-phasig SP 3-ph 4 A 2,5 kW</t>
  </si>
  <si>
    <t>TS1 3-phasig SP 3-ph 6 A 4,0 kW</t>
  </si>
  <si>
    <t>TS1 3-phasig SP 3-ph 8 A 5,0 kW</t>
  </si>
  <si>
    <t>TS1 3-phasig SP 3-ph 10 A 6,5 kW</t>
  </si>
  <si>
    <t>TS3 3-phasig 3-ph 15 A 10 kW</t>
  </si>
  <si>
    <t>TS3 3-phasig 3-ph 25 A 16 kW</t>
  </si>
  <si>
    <t>TS3 3-phasig 3-ph 35 A 23 kW</t>
  </si>
  <si>
    <t>TS3 3-phasig 3-ph 50 A 33 kW</t>
  </si>
  <si>
    <t>TS3 3-phasig SP 3-ph 15 A 10 kW</t>
  </si>
  <si>
    <t>TS3 3-phasig SP 3-ph 25 A 16 kW</t>
  </si>
  <si>
    <t>TS3 3-phasig SP 3-ph 35 A 23 kW</t>
  </si>
  <si>
    <t>TS3 3-phasig SP 3-ph 50 A 33 kW</t>
  </si>
  <si>
    <t>Sonderbedruckung – Abnahme 20..49 Stück (pro Stück je Farbe)</t>
  </si>
  <si>
    <t>Sonderbedruckung – Abnahme 50..99 Stück (pro Stück je Farbe)</t>
  </si>
  <si>
    <t>Sonderbedruckung Werkzeug-/Rüstkosten (einmalig für Einfarb-Druck)</t>
  </si>
  <si>
    <t>Sonderlackierung – Preise auf Anfrage</t>
  </si>
  <si>
    <t>Sonderlackierung Rüstkosten (einmalig je Farbe)</t>
  </si>
  <si>
    <t>Gravur/Laserung – Preise auf Anfrage</t>
  </si>
  <si>
    <t>BLE-Dongle Micro-USB für Geräte USE-M / USE-L / NOVOS / thanos EVO</t>
  </si>
  <si>
    <t>PSU-UP24 – Unterputz-Netzteil 24 V</t>
  </si>
  <si>
    <t>PSU-HS24 – Netzteil 24 V für Hutschienenmontage</t>
  </si>
  <si>
    <t>Montage-Set AKF10+ für USE-S-Gehäuse</t>
  </si>
  <si>
    <t>Montage-Set Universal für USE-Gehäuse</t>
  </si>
  <si>
    <t>Befestigungsset Dübel und Schrauben (je 2x)</t>
  </si>
  <si>
    <t>Spritze Wärmeleitpaste</t>
  </si>
  <si>
    <t>Klemmverschraubung KL4VA für Ø=4 mm mit Schneidring, Edelstahl</t>
  </si>
  <si>
    <t>Klemmverschraubung KL6VA für Ø=6 mm mit Schneidring, Edelstahl</t>
  </si>
  <si>
    <t>Spannschelle für Rohrdurchmesser bis 110 mm mit Wärmeleitpaste</t>
  </si>
  <si>
    <t>Spannschelle für Rohrdurchmesser bis 250 mm mit Wärmeleitpaste</t>
  </si>
  <si>
    <t>Montagewinkel mit Klemmverschraubung Kabel für Kanalfühler Ø=6 mm</t>
  </si>
  <si>
    <t>Montagewinkel-Set TFR / MWF+</t>
  </si>
  <si>
    <t>C-Clip-Klebepads (5 Stück) – Montagezubehör für LS02+ flex</t>
  </si>
  <si>
    <t>Aufputzrahmen JOY schwarz</t>
  </si>
  <si>
    <t>Zierrahmen JOY schwarz</t>
  </si>
  <si>
    <t>Montageflansch MF6 flexibel (geeignet für Ø=4 / 6 / 7 mm)</t>
  </si>
  <si>
    <t>Montageflansch MF6DS flexibel (geeignet für Ø=6 mm)</t>
  </si>
  <si>
    <t>Montageflansch MF4 Messing (geeignet für Ø=4 mm)</t>
  </si>
  <si>
    <t>Montageflansch MF6 Messing (geeignet für Ø=6 mm)</t>
  </si>
  <si>
    <t xml:space="preserve">Montageflansch MF7 Messing (geeignet für MWF+ und Ø=7 mm) </t>
  </si>
  <si>
    <t>Montageflansch MF8 Edelstahl (geeignet für Ø=8 mm)</t>
  </si>
  <si>
    <t>Montageflansch MF19</t>
  </si>
  <si>
    <t>Montageflansch MF2 (geeignet für TFR)</t>
  </si>
  <si>
    <t>Montageflansch MF20</t>
  </si>
  <si>
    <t>MS-Tauchhülse 50 mm Typ THMSDS50</t>
  </si>
  <si>
    <t>MS-Tauchhülse 100 mm Typ THMSDS100</t>
  </si>
  <si>
    <t>MS-Tauchhülse 150 mm Typ THMSDS150</t>
  </si>
  <si>
    <t>MS-Tauchhülse 200 mm Typ THMSDS200</t>
  </si>
  <si>
    <t>MS-Tauchhülse 250 mm Typ THMSDS250</t>
  </si>
  <si>
    <t>MS-Tauchhülse 300 mm Typ THMSDS300</t>
  </si>
  <si>
    <t>MS-Tauchhülse 450 mm Typ THMSDS450</t>
  </si>
  <si>
    <t>VA-Tauchhülse 50 mm Typ THVADS50</t>
  </si>
  <si>
    <t>VA-Tauchhülse 100 mm Typ THVADS100</t>
  </si>
  <si>
    <t>VA-Tauchhülse 150 mm Typ THVADS150</t>
  </si>
  <si>
    <t>VA-Tauchhülse 200 mm Typ THVADS200</t>
  </si>
  <si>
    <t>VA-Tauchhülse 250 mm Typ THVADS250</t>
  </si>
  <si>
    <t>VA-Tauchhülse 300 mm Typ THVADS300</t>
  </si>
  <si>
    <t>VA-Tauchhülse 450 mm Typ THVADS450</t>
  </si>
  <si>
    <t>Druckschraube mit Dichtung PTFE (silikonfrei) für Tauchhülse THVADS</t>
  </si>
  <si>
    <t>VA-Tauchhülse 100 mm Typ THVA100 (KFK03)</t>
  </si>
  <si>
    <t>VA-Tauchhülse 150 mm Typ THVA150 (KFK03)</t>
  </si>
  <si>
    <t>VA-Tauchhülse 200 mm Typ THVA200 (KFK03)</t>
  </si>
  <si>
    <t>VA-Tauchhülse 250 mm Typ THVA250 (KFK03)</t>
  </si>
  <si>
    <t>Wetterschutz für FTK+, WSA (Ersatz)</t>
  </si>
  <si>
    <t>Sensorleitung 1,5 m mit RJ45-Anschluss</t>
  </si>
  <si>
    <t>Sensorleitung 3 m mit RJ45-Anschluss</t>
  </si>
  <si>
    <t>Sensorleitung 7,5 m mit RJ45-Anschluss</t>
  </si>
  <si>
    <t>Ersatzfilter Edelstahl, Drahtgeflecht FTK+ / FTA54+ / FTP+</t>
  </si>
  <si>
    <t>USB-Verlängerung 3 m</t>
  </si>
  <si>
    <t>Antennenverlängerung 10 m</t>
  </si>
  <si>
    <t>Antennenverlängerung 20 m</t>
  </si>
  <si>
    <t>Magnetische Antennenhalterung L-Form, 180x180 mm</t>
  </si>
  <si>
    <t>Knopfzelle CR1225</t>
  </si>
  <si>
    <t>Knopfzelle CR1632</t>
  </si>
  <si>
    <t>Knopfzelle CR2032</t>
  </si>
  <si>
    <t>Demontage-Sicherung SAB</t>
  </si>
  <si>
    <t>Ventiladapter SAB für Giacomini Z810 (22,6 mm)</t>
  </si>
  <si>
    <t>Ventiladapter SAB für Oventrop Z809 (M30x1,0)</t>
  </si>
  <si>
    <t>Ventiladapter SAB für Herz Z807 (M28 X 1,5 mm)</t>
  </si>
  <si>
    <t>Ventiladapter SAB für Danfoss RA2000 Z802</t>
  </si>
  <si>
    <t>Ventiladapter SAB für Danfoss RAV Z803</t>
  </si>
  <si>
    <t>Ventiladapter SAB für Danfoss RAV-L Z804</t>
  </si>
  <si>
    <t>Ventiladapter SAB für Danfoss Z800</t>
  </si>
  <si>
    <t>Ventiladapter SAB für Danfoss Z801</t>
  </si>
  <si>
    <t>Metallkanalstutzen MKS40 (Ø=4 mm, L=40 mm)</t>
  </si>
  <si>
    <t>Metallkanalstutzen MKS100 (Ø=5 mm, L=100 mm)</t>
  </si>
  <si>
    <t>T-Schlauchverbinder für Druckschläuche Ø=4 mm (VPE 10 Stück)</t>
  </si>
  <si>
    <t>Verschraubungsset Ø=6 mm Edelstahl (VPE 2 St.)</t>
  </si>
  <si>
    <t>Verschraubungsset Ø=6 mm Messing (VPE 2 St.)</t>
  </si>
  <si>
    <t>Verschraubungsset Ø=8 mm Edelstahl (VPE 2 St.)</t>
  </si>
  <si>
    <t>Verschraubungsset Ø=8 mm Messing (VPE 2 St.)</t>
  </si>
  <si>
    <t>UD-A – Universal Display für 4..20 mA</t>
  </si>
  <si>
    <t>UD-V – Universal Display für 0..10 V</t>
  </si>
  <si>
    <t>Montagewinkel-Set Differenzdruck-Messumformer 40x60x40 mm</t>
  </si>
  <si>
    <t>Differenzdruck-Manometer Differenzdruck</t>
  </si>
  <si>
    <t>Frostschutz/Kondensation/Leckage</t>
  </si>
  <si>
    <t>Frostschutzthermostate</t>
  </si>
  <si>
    <t>Thyristor-Leistungssteller</t>
  </si>
  <si>
    <t>1-phasig</t>
  </si>
  <si>
    <t>3-phasig</t>
  </si>
  <si>
    <t>Zubehör</t>
  </si>
  <si>
    <t>Montagezubehör</t>
  </si>
  <si>
    <t/>
  </si>
  <si>
    <t>ja</t>
  </si>
  <si>
    <t>Aufputzrahmen NOVOS 3 / WRF04 schwarz</t>
  </si>
  <si>
    <t>SRW03 BAT anthrazit</t>
  </si>
  <si>
    <t>AGS55+ LRW</t>
  </si>
  <si>
    <t>FTA54+ LRW</t>
  </si>
  <si>
    <t>LA+ CO2 Temp LRW</t>
  </si>
  <si>
    <t>LA+ CO2 Temp_rH LRW</t>
  </si>
  <si>
    <t>LA+ CO2+VOC LRW</t>
  </si>
  <si>
    <t>LA+ CO2+VOC Temp LRW</t>
  </si>
  <si>
    <t>LA+ CO2+VOC Temp_rH LRW</t>
  </si>
  <si>
    <t>Li65+ LRW</t>
  </si>
  <si>
    <t>AKF10+ LRW 050.06</t>
  </si>
  <si>
    <t>AKF10+ LRW 100.06</t>
  </si>
  <si>
    <t>AKF10+ LRW 150.06</t>
  </si>
  <si>
    <t>AKF10+ LRW 200.06</t>
  </si>
  <si>
    <t>AKF10+ LRW 250.06</t>
  </si>
  <si>
    <t>AKF10+ LRW 300.06</t>
  </si>
  <si>
    <t>AKF10+ LRW 450.06</t>
  </si>
  <si>
    <t>MWF+ LRW L3000</t>
  </si>
  <si>
    <t>MWF+ LRW L6000</t>
  </si>
  <si>
    <t>FTK+ 140 LRW</t>
  </si>
  <si>
    <t>FTK+ 270 LRW</t>
  </si>
  <si>
    <t>FTK+ 400 LRW</t>
  </si>
  <si>
    <t>LK+ CO2 Temp LRW</t>
  </si>
  <si>
    <t>LK+ CO2 Temp_rH LRW</t>
  </si>
  <si>
    <t>LK+ CO2+VOC LRW</t>
  </si>
  <si>
    <t>LK+ CO2+VOC Temp LRW</t>
  </si>
  <si>
    <t>LK+ CO2+VOC Temp_rH LRW</t>
  </si>
  <si>
    <t>WK02+ ext LRW 24 V L2000</t>
  </si>
  <si>
    <t>WK02+ ext LRW 230 V L2000</t>
  </si>
  <si>
    <t>LS02+ ext LRW L5000</t>
  </si>
  <si>
    <t>LS02+ flex LRW L2000</t>
  </si>
  <si>
    <t>LS02+ flex LRW L5000</t>
  </si>
  <si>
    <t>LS02+ flex LRW L20m</t>
  </si>
  <si>
    <t>LS02+ flex LRW L30m</t>
  </si>
  <si>
    <t>DPA250+ LRW MultiRange</t>
  </si>
  <si>
    <t>DPA2500+ LRW MultiRange</t>
  </si>
  <si>
    <t>DPA7000+ LRW MultiRange</t>
  </si>
  <si>
    <t>DPA2500+ Dual LRW</t>
  </si>
  <si>
    <t>Gateway LRW Outdoor LORIX One</t>
  </si>
  <si>
    <t>LP+ CO2 Temp VV L5000</t>
  </si>
  <si>
    <t>LP+ CO2 LCD Temp VV L5000</t>
  </si>
  <si>
    <t>LP+ CO2 Temp_rH RS485 Modbus L5000</t>
  </si>
  <si>
    <t>LP+ CO2 LCD Temp_rH RS485 Modbus L5000</t>
  </si>
  <si>
    <t>LS02+ flex L20m</t>
  </si>
  <si>
    <t>LS02+ flex L30m</t>
  </si>
  <si>
    <t>Sensorleitung 5 m mit RJ45-Anschluss</t>
  </si>
  <si>
    <t>AGS55+ Basic RS485 Modbus</t>
  </si>
  <si>
    <t>FTA54+ Basic RS485 Modbus</t>
  </si>
  <si>
    <t>AKF10+ Basic RS485 Modbus 050.06</t>
  </si>
  <si>
    <t>AKF10+ Basic RS485 Modbus 100.06</t>
  </si>
  <si>
    <t>AKF10+ Basic RS485 Modbus 150.06</t>
  </si>
  <si>
    <t>AKF10+ Basic RS485 Modbus 200.06</t>
  </si>
  <si>
    <t>AKF10+ Basic RS485 Modbus 250.06</t>
  </si>
  <si>
    <t>AKF10+ Basic RS485 Modbus 300.06</t>
  </si>
  <si>
    <t>AKF10+ Basic RS485 Modbus 450.06</t>
  </si>
  <si>
    <t>SFK02+ Basic RS485 Modbus 050.08</t>
  </si>
  <si>
    <t>SFK02+ Basic RS485 Modbus 100.08</t>
  </si>
  <si>
    <t>SFK02+ Basic RS485 Modbus 150.08</t>
  </si>
  <si>
    <t>SFK02+ Basic RS485 Modbus 200.08</t>
  </si>
  <si>
    <t>SFK02+ Basic RS485 Modbus 250.08</t>
  </si>
  <si>
    <t>SFK02+ Basic RS485 Modbus 450.08</t>
  </si>
  <si>
    <t>FTK+ 140 Basic RS485 Modbus</t>
  </si>
  <si>
    <t>FTK+ 270 Basic RS485 Modbus</t>
  </si>
  <si>
    <t>FTK+ 400 Basic RS485 Modbus</t>
  </si>
  <si>
    <t>VFG54+ Basic RS485 Modbus</t>
  </si>
  <si>
    <t>Montagewinkel-Set Differenzdruckschalter 135x74x60 mm</t>
  </si>
  <si>
    <t>PA-Spannband (max. 85 °C) für Rohrdurchmesser bis 100 mm mit Wärmeleitpaste</t>
  </si>
  <si>
    <t>EnOcean-fähiger USB-Transceiver für airConfig/airScan (inkl. airScan Lizenz)</t>
  </si>
  <si>
    <t>Schutz und Sicherheit</t>
  </si>
  <si>
    <t>Konfiguration</t>
  </si>
  <si>
    <t>Sonstiges</t>
  </si>
  <si>
    <t>JOY SR FC 5DO Temp RS485 Modbus schwarz MVolt</t>
  </si>
  <si>
    <t>JOY SR EC AO2DO Temp RS485 Modbus schwarz MVolt</t>
  </si>
  <si>
    <t>JOY SR EC 3AO Temp RS485 Modbus schwarz 24 V</t>
  </si>
  <si>
    <t>MCS SR Occ anthrazit</t>
  </si>
  <si>
    <t>MCS SR Temp_rH anthrazit</t>
  </si>
  <si>
    <t>Li65+ Temp_rH LRW</t>
  </si>
  <si>
    <t>Li65+ Temp_rH_hPa LRW</t>
  </si>
  <si>
    <t>angepasst</t>
  </si>
  <si>
    <t>LoRaWAN PG1</t>
  </si>
  <si>
    <t>LoRaWAN PG2</t>
  </si>
  <si>
    <t>Converter LRW NBnano</t>
  </si>
  <si>
    <t>MCS SR Occ Lum anthrazit</t>
  </si>
  <si>
    <t>WK02+ ext. 24 V L2000 RS485 Modbus</t>
  </si>
  <si>
    <t>Ballwurfschutz BS150, transparent</t>
  </si>
  <si>
    <t>USB-Interface RS485 (Modbus RTU Logger Software + Lizenz)</t>
  </si>
  <si>
    <t>USB-Interface KNX</t>
  </si>
  <si>
    <t>RDF18+ Temp_rH VV</t>
  </si>
  <si>
    <t>RDF18+ Temp_rH AA</t>
  </si>
  <si>
    <t>Ventiladapter SAB für Vaillant Z805</t>
  </si>
  <si>
    <t>USB-Interface für Geräte USE-M / USE-L / NOVOS / thanos EVO / SR06 LCD</t>
  </si>
  <si>
    <t>USB-Interface RS485 (inkl. Treiber CD)</t>
  </si>
  <si>
    <t>Check</t>
  </si>
  <si>
    <t>Raumanwendung</t>
  </si>
  <si>
    <t>Raumbediengeräte</t>
  </si>
  <si>
    <t>Raumregler</t>
  </si>
  <si>
    <t>Raumsensoren</t>
  </si>
  <si>
    <t>Pendelsensoren</t>
  </si>
  <si>
    <t>Deckensensoren</t>
  </si>
  <si>
    <t>Kanalanwendung</t>
  </si>
  <si>
    <t>Kanalsensoren</t>
  </si>
  <si>
    <t>Mittelwert-Kanalsensoren</t>
  </si>
  <si>
    <t>Einschraub-Kanalsensoren</t>
  </si>
  <si>
    <t>Hochtemperatur-Kanalsensoren</t>
  </si>
  <si>
    <t>Kabel-/Oberflächen-/Anlegesensoren</t>
  </si>
  <si>
    <t>Kabelsensoren</t>
  </si>
  <si>
    <t>Oberflächensensoren</t>
  </si>
  <si>
    <t>Anlegesensoren</t>
  </si>
  <si>
    <t>Kondensationssensoren</t>
  </si>
  <si>
    <t>Leckagesensoren</t>
  </si>
  <si>
    <t>Druck-/Strömungssensoren</t>
  </si>
  <si>
    <t>Gasförmige Medien</t>
  </si>
  <si>
    <t>Flüssige Medien</t>
  </si>
  <si>
    <t>Gateways</t>
  </si>
  <si>
    <t>Repeater</t>
  </si>
  <si>
    <t>Input/Output/Controller</t>
  </si>
  <si>
    <t>Fensterkontakte/-griffe</t>
  </si>
  <si>
    <t>Stellantriebe</t>
  </si>
  <si>
    <t>Schalter</t>
  </si>
  <si>
    <t>I/O Systeme</t>
  </si>
  <si>
    <t>Energieversorgung</t>
  </si>
  <si>
    <t>Zubehör Temperatur, relative Feuchte, Druck</t>
  </si>
  <si>
    <t>Zolltarifnummer</t>
  </si>
  <si>
    <t>85365019</t>
  </si>
  <si>
    <t>85176200</t>
  </si>
  <si>
    <t>90251900</t>
  </si>
  <si>
    <t>90258040</t>
  </si>
  <si>
    <t>90271010</t>
  </si>
  <si>
    <t>90275000</t>
  </si>
  <si>
    <t>90262020</t>
  </si>
  <si>
    <t>90262040</t>
  </si>
  <si>
    <t>90269000</t>
  </si>
  <si>
    <t>90259000</t>
  </si>
  <si>
    <t>90329000</t>
  </si>
  <si>
    <t>85389099</t>
  </si>
  <si>
    <t>85065010</t>
  </si>
  <si>
    <t>85043129</t>
  </si>
  <si>
    <t>FTA54+ BAT LRW</t>
  </si>
  <si>
    <t>FTK+ 140 BAT LRW</t>
  </si>
  <si>
    <t>STC-BACnet IP V4</t>
  </si>
  <si>
    <t>thanos EVO Design schwarz Temp RS485 BACnet (MS/TP)</t>
  </si>
  <si>
    <t>thanos EVO Design schwarz Temp_rH RS485 BACnet (MS/TP)</t>
  </si>
  <si>
    <t>thanos EVO Design schwarz CO2 Temp_rH RS485 BACnet (MS/TP)</t>
  </si>
  <si>
    <t>thanos EVO Design schwarz CO2+VOC Temp_rH RS485 BACnet (MS/TP)</t>
  </si>
  <si>
    <t>thanos EVO Design schwarz Temp RS485 Modbus</t>
  </si>
  <si>
    <t>thanos EVO Design schwarz Temp_rH RS485 Modbus</t>
  </si>
  <si>
    <t>thanos EVO Design schwarz CO2 Temp_rH RS485 Modbus</t>
  </si>
  <si>
    <t>thanos EVO Design schwarz CO2+VOC Temp_rH RS485 Modbus</t>
  </si>
  <si>
    <t>thanos EVO Design schwarz Temp KNX</t>
  </si>
  <si>
    <t>thanos EVO Design schwarz CO2 Temp_rH KNX</t>
  </si>
  <si>
    <t>thanos EVO Design schwarz CO2+VOC Temp_rH KNX</t>
  </si>
  <si>
    <t>T1</t>
  </si>
  <si>
    <t>T2</t>
  </si>
  <si>
    <t>T3</t>
  </si>
  <si>
    <t>A1</t>
  </si>
  <si>
    <t>A2</t>
  </si>
  <si>
    <t>E1</t>
  </si>
  <si>
    <t>E2</t>
  </si>
  <si>
    <t>H1</t>
  </si>
  <si>
    <t>H2</t>
  </si>
  <si>
    <t>L1</t>
  </si>
  <si>
    <t>L2</t>
  </si>
  <si>
    <t>P1</t>
  </si>
  <si>
    <t>P2</t>
  </si>
  <si>
    <t>Q1</t>
  </si>
  <si>
    <t>Q2</t>
  </si>
  <si>
    <t>R1</t>
  </si>
  <si>
    <t>R2</t>
  </si>
  <si>
    <t>R3</t>
  </si>
  <si>
    <t>W1</t>
  </si>
  <si>
    <t>W2</t>
  </si>
  <si>
    <t>Y1</t>
  </si>
  <si>
    <t>JOY Fancoil 5DO Temp_rH KNX schwarz</t>
  </si>
  <si>
    <t>JOY Fancoil 5DO CO2 Temp_rH KNX schwarz</t>
  </si>
  <si>
    <t>JOY Fancoil EC AO2DO Temp_rH KNX schwarz</t>
  </si>
  <si>
    <t>JOY Fancoil EC AO2DO CO2 Temp_rH KNX schwarz</t>
  </si>
  <si>
    <t>JOY Fancoil EC 3AO Temp_rH KNX schwarz</t>
  </si>
  <si>
    <t>JOY Fancoil EC 3AO CO2 Temp_rH KNX schwarz</t>
  </si>
  <si>
    <t>JOY HC AO2DO Temp_rH KNX schwarz</t>
  </si>
  <si>
    <t>JOY HC AO2DO CO2 Temp_rH KNX schwarz</t>
  </si>
  <si>
    <t>JOY HC 3AO Temp_rH KNX schwarz</t>
  </si>
  <si>
    <t>JOY HC 3AO CO2 Temp_rH KNX schwarz</t>
  </si>
  <si>
    <t>LCF02 QTouch rH AO5DO RS485 Modbus schwarz</t>
  </si>
  <si>
    <t>LCF02 QTouch CO2 rH AO5DO RS485 Modbus schwarz</t>
  </si>
  <si>
    <t>LS02+ flex L10m</t>
  </si>
  <si>
    <t>Weblink</t>
  </si>
  <si>
    <t>VFG54+ LRW</t>
  </si>
  <si>
    <t>WRF07 P ohne Sensor BTyp1 EDIZIOdue weiss, 10 kOhm</t>
  </si>
  <si>
    <t>WRF07 PTD ohne Sensor BTyp1 EDIZIOdue weiss, 10 kOhm, LED grün</t>
  </si>
  <si>
    <t>WRF07 P Ni1000 BTyp1 EDIZIOdue weiss, 10 kOhm</t>
  </si>
  <si>
    <t>WRF07 PTD Ni1000 BTyp1 EDIZIOdue weiss, 10 kOhm, LED grün</t>
  </si>
  <si>
    <t>WRF07 P Ni1000TK5000 BTyp1 EDIZIOdue weiss, 10 kOhm</t>
  </si>
  <si>
    <t>WRF07 PTD Ni1000TK5000 BTyp1 EDIZIOdue weiss, 10 kOhm, LED grün</t>
  </si>
  <si>
    <t>WRF07 P NTC10k BTyp1 EDIZIOdue weiss, 10 kOhm</t>
  </si>
  <si>
    <t>WRF07 PTD NTC10k BTyp1 EDIZIOdue weiss, 10 kOhm, LED grün</t>
  </si>
  <si>
    <t>WRF07 P Temp TRV3 BTyp1 EDIZIOdue weiss, Poti_aktiv</t>
  </si>
  <si>
    <t>WRF07 PTD Temp TRV3 BTyp1 EDIZIOdue weiss, Poti_aktiv, LED grün</t>
  </si>
  <si>
    <t>WRF07 P CO2 Temp_rH RS485 Modbus BTyp1 EDIZIOdue weiss</t>
  </si>
  <si>
    <t>WRF07 P CO2+VOC Temp_rH RS485 Modbus BTyp1 EDIZIOdue weiss</t>
  </si>
  <si>
    <t>WRF07 PTD CO2 Temp_rH  RS485 Modbus BTyp1 EDIZIOdue weiss, LED grün</t>
  </si>
  <si>
    <t>WRF07 PTD CO2+VOC Temp_rH  RS485 Modbus BTyp1 EDIZIOdue weiss, LED grün</t>
  </si>
  <si>
    <t>WRF06 LCD Temp VV BTyp3 EDIZIOdue weiss</t>
  </si>
  <si>
    <t>WRF06 LCD Temp VV BTyp1 EDIZIOdue weiss</t>
  </si>
  <si>
    <t>WRF06 S ohne Sensor EDIZIOdue weiss, FS5</t>
  </si>
  <si>
    <t>WRF06 TD ohne Sensor EDIZIOdue weiss, LED grün</t>
  </si>
  <si>
    <t>WRF06 TD Ni1000 EDIZIOdue weiss, LED grün</t>
  </si>
  <si>
    <t>WRF06 TD Ni1000TK5000 EDIZIOdue weiss, LED grün</t>
  </si>
  <si>
    <t>WRF06 TD NTC10k EDIZIOdue weiss, LED grün</t>
  </si>
  <si>
    <t>SR06 LCD 2T Temp EDIZIOdue weiss</t>
  </si>
  <si>
    <t>SR06 LCD 2T+Light Temp EDIZIOdue weiss</t>
  </si>
  <si>
    <t>SR06 LCD 2T+Blind Temp EDIZIOdue weiss</t>
  </si>
  <si>
    <t>SR06 LCD 4T BTyp1 Temp EDIZIOdue weiss</t>
  </si>
  <si>
    <t>SR06 LCD 2T Temp_rH EDIZIOdue weiss</t>
  </si>
  <si>
    <t>SR06 LCD 2T+Light Temp_rH EDIZIOdue weiss</t>
  </si>
  <si>
    <t>SR06 LCD 2T+Blind Temp_rH EDIZIOdue weiss</t>
  </si>
  <si>
    <t>SR06 LCD 4T BTyp1 Temp_rH EDIZIOdue weiss</t>
  </si>
  <si>
    <t>SR07 P Temp EDIZIOdue weiss</t>
  </si>
  <si>
    <t>SR07 P Temp_rH EDIZIOdue weiss</t>
  </si>
  <si>
    <t>WRF06 ohne Sensor EDIZIOdue weiss</t>
  </si>
  <si>
    <t>WRF06 Ni1000 EDIZIOdue weiss</t>
  </si>
  <si>
    <t>WRF06 Ni1000TK5000 EDIZIOdue weiss</t>
  </si>
  <si>
    <t>WRF06 NTC10k EDIZIOdue weiss</t>
  </si>
  <si>
    <t>WRF06 TRV3 EDIZIOdue weiss</t>
  </si>
  <si>
    <t>WRF06 Temp_rH VV EDIZIOdue weiss</t>
  </si>
  <si>
    <t>WRF06 CO2+VOC VV EDIZIOdue weiss</t>
  </si>
  <si>
    <t>WRF06 CO2+VOC Temp_rH 4xV EDIZIOdue weiss</t>
  </si>
  <si>
    <t>WRF06 CO2 Temp VV EDIZIOdue weiss</t>
  </si>
  <si>
    <t>WRF06 CO2 Temp_rH 3xV EDIZIOdue weiss</t>
  </si>
  <si>
    <t>WRF06 Temp RS485 Modbus EDIZIOdue weiss</t>
  </si>
  <si>
    <t>WRF06 Temp_rH RS485 Modbus EDIZIOdue weiss</t>
  </si>
  <si>
    <t>WRF06 CO2+VOC RS485 Modbus EDIZIOdue weiss</t>
  </si>
  <si>
    <t>WRF06 CO2+VOC Temp_rH RS485 Modbus EDIZIOdue weiss</t>
  </si>
  <si>
    <t>WRF06 CO2 Temp RS485 Modbus EDIZIOdue weiss</t>
  </si>
  <si>
    <t>WRF06 CO2 Temp_rH RS485 Modbus EDIZIOdue weiss</t>
  </si>
  <si>
    <t>SR07 Temp EDIZIOdue weiss</t>
  </si>
  <si>
    <t>SR07 Temp_rH EDIZIOdue weiss</t>
  </si>
  <si>
    <t>WRF06I EDIZIOdue weiss</t>
  </si>
  <si>
    <t>Schalter 2-Kanal Licht EDIZIOdue weiss</t>
  </si>
  <si>
    <t>Schalter 4-Kanal Licht EDIZIOdue weiss</t>
  </si>
  <si>
    <t>Schalter 2-Kanal Jalousie EDIZIOdue weiss</t>
  </si>
  <si>
    <t>Schalter 4-Kanal Jalousie EDIZIOdue weiss</t>
  </si>
  <si>
    <t>Schalter 2-Kanal BLE Licht EDIZIOdue weiss</t>
  </si>
  <si>
    <t>Schalter 4-Kanal BLE Licht EDIZIOdue weiss</t>
  </si>
  <si>
    <t>Schalter 2-Kanal BLE Jalousie EDIZIOdue weiss</t>
  </si>
  <si>
    <t>Schalter 4-Kanal BLE Jalousie EDIZIOdue weiss</t>
  </si>
  <si>
    <t>FALSE</t>
  </si>
  <si>
    <t>gültig bis 31.12.2026</t>
  </si>
  <si>
    <t>WRF07 x</t>
  </si>
  <si>
    <t>WRF07 INC</t>
  </si>
  <si>
    <t>SR07 x</t>
  </si>
  <si>
    <t>WRF07 RC x</t>
  </si>
  <si>
    <t>WRF06 LCD RC</t>
  </si>
  <si>
    <t>WRF06 aktiv</t>
  </si>
  <si>
    <t>Funkschalter 55x55</t>
  </si>
  <si>
    <t>Funkschalter EDIZIOdue</t>
  </si>
  <si>
    <t>Funkschalter BJ 63x63</t>
  </si>
  <si>
    <t>Funkschalter Jung LS 990</t>
  </si>
  <si>
    <t>nur ohne EDIZIOdue</t>
  </si>
  <si>
    <t>nur ohne EDIZIOdue und ohne Jung LS 990</t>
  </si>
  <si>
    <t>WRF06 passiv und aktiv TRV3 nur mit Rahmen, Temp_rH, CO2, VOC nur ohne EDIZIOdue und ohne Jung LS 990</t>
  </si>
  <si>
    <t>(zugehöriger Rahmen siehe nächste Position)</t>
  </si>
  <si>
    <t>WRF06 x nur mit Rahmen</t>
  </si>
  <si>
    <t>WRF06I nur mit Rahmen</t>
  </si>
  <si>
    <t>Preisliste 2026
gültig ab 01.04.2026</t>
  </si>
  <si>
    <t>thanos EVO weiss Temp RS485 BACnet (MS/TP)</t>
  </si>
  <si>
    <t>thanos EVO weiss Temp_rH RS485 BACnet (MS/TP)</t>
  </si>
  <si>
    <t>thanos EVO weiss CO2 Temp_rH RS485 BACnet (MS/TP)</t>
  </si>
  <si>
    <t>thanos EVO weiss CO2+VOC Temp_rH RS485 BACnet (MS/TP)</t>
  </si>
  <si>
    <t>thanos EVO weiss Temp RS485 Modbus</t>
  </si>
  <si>
    <t>thanos EVO weiss Temp_rH RS485 Modbus</t>
  </si>
  <si>
    <t>thanos EVO weiss CO2 Temp_rH RS485 Modbus</t>
  </si>
  <si>
    <t>thanos EVO weiss CO2+VOC Temp_rH RS485 Modbus</t>
  </si>
  <si>
    <t>thanos EVO weiss Temp KNX</t>
  </si>
  <si>
    <t>thanos EVO weiss Temp_rH KNX</t>
  </si>
  <si>
    <t>thanos EVO weiss CO2 Temp_rH KNX</t>
  </si>
  <si>
    <t>thanos EVO weiss CO2+VOC Temp_rH KNX</t>
  </si>
  <si>
    <t>thanos EVO weiss Temp BlueRange</t>
  </si>
  <si>
    <t>thanos EVO weiss Temp_rH BlueRange</t>
  </si>
  <si>
    <t>thanos EVO weiss CO2 Temp_rH BlueRange</t>
  </si>
  <si>
    <t>thanos EVO weiss CO2+VOC Temp_rH BlueRange</t>
  </si>
  <si>
    <t>thanos EVO schwarz Temp BlueRange</t>
  </si>
  <si>
    <t>thanos EVO schwarz Temp_rH BlueRange</t>
  </si>
  <si>
    <t>thanos EVO schwarz CO2 Temp_rH BlueRange</t>
  </si>
  <si>
    <t>thanos EVO schwarz CO2+VOC Temp_rH BlueRange</t>
  </si>
  <si>
    <t>NOVOS Touch weiss Temp RS485 BACnet (MS/TP)</t>
  </si>
  <si>
    <t>NOVOS Touch weiss Temp_rH RS485 BACnet (MS/TP)</t>
  </si>
  <si>
    <t>NOVOS Touch weiss CO2 Temp_rH RS485 BACnet (MS/TP)</t>
  </si>
  <si>
    <t>NOVOS Touch weiss CO2+VOC Temp_rH RS485 BACnet (MS/TP)</t>
  </si>
  <si>
    <t>NOVOS Touch weiss Temp RS485 Modbus</t>
  </si>
  <si>
    <t>NOVOS Touch weiss Temp_rH RS485 Modbus</t>
  </si>
  <si>
    <t>NOVOS Touch weiss CO2 Temp_rH RS485 Modbus</t>
  </si>
  <si>
    <t>NOVOS Touch weiss CO2+VOC Temp_rH RS485 Modbus</t>
  </si>
  <si>
    <t>NOVOS Touch weiss Temp KNX</t>
  </si>
  <si>
    <t>NOVOS Touch weiss Temp_rH KNX</t>
  </si>
  <si>
    <t>NOVOS Touch weiss CO2 Temp_rH KNX</t>
  </si>
  <si>
    <t>NOVOS Touch weiss CO2+VOC Temp_rH KNX</t>
  </si>
  <si>
    <t>NOVOS 7 weiss Temp RS485 BACnet (MS/TP)</t>
  </si>
  <si>
    <t>NOVOS 7 weiss Temp_rH RS485 BACnet (MS/TP)</t>
  </si>
  <si>
    <t>NOVOS 7 weiss CO2 Temp_rH RS485 BACnet (MS/TP)</t>
  </si>
  <si>
    <t>NOVOS 7 weiss CO2+VOC Temp_rH RS485 BACnet (MS/TP)</t>
  </si>
  <si>
    <t>NOVOS 7 weiss Temp RS485 Modbus</t>
  </si>
  <si>
    <t>NOVOS 7 weiss Temp_rH RS485 Modbus</t>
  </si>
  <si>
    <t>NOVOS 7 weiss CO2 Temp_rH RS485 Modbus</t>
  </si>
  <si>
    <t>NOVOS 7 weiss CO2+VOC Temp_rH RS485 Modbus</t>
  </si>
  <si>
    <t>NOVOS 7 weiss Temp KNX</t>
  </si>
  <si>
    <t>NOVOS 7 weiss Temp_rH KNX</t>
  </si>
  <si>
    <t>NOVOS 7 weiss CO2 Temp_rH KNX</t>
  </si>
  <si>
    <t>NOVOS 7 weiss CO2+VOC Temp_rH KNX</t>
  </si>
  <si>
    <t>NOVOS 5 S weiss ohne Sensor, FS5</t>
  </si>
  <si>
    <t>NOVOS 5 S weiss Temp Pt100, FS5</t>
  </si>
  <si>
    <t>NOVOS 5 S weiss Temp Pt1000, FS5</t>
  </si>
  <si>
    <t>NOVOS 5 S weiss Temp Pt1000 1/3 DIN, FS5</t>
  </si>
  <si>
    <t>NOVOS 5 S weiss Temp Ni1000, FS5</t>
  </si>
  <si>
    <t>NOVOS 5 S weiss Temp Ni1000TK5000, FS5</t>
  </si>
  <si>
    <t>NOVOS 5 S weiss Temp NTC10k, FS5</t>
  </si>
  <si>
    <t>NOVOS 5 PSTD weiss ohne Sensor, 10 kOhm, FS5</t>
  </si>
  <si>
    <t>NOVOS 5 PSTD weiss Temp Pt100, 10 kOhm, FS5</t>
  </si>
  <si>
    <t>NOVOS 5 PSTD weiss Temp Pt1000, 10 kOhm, FS5</t>
  </si>
  <si>
    <t>NOVOS 5 PSTD weiss Temp Pt1000 1/3 DIN, 10 kOhm, FS5</t>
  </si>
  <si>
    <t>NOVOS 5 PSTD weiss Temp Ni1000, 10 kOhm, FS5</t>
  </si>
  <si>
    <t>NOVOS 5 PSTD weiss Temp Ni1000TK5000, 10 kOhm, FS5</t>
  </si>
  <si>
    <t>NOVOS 5 PSTD weiss Temp NTC10k, 10 kOhm, FS5</t>
  </si>
  <si>
    <t>NOVOS 5 S weiss Temp TRV, FS5</t>
  </si>
  <si>
    <t>NOVOS 5 PSTD weiss Temp TRV, Poti_aktiv, FS5</t>
  </si>
  <si>
    <t>NOVOS 5 S weiss Temp RS485 BACnet (MS/TP), FS5</t>
  </si>
  <si>
    <t>NOVOS 5 PSTD weiss Temp RS485 BACnet (MS/TP), FS5</t>
  </si>
  <si>
    <t>NOVOS 5 S weiss Temp RS485 Modbus, FS5</t>
  </si>
  <si>
    <t>NOVOS 5 PSTD weiss Temp RS485 Modbus, FS5</t>
  </si>
  <si>
    <t>NOVOS 3 P weiss ohne Sensor, 10 kOhm</t>
  </si>
  <si>
    <t>NOVOS 3 TD weiss ohne Sensor</t>
  </si>
  <si>
    <t>NOVOS 3 PTD weiss ohne Sensor, 10 kOhm</t>
  </si>
  <si>
    <t>NOVOS 3 P weiss Temp Pt100, 10 kOhm</t>
  </si>
  <si>
    <t>NOVOS 3 TD weiss Temp Pt100</t>
  </si>
  <si>
    <t>NOVOS 3 PTD weiss Temp Pt100, 10 kOhm</t>
  </si>
  <si>
    <t>NOVOS 3 P weiss Temp Pt1000, 10 kOhm</t>
  </si>
  <si>
    <t>NOVOS 3 TD weiss Temp Pt1000</t>
  </si>
  <si>
    <t>NOVOS 3 PTD weiss Temp Pt1000, 10 kOhm</t>
  </si>
  <si>
    <t>NOVOS 3 P weiss Temp Pt1000 1/3 DIN, 10 kOhm</t>
  </si>
  <si>
    <t>NOVOS 3 TD weiss Temp Pt1000 1/3 DIN</t>
  </si>
  <si>
    <t>NOVOS 3 PTD weiss Temp Pt1000 1/3 DIN, 10 kOhm</t>
  </si>
  <si>
    <t>NOVOS 3 P weiss Temp Ni1000, 10 kOhm</t>
  </si>
  <si>
    <t>NOVOS 3 TD weiss Temp Ni1000</t>
  </si>
  <si>
    <t>NOVOS 3 PTD weiss Temp Ni1000, 10 kOhm</t>
  </si>
  <si>
    <t>NOVOS 3 P weiss Temp Ni1000TK5000, 10 kOhm</t>
  </si>
  <si>
    <t>NOVOS 3 TD weiss Temp Ni1000TK5000</t>
  </si>
  <si>
    <t>NOVOS 3 PTD weiss Temp Ni1000TK5000, 10 kOhm</t>
  </si>
  <si>
    <t>NOVOS 3 P weiss Temp NTC10k, 10 kOhm</t>
  </si>
  <si>
    <t>NOVOS 3 TD weiss Temp NTC10k</t>
  </si>
  <si>
    <t>NOVOS 3 PTD weiss Temp NTC10k, 10 kOhm</t>
  </si>
  <si>
    <t>NOVOS 3 P weiss Temp TRV, Poti_aktiv</t>
  </si>
  <si>
    <t>NOVOS 3 TD weiss Temp TRV</t>
  </si>
  <si>
    <t>NOVOS 3 PTD weiss Temp TRV, Poti_aktiv</t>
  </si>
  <si>
    <t>NOVOS 3 P weiss Temp RS485 BACnet (MS/TP)</t>
  </si>
  <si>
    <t>NOVOS 3 TD weiss Temp RS485 BACnet (MS/TP)</t>
  </si>
  <si>
    <t>NOVOS 3 PTD weiss Temp RS485 BACnet (MS/TP)</t>
  </si>
  <si>
    <t>NOVOS 3 P weiss Temp RS485 Modbus</t>
  </si>
  <si>
    <t>NOVOS 3 TD weiss Temp RS485 Modbus</t>
  </si>
  <si>
    <t>NOVOS 3 PTD weiss Temp RS485 Modbus</t>
  </si>
  <si>
    <t>NOVOS 3 SR P weiss Temp</t>
  </si>
  <si>
    <t>NOVOS 3 SR T weiss Temp</t>
  </si>
  <si>
    <t>NOVOS 3 SR PT weiss Temp</t>
  </si>
  <si>
    <t>NOVOS 3 SR P weiss Temp_rH</t>
  </si>
  <si>
    <t>NOVOS 3 SR T weiss Temp_rH</t>
  </si>
  <si>
    <t>NOVOS 3 SR PT weiss Temp_rH</t>
  </si>
  <si>
    <t>NOVOS 3 P weiss Temp_rH LRW</t>
  </si>
  <si>
    <t>NOVOS 3 T weiss CO2 Temp_rH LRW</t>
  </si>
  <si>
    <t>NOVOS 3 PT weiss CO2 Temp_rH LRW</t>
  </si>
  <si>
    <t>NOVOS 3 P weiss Occ Temp_rH LRW</t>
  </si>
  <si>
    <t>NOVOS 3 INC weiss Temp RS485 BACnet (MS/TP)</t>
  </si>
  <si>
    <t>NOVOS 3 INC ECO weiss Temp RS485 BACnet (MS/TP)</t>
  </si>
  <si>
    <t>NOVOS 3 INC TD weiss Temp RS485 BACnet (MS/TP)</t>
  </si>
  <si>
    <t>NOVOS 3 INC TD ECO weiss Temp RS485 BACnet (MS/TP)</t>
  </si>
  <si>
    <t>NOVOS 3 INC FS5 weiss Temp RS485 BACnet (MS/TP)</t>
  </si>
  <si>
    <t>NOVOS 3 INC FS5 ECO weiss Temp RS485 BACnet (MS/TP)</t>
  </si>
  <si>
    <t>NOVOS 3 INC weiss Temp RS485 Modbus</t>
  </si>
  <si>
    <t>NOVOS 3 INC ECO weiss Temp RS485 Modbus</t>
  </si>
  <si>
    <t>NOVOS 3 INC TD weiss Temp RS485 Modbus</t>
  </si>
  <si>
    <t>NOVOS 3 INC TD ECO weiss Temp RS485 Modbus</t>
  </si>
  <si>
    <t>NOVOS 3 INC FS5 weiss Temp RS485 Modbus</t>
  </si>
  <si>
    <t>NOVOS 3 INC FS5 ECO weiss Temp RS485 Modbus</t>
  </si>
  <si>
    <t>NOVOS 3 INC EPD weiss Temp_rH LRW</t>
  </si>
  <si>
    <t>NOVOS 3 INC EPD weiss CO2 Temp_rH LRW</t>
  </si>
  <si>
    <t>NOVOS 3 INC EPD T weiss Temp_rH LRW</t>
  </si>
  <si>
    <t>NOVOS 3 INC EPD T weiss CO2 Temp_rH LRW</t>
  </si>
  <si>
    <t>NOVOS 3 Timer weiss</t>
  </si>
  <si>
    <t>NOVOS 3 Timer schwarz</t>
  </si>
  <si>
    <t>WRF07 P Pt100 BTyp1 EDIZIOdue weiss, 10 kOhm</t>
  </si>
  <si>
    <t>WRF07 PTD Pt100 BTyp1 EDIZIOdue weiss, 10 kOhm, LED grün</t>
  </si>
  <si>
    <t>WRF07 P Pt1000 BTyp1 EDIZIOdue weiss, 10 kOhm</t>
  </si>
  <si>
    <t>WRF07 PTD Pt1000 BTyp1 EDIZIOdue weiss, 10 kOhm, LED grün</t>
  </si>
  <si>
    <t>WRF07 P Pt1000 1/3 DIN BTyp1 EDIZIOdue weiss, 10 kOhm</t>
  </si>
  <si>
    <t>WRF07 PTD Pt1000 1/3 DIN BTyp1 EDIZIOdue weiss, 10 kOhm, LED grün</t>
  </si>
  <si>
    <t>WRF07 INC FS5 Temp_rH KNX EDIZIOdue weiss</t>
  </si>
  <si>
    <t>WRF06 TD Pt100 EDIZIOdue weiss, LED grün</t>
  </si>
  <si>
    <t>WRF06 TD Pt1000 EDIZIOdue weiss, LED grün</t>
  </si>
  <si>
    <t>WRF06 TD Pt1000 1/3 DIN EDIZIOdue weiss, LED grün</t>
  </si>
  <si>
    <t>LCR Touch weiss Temp RS485 Modbus</t>
  </si>
  <si>
    <t>LCR Touch weiss Temp_rH RS485 Modbus</t>
  </si>
  <si>
    <t>JOY Fancoil 5DO Temp weiss</t>
  </si>
  <si>
    <t>JOY Fancoil EC AO2DO Temp weiss</t>
  </si>
  <si>
    <t>JOY Fancoil EC 3AO Temp weiss</t>
  </si>
  <si>
    <t>JOY Fancoil 5DO Temp RS485 BACnet (MS/TP) weiss</t>
  </si>
  <si>
    <t>JOY Fancoil EC AO2DO Temp RS485 BACnet (MS/TP) weiss</t>
  </si>
  <si>
    <t>JOY Fancoil 24V 5DO Temp RS485 BACnet (MS/TP) weiss</t>
  </si>
  <si>
    <t>JOY Fancoil 24V 5DO Temp RS485 BACnet (MS/TP) schwarz</t>
  </si>
  <si>
    <t>JOY Fancoil 24V EC AO2DO Temp RS485 BACnet (MS/TP) weiss</t>
  </si>
  <si>
    <t>JOY Fancoil 24V EC AO2DO Temp RS485 BACnet (MS/TP) schwarz</t>
  </si>
  <si>
    <t>JOY Fancoil EC 3AO Temp RS485 BACnet (MS/TP) weiss</t>
  </si>
  <si>
    <t>JOY Fancoil 5DO Temp RS485 Modbus weiss</t>
  </si>
  <si>
    <t>JOY Fancoil EC AO2DO Temp RS485 Modbus weiss</t>
  </si>
  <si>
    <t>JOY Fancoil 24V 5DO Temp RS485 Modbus weiss</t>
  </si>
  <si>
    <t>JOY Fancoil 24V 5DO Temp RS485 Modbus schwarz</t>
  </si>
  <si>
    <t>JOY Fancoil 24V EC AO2DO Temp RS485 Modbus weiss</t>
  </si>
  <si>
    <t>JOY Fancoil 24V EC AO2DO Temp RS485 Modbus schwarz</t>
  </si>
  <si>
    <t>JOY Fancoil EC 3AO Temp RS485 Modbus weiss</t>
  </si>
  <si>
    <t>JOY Fancoil 5DO Temp_rH KNX weiss</t>
  </si>
  <si>
    <t>JOY Fancoil 5DO CO2 Temp_rH KNX weiss</t>
  </si>
  <si>
    <t>JOY Fancoil EC AO2DO Temp_rH KNX weiss</t>
  </si>
  <si>
    <t>JOY Fancoil EC AO2DO CO2 Temp_rH KNX weiss</t>
  </si>
  <si>
    <t>JOY Fancoil 24V 5DO Temp_rH KNX weiss</t>
  </si>
  <si>
    <t>JOY Fancoil 24V 5DO Temp_rH KNX schwarz</t>
  </si>
  <si>
    <t>JOY Fancoil 24V EC AO2DO Temp_rH KNX weiss</t>
  </si>
  <si>
    <t>JOY Fancoil 24V EC AO2DO Temp_rH KNX schwarz</t>
  </si>
  <si>
    <t>JOY Fancoil EC 3AO Temp_rH KNX weiss</t>
  </si>
  <si>
    <t>JOY Fancoil EC 3AO CO2 Temp_rH KNX weiss</t>
  </si>
  <si>
    <t>JOY SR FC 5DO Temp RS485 Modbus weiss MVolt</t>
  </si>
  <si>
    <t>JOY SR EC AO2DO Temp RS485 Modbus weiss MVolt</t>
  </si>
  <si>
    <t>JOY SR EC 3AO Temp RS485 Modbus weiss 24 V</t>
  </si>
  <si>
    <t>JOY Fancoil 5DO Temp_rH LRW weiss</t>
  </si>
  <si>
    <t>JOY Fancoil 5DO Temp_rH LRW schwarz</t>
  </si>
  <si>
    <t>JOY Fancoil 5DO CO2 Temp_rH LRW weiss</t>
  </si>
  <si>
    <t>JOY Fancoil 5DO CO2 Temp_rH LRW schwarz</t>
  </si>
  <si>
    <t>JOY Fancoil 24V 5DO Temp_rH LRW weiss</t>
  </si>
  <si>
    <t>JOY Fancoil 24V 5DO CO2 Temp_rH LRW weiss</t>
  </si>
  <si>
    <t>JOY Fancoil LRW 5DO CO2 Temp_rH LRW schwarz</t>
  </si>
  <si>
    <t>JOY Fancoil EC AO2DO Temp_rH LRW weiss</t>
  </si>
  <si>
    <t>JOY Fancoil EC AO2DO Temp_rH LRW schwarz</t>
  </si>
  <si>
    <t>JOY Fancoil EC AO2DO CO2 Temp_rH LRW weiss</t>
  </si>
  <si>
    <t>JOY Fancoil EC AO2DO CO2 Temp_rH LRW schwarz</t>
  </si>
  <si>
    <t>JOY Fancoil 24V EC AO2DO Temp_rH LRW weiss</t>
  </si>
  <si>
    <t>JOY Fancoil 24V EC AO2DO Temp LRW schwarz</t>
  </si>
  <si>
    <t>JOY Fancoil 24V EC AO2DO CO2 Temp_rH LRW weiss</t>
  </si>
  <si>
    <t>JOY Fancoil 24V EC AO2DO CO2 Temp_rH LRW schwarz</t>
  </si>
  <si>
    <t>JOY Fancoil EC 3AO Temp_rH LRW weiss</t>
  </si>
  <si>
    <t>JOY Fancoil EC 3AO Temp_rH LRW schwarz</t>
  </si>
  <si>
    <t>JOY Fancoil EC 3AO CO2 Temp_rH LRW weiss</t>
  </si>
  <si>
    <t>JOY Fancoil EC 3AO CO2 Temp_rH LRW schwarz</t>
  </si>
  <si>
    <t>JOY HC AO2DO Temp weiss</t>
  </si>
  <si>
    <t>JOY HC 3AO Temp weiss</t>
  </si>
  <si>
    <t>JOY HC AO2DO Temp RS485 BACnet (MS/TP) weiss</t>
  </si>
  <si>
    <t>JOY HC 24V AO2DO Temp RS485 BACnet (MS/TP) weiss</t>
  </si>
  <si>
    <t>JOY HC 24V AO2DO Temp RS485 BACnet (MS/TP) schwarz</t>
  </si>
  <si>
    <t>JOY HC 3AO Temp RS485 BACnet (MS/TP) weiss</t>
  </si>
  <si>
    <t>JOY HC AO2DO Temp RS485 Modbus weiss</t>
  </si>
  <si>
    <t>JOY HC 24V AO2DO Temp RS485 Modbus weiss</t>
  </si>
  <si>
    <t>JOY HC 24V AO2DO Temp RS485 Modbus schwarz</t>
  </si>
  <si>
    <t>JOY HC 3AO Temp RS485 Modbus weiss</t>
  </si>
  <si>
    <t>JOY HC AO2DO Temp_rH KNX weiss</t>
  </si>
  <si>
    <t>JOY HC AO2DO CO2 Temp_rH KNX weiss</t>
  </si>
  <si>
    <t>JOY HC 24V AO2DO Temp_rH KNX weiss</t>
  </si>
  <si>
    <t>JOY HC 24V AO2DO Temp_rH KNX schwarz</t>
  </si>
  <si>
    <t>JOY HC 3AO Temp_rH KNX weiss</t>
  </si>
  <si>
    <t>JOY HC 3AO CO2 Temp_rH KNX weiss</t>
  </si>
  <si>
    <t>JOY SR HC AO2DO Temp RS485 Modbus weiss MVolt</t>
  </si>
  <si>
    <t>JOY SR HC AO2DO Temp RS485 Modbus schwarz MVolt</t>
  </si>
  <si>
    <t>JOY SR HC 3AO Temp RS485 Modbus weiss 24 V</t>
  </si>
  <si>
    <t>JOY SR HC 3AO Temp RS485 Modbus schwarz 24 V</t>
  </si>
  <si>
    <t>JOY HC AO2DO Temp_rH LRW weiss</t>
  </si>
  <si>
    <t>JOY HC AO2DO Temp_rH LRW schwarz</t>
  </si>
  <si>
    <t>JOY HC AO2DO CO2 Temp_rH LRW weiss</t>
  </si>
  <si>
    <t>JOY HC AO2DO CO2 Temp_rH LRW schwarz</t>
  </si>
  <si>
    <t>JOY HC 24V AO2DO Temp_rH LRW weiss</t>
  </si>
  <si>
    <t>JOY HC 24V AO2DO Temp_rH LRW schwarz</t>
  </si>
  <si>
    <t>JOY HC 24V AO2DO CO2 Temp_rH LRW weiss</t>
  </si>
  <si>
    <t>JOY HC 24V AO2DO CO2 Temp_rH LRW schwarz</t>
  </si>
  <si>
    <t>JOY HC 3AO Temp_rH LRW weiss</t>
  </si>
  <si>
    <t>JOY HC 3AO Temp_rH LRW schwarz</t>
  </si>
  <si>
    <t>JOY HC 3AO CO2 Temp_rH LRW weiss</t>
  </si>
  <si>
    <t>JOY HC 3AO CO2 Temp_rH LRW schwarz</t>
  </si>
  <si>
    <t>LCF02 Touch 5DO RS485 Modbus 24 V weiss</t>
  </si>
  <si>
    <t>LCF02 Touch 2AO3DO RS485 Modbus 24 V weiss</t>
  </si>
  <si>
    <t>LCF02 Touch 3AO2DO RS485 Modbus 24 V weiss</t>
  </si>
  <si>
    <t>LCF02 QTouch rH AO5DO RS485 Modbus weiss</t>
  </si>
  <si>
    <t>LCF02 QTouch CO2 rH AO5DO RS485 Modbus weiss</t>
  </si>
  <si>
    <t>LCF02 QTouch AP rH AO5DO RS485 Modbus weiss</t>
  </si>
  <si>
    <t>LCF02 QTouch AP rH AO5DO RS485 Modbus schwarz</t>
  </si>
  <si>
    <t>LCF02 QTouch AP CO2 rH AO5DO RS485 Modbus weiss</t>
  </si>
  <si>
    <t>LCF02 QTouch AP CO2 rH AO5DO RS485 Modbus schwarz</t>
  </si>
  <si>
    <t>NOVOS 3 Temp weiss Pt100</t>
  </si>
  <si>
    <t>NOVOS 3 Temp weiss Pt1000</t>
  </si>
  <si>
    <t>NOVOS 3 Temp weiss Pt1000 1/3 DIN</t>
  </si>
  <si>
    <t>NOVOS 3 Temp weiss NTC10k</t>
  </si>
  <si>
    <t>NOVOS 3 Temp weiss Ni1000</t>
  </si>
  <si>
    <t>NOVOS 3 Temp weiss Ni1000TK5000</t>
  </si>
  <si>
    <t>NOVOS 3 Temp weiss TRV</t>
  </si>
  <si>
    <t>NOVOS 3 Temp weiss TRA</t>
  </si>
  <si>
    <t>NOVOS 3 Temp_rH weiss VV</t>
  </si>
  <si>
    <t>NOVOS 3 Temp_rH weiss AA</t>
  </si>
  <si>
    <t>NOVOS 3 CO2+VOC weiss VV</t>
  </si>
  <si>
    <t>NOVOS 3 CO2+VOC weiss AA</t>
  </si>
  <si>
    <t>NOVOS 3 CO2+VOC Temp weiss 3xV</t>
  </si>
  <si>
    <t>NOVOS 3 CO2+VOC Temp_rH weiss 4xV</t>
  </si>
  <si>
    <t>NOVOS 3 CO2 weiss V</t>
  </si>
  <si>
    <t>NOVOS 3 CO2 weiss A</t>
  </si>
  <si>
    <t>NOVOS 3 CO2 Temp weiss VV</t>
  </si>
  <si>
    <t>NOVOS 3 CO2 Temp weiss AA</t>
  </si>
  <si>
    <t>NOVOS 3 CO2 Temp_rH weiss 3xV</t>
  </si>
  <si>
    <t>NOVOS 3 Temp weiss RS485 BACnet (MS/TP)</t>
  </si>
  <si>
    <t>NOVOS 3 Temp_rH weiss RS485 BACnet (MS/TP)</t>
  </si>
  <si>
    <t>NOVOS 3 CO2+VOC weiss RS485 BACnet (MS/TP)</t>
  </si>
  <si>
    <t>NOVOS 3 CO2+VOC Temp weiss RS485 BACnet (MS/TP)</t>
  </si>
  <si>
    <t>NOVOS 3 CO2+VOC Temp_rH weiss RS485 BACnet (MS/TP)</t>
  </si>
  <si>
    <t>NOVOS 3 CO2 Temp weiss RS485 BACnet (MS/TP)</t>
  </si>
  <si>
    <t>NOVOS 3 CO2 Temp_rH weiss RS485 BACnet (MS/TP)</t>
  </si>
  <si>
    <t>NOVOS 3 Temp weiss RS485 Modbus</t>
  </si>
  <si>
    <t>NOVOS 3 Temp_rH weiss RS485 Modbus</t>
  </si>
  <si>
    <t>NOVOS 3 CO2+VOC weiss RS485 Modbus</t>
  </si>
  <si>
    <t>NOVOS 3 CO2+VOC Temp weiss RS485 Modbus</t>
  </si>
  <si>
    <t>NOVOS 3 CO2+VOC Temp_rH weiss RS485 Modbus</t>
  </si>
  <si>
    <t>NOVOS 3 CO2 Temp weiss RS485 Modbus</t>
  </si>
  <si>
    <t>NOVOS 3 CO2 Temp_rH weiss RS485 Modbus</t>
  </si>
  <si>
    <t>NOVOS 3 SR Temp weiss</t>
  </si>
  <si>
    <t>NOVOS 3 SR Temp_rH weiss</t>
  </si>
  <si>
    <t>NOVOS 3 Temp_rH weiss LRW</t>
  </si>
  <si>
    <t>NOVOS 3 Temp_rH weiss EPD LRW</t>
  </si>
  <si>
    <t>NOVOS 3 Occ Temp_rH weiss LRW</t>
  </si>
  <si>
    <t>NOVOS 3 Occ Lum Temp_rH weiss LRW</t>
  </si>
  <si>
    <t>NOVOS 3 IR weiss Pt1000</t>
  </si>
  <si>
    <t>NOVOS 3 IR weiss Ni1000</t>
  </si>
  <si>
    <t>NOVOS 3 IR weiss NTC10k</t>
  </si>
  <si>
    <t>MCS SR Temp_rH weiss</t>
  </si>
  <si>
    <t>MCS SR Occ weiss</t>
  </si>
  <si>
    <t>MCS SR Occ Lum weiss</t>
  </si>
  <si>
    <t>MCS State weiss LRW</t>
  </si>
  <si>
    <t>MCS State Temp_rH weiss LRW</t>
  </si>
  <si>
    <t>MCS Temp_rH weiss LRW</t>
  </si>
  <si>
    <t>MCS Lum Temp_rH weiss LRW</t>
  </si>
  <si>
    <t>MCS Occ Temp_rH weiss LRW</t>
  </si>
  <si>
    <t>MCS LRW Occ Lum Temp_rH weiss</t>
  </si>
  <si>
    <t>MCS LRW Occ Lum State Temp_rH weiss</t>
  </si>
  <si>
    <t>WRF06 Pt100 EDIZIOdue weiss</t>
  </si>
  <si>
    <t>WRF06 Pt1000 EDIZIOdue weiss</t>
  </si>
  <si>
    <t>WRF06 Pt1000 1/3 DIN EDIZIOdue weiss</t>
  </si>
  <si>
    <t>RPF40 Pt100 weiss L1000</t>
  </si>
  <si>
    <t>RPF40 Pt1000 weiss L1000</t>
  </si>
  <si>
    <t>RPF40 Pt1000 1/3 DIN weiss L1000</t>
  </si>
  <si>
    <t>RPF40 NTC10k weiss L1000</t>
  </si>
  <si>
    <t>RPF40 Ni1000 weiss L1000</t>
  </si>
  <si>
    <t>RPF40 Ni1000TK5000 weiss L1000</t>
  </si>
  <si>
    <t>RPF40+ TRV MultiRange weiss L1000</t>
  </si>
  <si>
    <t>RPF40+ TRA MultiRange weiss L1000</t>
  </si>
  <si>
    <t>RPF100 Pt100 L1000</t>
  </si>
  <si>
    <t>RPF100 Pt1000 L1000</t>
  </si>
  <si>
    <t>RPF100 Pt1000 1/3 DIN L1000</t>
  </si>
  <si>
    <t>thevios Hub Occ Lum Temp_rH BACnet IP</t>
  </si>
  <si>
    <t>thevios Hub Occ Lum CO2 Temp_rH BACnet IP</t>
  </si>
  <si>
    <t>thevios Hub Occ Lum CO2+VOC Temp_rH BACnet IP</t>
  </si>
  <si>
    <t>thevios Hub Occ Lum PM CO2+VOC Temp_rH BACnet IP</t>
  </si>
  <si>
    <t>thevios Hub Occ Lum PM CO2+VOC Temp_rH IR BACnet IP</t>
  </si>
  <si>
    <t>thevios 5 Occ Lum Temp_rH BACnet IP</t>
  </si>
  <si>
    <t>thevios 5 Occ Lum CO2 Temp_rH BACnet IP</t>
  </si>
  <si>
    <t>thevios 5 Occ Lum CO2+VOC Temp_rH BACnet IP</t>
  </si>
  <si>
    <t>thevios 5 Occ Lum PM CO2+VOC Temp_rH BACnet IP</t>
  </si>
  <si>
    <t>thevios 5 Occ Lum PM CO2+VOC Temp_rH IR BACnet IP</t>
  </si>
  <si>
    <t>thevios 3 Occ Lum RS485 Modbus</t>
  </si>
  <si>
    <t>thevios 3 Occ Lum Temp_rH RS485 Modbus</t>
  </si>
  <si>
    <t>thevios 3 Occ Lum Temp_rH IR RS485 Modbus</t>
  </si>
  <si>
    <t>RDF18 Pt100 L1000</t>
  </si>
  <si>
    <t>RDF18 Pt1000 L1000</t>
  </si>
  <si>
    <t>RDF18 Pt1000 1/3 DIN L1000</t>
  </si>
  <si>
    <t>AGS54+ Pt100</t>
  </si>
  <si>
    <t>AGS54+ Pt1000</t>
  </si>
  <si>
    <t>AGS54+ Pt1000 1/3 DIN</t>
  </si>
  <si>
    <t>AGS54+ NTC10k Carel</t>
  </si>
  <si>
    <t>AGS55+ Pt100</t>
  </si>
  <si>
    <t>AGS55+ Pt1000</t>
  </si>
  <si>
    <t>AGS55+ Pt1000 1/3 DIN</t>
  </si>
  <si>
    <t>AGS55+ NTC10k Carel</t>
  </si>
  <si>
    <t>LA+ CO2+VOC Temp 3xV</t>
  </si>
  <si>
    <t>LA+ CO2+VOC Temp_rH 4xV</t>
  </si>
  <si>
    <t>LA+ CO2 Temp_rH RS485 BACnet (MS/TP)</t>
  </si>
  <si>
    <t>LA+ CO2 Temp_rH RS485 Modbus</t>
  </si>
  <si>
    <t>Li65+ Temp_rH  BAT LRW</t>
  </si>
  <si>
    <t>AKF10+ Pt100 050.06</t>
  </si>
  <si>
    <t>AKF10+ Pt100 100.06</t>
  </si>
  <si>
    <t>AKF10+ Pt100 150.06</t>
  </si>
  <si>
    <t>AKF10+ Pt100 200.06</t>
  </si>
  <si>
    <t>AKF10+ Pt100 250.06</t>
  </si>
  <si>
    <t>AKF10+ Pt100 300.06</t>
  </si>
  <si>
    <t>AKF10+ Pt100 450.06</t>
  </si>
  <si>
    <t>AKF10+ Pt1000 050.06</t>
  </si>
  <si>
    <t>AKF10+ Pt1000 100.06</t>
  </si>
  <si>
    <t>AKF10+ Pt1000 150.06</t>
  </si>
  <si>
    <t>AKF10+ Pt1000 200.06</t>
  </si>
  <si>
    <t>AKF10+ Pt1000 250.06</t>
  </si>
  <si>
    <t>AKF10+ Pt1000 300.06</t>
  </si>
  <si>
    <t>AKF10+ Pt1000 450.06</t>
  </si>
  <si>
    <t>AKF10+ Pt1000 1/3 DIN 050.06</t>
  </si>
  <si>
    <t>AKF10+ Pt1000 1/3 DIN 100.06</t>
  </si>
  <si>
    <t>AKF10+ Pt1000 1/3 DIN 150.06</t>
  </si>
  <si>
    <t>AKF10+ Pt1000 1/3 DIN 200.06</t>
  </si>
  <si>
    <t>AKF10+ Pt1000 1/3 DIN 250.06</t>
  </si>
  <si>
    <t>AKF10+ Pt1000 1/3 DIN 300.06</t>
  </si>
  <si>
    <t>AKF10+ Pt1000 1/3 DIN 450.06</t>
  </si>
  <si>
    <t>AKF10+ BAT LRW 100.06</t>
  </si>
  <si>
    <t>MWF+ Pt1000 L3000</t>
  </si>
  <si>
    <t>MWF+ Pt1000 L6000</t>
  </si>
  <si>
    <t>MWF400+ Pt100</t>
  </si>
  <si>
    <t>MWF400+ Pt1000</t>
  </si>
  <si>
    <t>SFK02+ Pt100 050.08</t>
  </si>
  <si>
    <t>SFK02+ Pt100 100.08</t>
  </si>
  <si>
    <t>SFK02+ Pt100 150.08</t>
  </si>
  <si>
    <t>SFK02+ Pt100 200.08</t>
  </si>
  <si>
    <t>SFK02+ Pt100 250.08</t>
  </si>
  <si>
    <t>SFK02+ Pt100 450.08</t>
  </si>
  <si>
    <t>SFK02+ Pt1000 050.08</t>
  </si>
  <si>
    <t>SFK02+ Pt1000 100.08</t>
  </si>
  <si>
    <t>SFK02+ Pt1000 150.08</t>
  </si>
  <si>
    <t>SFK02+ Pt1000 200.08</t>
  </si>
  <si>
    <t>SFK02+ Pt1000 250.08</t>
  </si>
  <si>
    <t>SFK02+ Pt1000 450.08</t>
  </si>
  <si>
    <t>SFK02+ Pt1000 1/3 DIN 050.08</t>
  </si>
  <si>
    <t>SFK02+ Pt1000 1/3 DIN 100.08</t>
  </si>
  <si>
    <t>SFK02+ Pt1000 1/3 DIN 150.08</t>
  </si>
  <si>
    <t>SFK02+ Pt1000 1/3 DIN 200.08</t>
  </si>
  <si>
    <t>SFK02+ Pt1000 1/3 DIN 250.08</t>
  </si>
  <si>
    <t>SFK02+ Pt1000 1/3 DIN 450.08</t>
  </si>
  <si>
    <t>SFK02+ LM235Z 050.08</t>
  </si>
  <si>
    <t>SFK02+ LM235Z 100.08</t>
  </si>
  <si>
    <t>SFK02+ LM235Z 150.08</t>
  </si>
  <si>
    <t>SFK02+ LM235Z 200.08</t>
  </si>
  <si>
    <t>SFK02+ LM235Z 250.08</t>
  </si>
  <si>
    <t>SFK02+ LM235Z 450.08</t>
  </si>
  <si>
    <t>SFK02+ FR Pt100 050.04</t>
  </si>
  <si>
    <t>SFK02+ FR Pt100 100.06/04</t>
  </si>
  <si>
    <t>SFK02+ FR Pt100 200.06/04</t>
  </si>
  <si>
    <t>SFK02+ FR Pt1000 050.04</t>
  </si>
  <si>
    <t>SFK02+ FR Pt1000 100.06/04</t>
  </si>
  <si>
    <t>SFK02+ FR Pt1000 200.06/04</t>
  </si>
  <si>
    <t>SFK02+ FR Pt1000 1/3 DIN 050.04</t>
  </si>
  <si>
    <t>SFK02+ FR Pt1000 1/3 DIN 100.06/04</t>
  </si>
  <si>
    <t>SFK02+ FR Pt1000 1/3 DIN 200.06/04</t>
  </si>
  <si>
    <t>SFK01 Pt100 050.08</t>
  </si>
  <si>
    <t>SFK01 Pt100 100.08</t>
  </si>
  <si>
    <t>SFK01 Pt100 150.08</t>
  </si>
  <si>
    <t>SFK01 Pt100 200.08</t>
  </si>
  <si>
    <t>SFK01 Pt100 250.08</t>
  </si>
  <si>
    <t>SFK01 Pt100 450.08</t>
  </si>
  <si>
    <t>SFK01 Pt1000 050.08</t>
  </si>
  <si>
    <t>SFK01 Pt1000 100.08</t>
  </si>
  <si>
    <t>SFK01 Pt1000 150.08</t>
  </si>
  <si>
    <t>SFK01 Pt1000 200.08</t>
  </si>
  <si>
    <t>SFK01 Pt1000 250.08</t>
  </si>
  <si>
    <t>SFK01 Pt1000 450.08</t>
  </si>
  <si>
    <t>SFK01 Pt1000 1/3 DIN 050.08</t>
  </si>
  <si>
    <t>SFK01 Pt1000 1/3 DIN 100.08</t>
  </si>
  <si>
    <t>SFK01 Pt1000 1/3 DIN 150.08</t>
  </si>
  <si>
    <t>SFK01 Pt1000 1/3 DIN 200.08</t>
  </si>
  <si>
    <t>SFK01 Pt1000 1/3 DIN 250.08</t>
  </si>
  <si>
    <t>SFK01 Pt1000 1/3 DIN 450.08</t>
  </si>
  <si>
    <t>SFK01 LM235Z 050.08</t>
  </si>
  <si>
    <t>SFK01 LM235Z 100.08</t>
  </si>
  <si>
    <t>SFK01 LM235Z 150.08</t>
  </si>
  <si>
    <t>SFK01 LM235Z 200.08</t>
  </si>
  <si>
    <t>SFK01 LM235Z 250.08</t>
  </si>
  <si>
    <t>SFK01 LM235Z 450.08</t>
  </si>
  <si>
    <t>SFK03 Pt100 100.08</t>
  </si>
  <si>
    <t>SFK03 Pt100 150.08</t>
  </si>
  <si>
    <t>SFK03 Pt100 200.08</t>
  </si>
  <si>
    <t>SFK03 Pt100 250.08</t>
  </si>
  <si>
    <t>SFK03 Pt1000 100.08</t>
  </si>
  <si>
    <t>SFK03 Pt1000 150.08</t>
  </si>
  <si>
    <t>SFK03 Pt1000 200.08</t>
  </si>
  <si>
    <t>SFK03 Pt1000 250.08</t>
  </si>
  <si>
    <t>SFK03 Pt1000 1/3 DIN 100.08</t>
  </si>
  <si>
    <t>SFK03 Pt1000 1/3 DIN 150.08</t>
  </si>
  <si>
    <t>SFK03 Pt1000 1/3 DIN 200.08</t>
  </si>
  <si>
    <t>SFK03 Pt1000 1/3 DIN 250.08</t>
  </si>
  <si>
    <t>SFK03 LM235Z 100.08</t>
  </si>
  <si>
    <t>SFK03 LM235Z 150.08</t>
  </si>
  <si>
    <t>SFK03 LM235Z 200.08</t>
  </si>
  <si>
    <t>SFK03 LM235Z 250.08</t>
  </si>
  <si>
    <t>KFK01 Pt100 050.06</t>
  </si>
  <si>
    <t>KFK01 Pt100 100.06</t>
  </si>
  <si>
    <t>KFK01 Pt100 150.06</t>
  </si>
  <si>
    <t>KFK01 Pt100 200.06</t>
  </si>
  <si>
    <t>KFK01 Pt100 250.06</t>
  </si>
  <si>
    <t>KFK01 Pt100 300.06</t>
  </si>
  <si>
    <t>KFK01 Pt100 450.06</t>
  </si>
  <si>
    <t>KFK01 Pt1000 050.06</t>
  </si>
  <si>
    <t>KFK01 Pt1000 100.06</t>
  </si>
  <si>
    <t>KFK01 Pt1000 150.06</t>
  </si>
  <si>
    <t>KFK01 Pt1000 200.06</t>
  </si>
  <si>
    <t>KFK01 Pt1000 250.06</t>
  </si>
  <si>
    <t>KFK01 Pt1000 300.06</t>
  </si>
  <si>
    <t>KFK01 Pt1000 450.06</t>
  </si>
  <si>
    <t>KFK01 Pt1000 1/3 DIN 050.06</t>
  </si>
  <si>
    <t>KFK01 Pt1000 1/3 DIN 100.06</t>
  </si>
  <si>
    <t>KFK01 Pt1000 1/3 DIN 150.06</t>
  </si>
  <si>
    <t>KFK01 Pt1000 1/3 DIN 200.06</t>
  </si>
  <si>
    <t>KFK01 Pt1000 1/3 DIN 250.06</t>
  </si>
  <si>
    <t>KFK01 Pt1000 1/3 DIN 300.06</t>
  </si>
  <si>
    <t>KFK01 Pt1000 1/3 DIN 450.06</t>
  </si>
  <si>
    <t>KFK01 LM235Z 050.06</t>
  </si>
  <si>
    <t>KFK01 LM235Z 100.06</t>
  </si>
  <si>
    <t>KFK01 LM235Z 150.06</t>
  </si>
  <si>
    <t>KFK01 LM235Z 200.06</t>
  </si>
  <si>
    <t>KFK01 LM235Z 250.06</t>
  </si>
  <si>
    <t>KFK01 LM235Z 300.06</t>
  </si>
  <si>
    <t>KFK01 LM235Z 450.06</t>
  </si>
  <si>
    <t>KFK03 Pt100 100.08</t>
  </si>
  <si>
    <t>KFK03 Pt100 150.08</t>
  </si>
  <si>
    <t>KFK03 Pt100 200.08</t>
  </si>
  <si>
    <t>KFK03 Pt100 250.08</t>
  </si>
  <si>
    <t>KFK03 Pt1000 100.08</t>
  </si>
  <si>
    <t>KFK03 Pt1000 150.08</t>
  </si>
  <si>
    <t>KFK03 Pt1000 200.08</t>
  </si>
  <si>
    <t>KFK03 Pt1000 250.08</t>
  </si>
  <si>
    <t>KFK03 Pt1000 1/3 DIN 100.08</t>
  </si>
  <si>
    <t>KFK03 Pt1000 1/3 DIN 150.08</t>
  </si>
  <si>
    <t>KFK03 Pt1000 1/3 DIN 200.08</t>
  </si>
  <si>
    <t>KFK03 Pt1000 1/3 DIN 250.08</t>
  </si>
  <si>
    <t>KFK03 LM235Z 100.08</t>
  </si>
  <si>
    <t>KFK03 LM235Z 150.08</t>
  </si>
  <si>
    <t>KFK03 LM235Z 200.08</t>
  </si>
  <si>
    <t>TF25 Pt100 T100 050.06 L1000</t>
  </si>
  <si>
    <t>TF25 Pt100 T100 050.06 L2000</t>
  </si>
  <si>
    <t>TF25 Pt100 T100 050.06 L4000</t>
  </si>
  <si>
    <t>TF25 Pt100 T100 050.06 L6000</t>
  </si>
  <si>
    <t>TF25 Pt1000 T100 050.06 L1000</t>
  </si>
  <si>
    <t>TF25 Pt1000 T100 050.06 L2000</t>
  </si>
  <si>
    <t>TF25 Pt1000 T100 050.06 L4000</t>
  </si>
  <si>
    <t>TF25 Pt1000 T100 050.06 L6000</t>
  </si>
  <si>
    <t>TF25 Pt1000 1/3 DIN T100 050.06 L1000</t>
  </si>
  <si>
    <t>TF25 Pt1000 1/3 DIN T100 050.06 L2000</t>
  </si>
  <si>
    <t>TF25 Pt1000 1/3 DIN T100 050.06 L4000</t>
  </si>
  <si>
    <t>TF25 Pt1000 1/3 DIN T100 050.06 L6000</t>
  </si>
  <si>
    <t>TF25 NTC10k T100 050.06 L2000</t>
  </si>
  <si>
    <t>TF25 NTC10k T100 050.06 L4000</t>
  </si>
  <si>
    <t>TF25 NTC10k T100 050.06 L6000</t>
  </si>
  <si>
    <t>TF25 Ni1000 T100 050.06 L2000</t>
  </si>
  <si>
    <t>TF25 Ni1000 T100 050.06 L4000</t>
  </si>
  <si>
    <t>TF25 Ni1000 T100 050.06 L6000</t>
  </si>
  <si>
    <t>TF25 Ni1000TK5000 T100 050.06 L2000</t>
  </si>
  <si>
    <t>TF25 Ni1000TK5000 T100 050.06 L4000</t>
  </si>
  <si>
    <t>TF25 Ni1000TK5000 T100 050.06 L6000</t>
  </si>
  <si>
    <t>TF25 Pt100 T180 050.06 L1000</t>
  </si>
  <si>
    <t>TF25 Pt100 T180 050.06 L2000</t>
  </si>
  <si>
    <t>TF25 Pt100 T180 050.06 L4000</t>
  </si>
  <si>
    <t>TF25 Pt100 T180 050.06 L6000</t>
  </si>
  <si>
    <t>TF25 Pt1000 T180 050.06 L1000</t>
  </si>
  <si>
    <t>TF25 Pt1000 T180 050.06 L2000</t>
  </si>
  <si>
    <t>TF25 Pt1000 T180 050.06 L4000</t>
  </si>
  <si>
    <t>TF25 Pt1000 T180 050.06 L6000</t>
  </si>
  <si>
    <t>TF25 Pt1000 1/3 DIN T180 050.06 L1000</t>
  </si>
  <si>
    <t>TF25 Pt1000 1/3 DIN T180 050.06 L2000</t>
  </si>
  <si>
    <t>TF25 Pt1000 1/3 DIN T180 050.06 L4000</t>
  </si>
  <si>
    <t>TF25 Pt1000 1/3 DIN T180 050.06 L6000</t>
  </si>
  <si>
    <t>TF25 NTC10k T150 050.06 L2000</t>
  </si>
  <si>
    <t>TF25 NTC10k T150 050.06 L4000</t>
  </si>
  <si>
    <t>TF25 NTC10k T150 050.06 L6000</t>
  </si>
  <si>
    <t>TF25 Ni1000 T180 050.06 L2000</t>
  </si>
  <si>
    <t>TF25 Ni1000 T180 050.06 L4000</t>
  </si>
  <si>
    <t>TF25 Ni1000 T180 050.06 L6000</t>
  </si>
  <si>
    <t>TF25 Ni1000TK5000 T180 050.06 L2000</t>
  </si>
  <si>
    <t>TF25 Ni1000TK5000 T180 050.06 L4000</t>
  </si>
  <si>
    <t>TF25 Ni1000TK5000 T180 050.06 L6000</t>
  </si>
  <si>
    <t>TF25 Pt100 T250 050.06 L1000</t>
  </si>
  <si>
    <t>TF25 Pt100 T250 050.06 L2000</t>
  </si>
  <si>
    <t>TF25 Pt100 T250 050.06 L4000</t>
  </si>
  <si>
    <t>TF25 Pt100 T250 050.06 L6000</t>
  </si>
  <si>
    <t>TF25 Pt1000 T250 050.06 L1000</t>
  </si>
  <si>
    <t>TF25 Pt1000 T250 050.06 L2000</t>
  </si>
  <si>
    <t>TF25 Pt1000 T250 050.06 L4000</t>
  </si>
  <si>
    <t>TF25 Pt1000 T250 050.06 L6000</t>
  </si>
  <si>
    <t>TF25 Pt1000 1/3 DIN T250 050.06 L1000</t>
  </si>
  <si>
    <t>TF25 Pt1000 1/3 DIN T250 050.06 L2000</t>
  </si>
  <si>
    <t>TF25 Pt1000 1/3 DIN T250 050.06 L4000</t>
  </si>
  <si>
    <t>TF25 Pt1000 1/3 DIN T250 050.06 L6000</t>
  </si>
  <si>
    <t>TF25 Ni1000 T250 050.06 L2000</t>
  </si>
  <si>
    <t>TF25 Ni1000 T250 050.06 L4000</t>
  </si>
  <si>
    <t>TF25 Ni1000 T250 050.06 L6000</t>
  </si>
  <si>
    <t>TF25 Ni1000TK5000 T250 050.06 L2000</t>
  </si>
  <si>
    <t>TF25 Ni1000TK5000 T250 050.06 L4000</t>
  </si>
  <si>
    <t>TF25 Ni1000TK5000 T250 050.06 L6000</t>
  </si>
  <si>
    <t>TF25 Pt100 T400 050.06 L1000</t>
  </si>
  <si>
    <t>TF25 Pt100 T400 050.06 L2000</t>
  </si>
  <si>
    <t>TF25 Pt100 T400 050.06 L4000</t>
  </si>
  <si>
    <t>TF25 Pt100 T400 050.06 L6000</t>
  </si>
  <si>
    <t>TF25 Pt1000 T400 050.06 L1000</t>
  </si>
  <si>
    <t>TF25 Pt1000 T400 050.06 L2000</t>
  </si>
  <si>
    <t>TF25 Pt1000 T400 050.06 L4000</t>
  </si>
  <si>
    <t>TF25 Pt1000 T400 050.06 L6000</t>
  </si>
  <si>
    <t>TF25+ BAT LRW T160 050.06 L1000</t>
  </si>
  <si>
    <t>TF25+ Dual BAT LRW T160 050.06 L1000</t>
  </si>
  <si>
    <t>TF14 Pt100 T100 050.04 L1000</t>
  </si>
  <si>
    <t>TF14 Pt100 T100 050.04 L2000</t>
  </si>
  <si>
    <t>TF14 Pt100 T100 050.04 L4000</t>
  </si>
  <si>
    <t>TF14 Pt100 T100 050.04 L6000</t>
  </si>
  <si>
    <t>TF14 Pt1000 T100 050.04 L1000</t>
  </si>
  <si>
    <t>TF14 Pt1000 T100 050.04 L2000</t>
  </si>
  <si>
    <t>TF14 Pt1000 T100 050.04 L4000</t>
  </si>
  <si>
    <t>TF14 Pt1000 T100 050.04 L6000</t>
  </si>
  <si>
    <t>TF14 Pt1000 1/3 DIN T100 050.04 L1000</t>
  </si>
  <si>
    <t>TF14 Pt1000 1/3 DIN T100 050.04 L2000</t>
  </si>
  <si>
    <t>TF14 Pt1000 1/3 DIN T100 050.04 L4000</t>
  </si>
  <si>
    <t>TF14 Pt1000 1/3 DIN T100 050.04 L6000</t>
  </si>
  <si>
    <t>TF14 NTC10k T100 050.04 L2000</t>
  </si>
  <si>
    <t>TF14 NTC10k T100 050.04 L4000</t>
  </si>
  <si>
    <t>TF14 NTC10k T100 050.04 L6000</t>
  </si>
  <si>
    <t>TF14 Ni1000 T100 050.04 L2000</t>
  </si>
  <si>
    <t>TF14 Ni1000 T100 050.04 L4000</t>
  </si>
  <si>
    <t>TF14 Ni1000 T100 050.04 L6000</t>
  </si>
  <si>
    <t>TF14 Ni1000TK5000 T100 050.04 L2000</t>
  </si>
  <si>
    <t>TF14 Ni1000TK5000 T100 050.04 L4000</t>
  </si>
  <si>
    <t>TF14 Ni1000TK5000 T100 050.04 L6000</t>
  </si>
  <si>
    <t>TF14 Pt100 T180 050.04 L1000</t>
  </si>
  <si>
    <t>TF14 Pt100 T180 050.04 L2000</t>
  </si>
  <si>
    <t>TF14 Pt100 T180 050.04 L4000</t>
  </si>
  <si>
    <t>TF14 Pt100 T180 050.04 L6000</t>
  </si>
  <si>
    <t>TF14 Pt1000 T180 050.04 L1000</t>
  </si>
  <si>
    <t>TF14 Pt1000 T180 050.04 L2000</t>
  </si>
  <si>
    <t>TF14 Pt1000 T180 050.04 L4000</t>
  </si>
  <si>
    <t>TF14 Pt1000 T180 050.04 L6000</t>
  </si>
  <si>
    <t>TF14 Pt1000 1/3 DIN T180 050.04 L1000</t>
  </si>
  <si>
    <t>TF14 Pt1000 1/3 DIN T180 050.04 L2000</t>
  </si>
  <si>
    <t>TF14 Pt1000 1/3 DIN T180 050.04 L4000</t>
  </si>
  <si>
    <t>TF14 Pt1000 1/3 DIN T180 050.04 L6000</t>
  </si>
  <si>
    <t>TF14 NTC10k T150 050.04 L2000</t>
  </si>
  <si>
    <t>TF14 NTC10k T150 050.04 L4000</t>
  </si>
  <si>
    <t>TF14 NTC10k T150 050.04 L6000</t>
  </si>
  <si>
    <t>TF14 Ni1000 T180 050.04 L2000</t>
  </si>
  <si>
    <t>TF14 Ni1000 T180 050.04 L4000</t>
  </si>
  <si>
    <t>TF14 Ni1000 T180 050.04 L6000</t>
  </si>
  <si>
    <t>TF14 Ni1000TK5000 T180 050.04 L2000</t>
  </si>
  <si>
    <t>TF14 Ni1000TK5000 T180 050.04 L4000</t>
  </si>
  <si>
    <t>TF14 Ni1000TK5000 T180 050.04 L6000</t>
  </si>
  <si>
    <t>TF14 Pt100 T250 050.04 L1000</t>
  </si>
  <si>
    <t>TF14 Pt100 T250 050.04 L2000</t>
  </si>
  <si>
    <t>TF14 Pt100 T250 050.04 L4000</t>
  </si>
  <si>
    <t>TF14 Pt100 T250 050.04 L6000</t>
  </si>
  <si>
    <t>TF14 Pt1000 T250 050.04 L1000</t>
  </si>
  <si>
    <t>TF14 Pt1000 T250 050.04 L2000</t>
  </si>
  <si>
    <t>TF14 Pt1000 T250 050.04 L4000</t>
  </si>
  <si>
    <t>TF14 Pt1000 T250 050.04 L6000</t>
  </si>
  <si>
    <t>TF14 Pt1000 1/3 DIN T250 050.04 L1000</t>
  </si>
  <si>
    <t>TF14 Pt1000 1/3 DIN T250 050.04 L2000</t>
  </si>
  <si>
    <t>TF14 Pt1000 1/3 DIN T250 050.04 L4000</t>
  </si>
  <si>
    <t>TF14 Pt1000 1/3 DIN T250 050.04 L6000</t>
  </si>
  <si>
    <t>TF14 Ni1000 T250 050.04 L2000</t>
  </si>
  <si>
    <t>TF14 Ni1000 T250 050.04 L4000</t>
  </si>
  <si>
    <t>TF14 Ni1000 T250 050.04 L6000</t>
  </si>
  <si>
    <t>TF14 Ni1000TK5000 T250 050.04 L2000</t>
  </si>
  <si>
    <t>TF14 Ni1000TK5000 T250 050.04 L4000</t>
  </si>
  <si>
    <t>TF14 Ni1000TK5000 T250 050.04 L6000</t>
  </si>
  <si>
    <t>PR25 Pt100 T100 L1000</t>
  </si>
  <si>
    <t>PR25 Pt100 T100 L2000</t>
  </si>
  <si>
    <t>PR25 Pt100 T100 L4000</t>
  </si>
  <si>
    <t>PR25 Pt100 T100 L6000</t>
  </si>
  <si>
    <t>PR25 Pt1000 T100 L1000</t>
  </si>
  <si>
    <t>PR25 Pt1000 T100 L2000</t>
  </si>
  <si>
    <t>PR25 Pt1000 T100 L4000</t>
  </si>
  <si>
    <t>PR25 Pt1000 T100 L6000</t>
  </si>
  <si>
    <t>PR25 Pt1000 1/3 DIN T100 L1000</t>
  </si>
  <si>
    <t>PR25 Pt1000 1/3 DIN T100 L2000</t>
  </si>
  <si>
    <t>PR25 Pt1000 1/3 DIN T100 L4000</t>
  </si>
  <si>
    <t>PR25 Pt1000 1/3 DIN T100 L6000</t>
  </si>
  <si>
    <t>PR25 NTC10k T100 L2000</t>
  </si>
  <si>
    <t>PR25 NTC10k T100 L4000</t>
  </si>
  <si>
    <t>PR25 NTC10k T100 L6000</t>
  </si>
  <si>
    <t>PR25 Ni1000 T100 L2000</t>
  </si>
  <si>
    <t>PR25 Ni1000 T100 L4000</t>
  </si>
  <si>
    <t>PR25 Ni1000 T100 L6000</t>
  </si>
  <si>
    <t>PR25 Ni1000TK5000 T100 L2000</t>
  </si>
  <si>
    <t>PR25 Ni1000TK5000 T100 L4000</t>
  </si>
  <si>
    <t>PR25 Ni1000TK5000 T100 L6000</t>
  </si>
  <si>
    <t>PR25 Pt100 T180 L1000</t>
  </si>
  <si>
    <t>PR25 Pt100 T180 L2000</t>
  </si>
  <si>
    <t>PR25 Pt100 T180 L4000</t>
  </si>
  <si>
    <t>PR25 Pt100 T180 L6000</t>
  </si>
  <si>
    <t>PR25 Pt1000 T180 L1000</t>
  </si>
  <si>
    <t>PR25 Pt1000 T180 L2000</t>
  </si>
  <si>
    <t>PR25 Pt1000 T180 L4000</t>
  </si>
  <si>
    <t>PR25 Pt1000 T180 L6000</t>
  </si>
  <si>
    <t>PR25 Pt1000 1/3 DIN T180 L1000</t>
  </si>
  <si>
    <t>PR25 Pt1000 1/3 DIN T180 L2000</t>
  </si>
  <si>
    <t>PR25 Pt1000 1/3 DIN T180 L4000</t>
  </si>
  <si>
    <t>PR25 Pt1000 1/3 DIN T180 L6000</t>
  </si>
  <si>
    <t>PR25 NTC10k T150 L1000</t>
  </si>
  <si>
    <t>PR25 NTC10k T150 L2000</t>
  </si>
  <si>
    <t>PR25 NTC10k T150 L4000</t>
  </si>
  <si>
    <t>PR25 NTC10k T150 L6000</t>
  </si>
  <si>
    <t>PR25 Ni1000 T180 L1000</t>
  </si>
  <si>
    <t>PR25 Ni1000 T180 L2000</t>
  </si>
  <si>
    <t>PR25 Ni1000 T180 L4000</t>
  </si>
  <si>
    <t>PR25 Ni1000 T180 L6000</t>
  </si>
  <si>
    <t>PR25 Ni1000TK5000 T180 L1000</t>
  </si>
  <si>
    <t>PR25 Ni1000TK5000 T180 L2000</t>
  </si>
  <si>
    <t>PR25 Ni1000TK5000 T180 L4000</t>
  </si>
  <si>
    <t>PR25 Ni1000TK5000 T180 L6000</t>
  </si>
  <si>
    <t>OF14 Pt100 L1000</t>
  </si>
  <si>
    <t>OF14 Pt100 L2000</t>
  </si>
  <si>
    <t>OF14 Pt100 L4000</t>
  </si>
  <si>
    <t>OF14 Pt100 L6000</t>
  </si>
  <si>
    <t>OF14 Pt1000 L1000</t>
  </si>
  <si>
    <t>OF14 Pt1000 L2000</t>
  </si>
  <si>
    <t>OF14 Pt1000 L4000</t>
  </si>
  <si>
    <t>OF14 Pt1000 L6000</t>
  </si>
  <si>
    <t>OF14 Pt1000 1/3 DIN L1000</t>
  </si>
  <si>
    <t>OF14 Pt1000 1/3 DIN L2000</t>
  </si>
  <si>
    <t>OF14 Pt1000 1/3 DIN L4000</t>
  </si>
  <si>
    <t>OF14 Pt1000 1/3 DIN L6000</t>
  </si>
  <si>
    <t>OF14 NTC10k L2000</t>
  </si>
  <si>
    <t>OF14 NTC10k L4000</t>
  </si>
  <si>
    <t>OF14 NTC10k L6000</t>
  </si>
  <si>
    <t>OF14 Ni1000 L2000</t>
  </si>
  <si>
    <t>OF14 Ni1000 L4000</t>
  </si>
  <si>
    <t>OF14 Ni1000 L6000</t>
  </si>
  <si>
    <t>OF14 Ni1000TK5000 L2000</t>
  </si>
  <si>
    <t>OF14 Ni1000TK5000 L4000</t>
  </si>
  <si>
    <t>OF14 Ni1000TK5000 L6000</t>
  </si>
  <si>
    <t>OF14+ BAT LRW L1000</t>
  </si>
  <si>
    <t>OF14+ Dual BAT LRW L1000</t>
  </si>
  <si>
    <t>VFG54+ Pt100</t>
  </si>
  <si>
    <t>VFG54+ Pt1000</t>
  </si>
  <si>
    <t>VFG54+ Pt1000 1/3 DIN</t>
  </si>
  <si>
    <t>VFG54+ NTC10k Carel</t>
  </si>
  <si>
    <t>VFG54+ BAT LRW</t>
  </si>
  <si>
    <t>AF25 Pt100 T100 L1000</t>
  </si>
  <si>
    <t>AF25 Pt100 T100 L2000</t>
  </si>
  <si>
    <t>AF25 Pt100 T100 L4000</t>
  </si>
  <si>
    <t>AF25 Pt100 T100 L6000</t>
  </si>
  <si>
    <t>AF25 Pt1000 T100 L1000</t>
  </si>
  <si>
    <t>AF25 Pt1000 T100 L2000</t>
  </si>
  <si>
    <t>AF25 Pt1000 T100 L4000</t>
  </si>
  <si>
    <t>AF25 Pt1000 T100 L6000</t>
  </si>
  <si>
    <t>AF25 Pt1000 1/3 DIN T100 L1000</t>
  </si>
  <si>
    <t>AF25 Pt1000 1/3 DIN T100 L2000</t>
  </si>
  <si>
    <t>AF25 Pt1000 1/3 DIN T100 L4000</t>
  </si>
  <si>
    <t>AF25 Pt1000 1/3 DIN T100 L6000</t>
  </si>
  <si>
    <t>AF25 NTC10k T100 L2000</t>
  </si>
  <si>
    <t>AF25 NTC10k T100 L4000</t>
  </si>
  <si>
    <t>AF25 NTC10k T100 L6000</t>
  </si>
  <si>
    <t>AF25 Ni1000 T100 L2000</t>
  </si>
  <si>
    <t>AF25 Ni1000 T100 L4000</t>
  </si>
  <si>
    <t>AF25 Ni1000 T100 L6000</t>
  </si>
  <si>
    <t>AF25 Ni1000TK5000 T100 L2000</t>
  </si>
  <si>
    <t>AF25 Ni1000TK5000 T100 L4000</t>
  </si>
  <si>
    <t>AF25 Ni1000TK5000 T100 L6000</t>
  </si>
  <si>
    <t>AF25+ BAT LRW T135 L1000</t>
  </si>
  <si>
    <t>AF25+ Dual BAT LRW T135 L1000</t>
  </si>
  <si>
    <t>WK02+ ext. 24 V L2000 RS485 BACnet</t>
  </si>
  <si>
    <t>WK01+ 230 V</t>
  </si>
  <si>
    <t>DLF02 -1..0 V HS G1/4"</t>
  </si>
  <si>
    <t>DLF02 1 V HS G1/4"</t>
  </si>
  <si>
    <t>DLF02 2,5 V HS G1/4"</t>
  </si>
  <si>
    <t>DLF02 4 V HS G1/4"</t>
  </si>
  <si>
    <t>DLF02 6 V HS G1/4"</t>
  </si>
  <si>
    <t>DLF02 10 V HS G1/4"</t>
  </si>
  <si>
    <t>DLF02 16 V HS G1/4"</t>
  </si>
  <si>
    <t>DLF02 25 V HS G1/4"</t>
  </si>
  <si>
    <t>DLF02 -1..0 A HS G1/4"</t>
  </si>
  <si>
    <t>DLF02 1 A HS G1/4"</t>
  </si>
  <si>
    <t>DLF02 2,5 A HS G1/4"</t>
  </si>
  <si>
    <t>DLF02 4 A HS G1/4"</t>
  </si>
  <si>
    <t>DLF02 6 A HS G1/4"</t>
  </si>
  <si>
    <t>DLF02 10 A HS G1/4"</t>
  </si>
  <si>
    <t>DLF02 16 A HS G1/4"</t>
  </si>
  <si>
    <t>DLF02 25 A HS G1/4"</t>
  </si>
  <si>
    <t>DLF02 -1..0 V M12 G1/4"</t>
  </si>
  <si>
    <t>DLF02 1 V M12 G1/4"</t>
  </si>
  <si>
    <t>DLF02 2,5 V M12 G1/4"</t>
  </si>
  <si>
    <t>DLF02 4 V M12 G1/4"</t>
  </si>
  <si>
    <t>DLF02 6 V M12 G1/4"</t>
  </si>
  <si>
    <t>DLF02 10 V M12 G1/4"</t>
  </si>
  <si>
    <t>DLF02 16 V M12 G1/4"</t>
  </si>
  <si>
    <t>DLF02 25 V M12 G1/4"</t>
  </si>
  <si>
    <t>DLF02 -1..0 A M12 G1/4"</t>
  </si>
  <si>
    <t>DLF02 1 A M12 G1/4"</t>
  </si>
  <si>
    <t>DLF02 2,5 A M12 G1/4"</t>
  </si>
  <si>
    <t>DLF02 4 A M12 G1/4"</t>
  </si>
  <si>
    <t>DLF02 6 A M12 G1/4"</t>
  </si>
  <si>
    <t>DLF02 10 A M12 G1/4"</t>
  </si>
  <si>
    <t>DLF02 16 A M12 G1/4"</t>
  </si>
  <si>
    <t>DLF02 25 A M12 G1/4"</t>
  </si>
  <si>
    <t>DLF02 -1..0 V HS G1/2"</t>
  </si>
  <si>
    <t>DLF02 1 V HS G1/2"</t>
  </si>
  <si>
    <t>DLF02 2,5 V HS G1/2"</t>
  </si>
  <si>
    <t>DLF02 4 V HS G1/2"</t>
  </si>
  <si>
    <t>DLF02 6 V HS G1/2"</t>
  </si>
  <si>
    <t>DLF02 10 V HS G1/2"</t>
  </si>
  <si>
    <t>DLF02 16 V HS G1/2"</t>
  </si>
  <si>
    <t>DLF02 25 V HS G1/2"</t>
  </si>
  <si>
    <t>DLF02 -1..0 A HS G1/2"</t>
  </si>
  <si>
    <t>DLF02 1 A HS G1/2"</t>
  </si>
  <si>
    <t>DLF02 2,5 A HS G1/2"</t>
  </si>
  <si>
    <t>DLF02 4 A HS G1/2"</t>
  </si>
  <si>
    <t>DLF02 6 A HS G1/2"</t>
  </si>
  <si>
    <t>DLF02 10 A HS G1/2"</t>
  </si>
  <si>
    <t>DLF02 16 A HS G1/2"</t>
  </si>
  <si>
    <t>DLF02 25 A HS G1/2"</t>
  </si>
  <si>
    <t>DLF02 -1..0 V M12 G1/2"</t>
  </si>
  <si>
    <t>DLF02 1 V M12 G1/2"</t>
  </si>
  <si>
    <t>DLF02 2,5 V M12 G1/2"</t>
  </si>
  <si>
    <t>DLF02 4 V M12 G1/2"</t>
  </si>
  <si>
    <t>DLF02 6 V M12 G1/2"</t>
  </si>
  <si>
    <t>DLF02 10 V M12 G1/2"</t>
  </si>
  <si>
    <t>DLF02 16 V M12 G1/2"</t>
  </si>
  <si>
    <t>DLF02 25 V M12 G1/2"</t>
  </si>
  <si>
    <t>DLF02 -1..0 A M12 G1/2"</t>
  </si>
  <si>
    <t>DLF02 1 A M12 G1/2"</t>
  </si>
  <si>
    <t>DLF02 2,5 A M12 G1/2"</t>
  </si>
  <si>
    <t>DLF02 4 A M12 G1/2"</t>
  </si>
  <si>
    <t>DLF02 6 A M12 G1/2"</t>
  </si>
  <si>
    <t>DLF02 10 A M12 G1/2"</t>
  </si>
  <si>
    <t>DLF02 16 A M12 G1/2"</t>
  </si>
  <si>
    <t>DLF02 25 A M12 G1/2"</t>
  </si>
  <si>
    <t>DPL02 1 V HS G1/4“</t>
  </si>
  <si>
    <t>DPL02 2,5 V HS G1/4“</t>
  </si>
  <si>
    <t>DPL02 4 V HS G1/4“</t>
  </si>
  <si>
    <t>DPL02 6 V HS G1/4“</t>
  </si>
  <si>
    <t>DPL02 1 A HS G1/4“</t>
  </si>
  <si>
    <t>DPL02 2,5 A HS G1/4“</t>
  </si>
  <si>
    <t>DPL02 4 A HS G1/4“</t>
  </si>
  <si>
    <t>DPL02 6 A HS G1/4“</t>
  </si>
  <si>
    <t>DPL02 1 V M12 G1/4“</t>
  </si>
  <si>
    <t>DPL02 2,5 V M12 G1/4“</t>
  </si>
  <si>
    <t>DPL02 4 V M12 G1/4“</t>
  </si>
  <si>
    <t>DPL02 6 V M12 G1/4“</t>
  </si>
  <si>
    <t>DPL02 1 A M12 G1/4“</t>
  </si>
  <si>
    <t>DPL02 2,5 A M12 G1/4“</t>
  </si>
  <si>
    <t>DPL02 4 A M12 G1/4“</t>
  </si>
  <si>
    <t>DPL02 6 A M12 G1/4“</t>
  </si>
  <si>
    <t>CubicMeter LTCM02-C</t>
  </si>
  <si>
    <t>CubicMeter LTCM02-P</t>
  </si>
  <si>
    <t>STC-BACnet IP V4 + microSD Card</t>
  </si>
  <si>
    <t>Gateway LRW Indoor RAK 7268CV2 (LTE)</t>
  </si>
  <si>
    <t>Gateway LRW Indoor RAK 7268V2</t>
  </si>
  <si>
    <t>SRG02 Aluminium reinweiss</t>
  </si>
  <si>
    <t>SRG02 abschliessbar Aluminium reinweiss</t>
  </si>
  <si>
    <t>SRG02 abschliessbar Aluminium stahlgrau</t>
  </si>
  <si>
    <t>SRW03 BAT weiss</t>
  </si>
  <si>
    <t>SRW03 Dual BAT weiss</t>
  </si>
  <si>
    <t>SAB+</t>
  </si>
  <si>
    <t>SAB05</t>
  </si>
  <si>
    <t>SAB07 LRW</t>
  </si>
  <si>
    <t>Schalter Mini 2-Kanal Licht reinweiss glänzend</t>
  </si>
  <si>
    <t>Schalter Mini 4-Kanal Licht reinweiss glänzend</t>
  </si>
  <si>
    <t>Schalter Mini 2-Kanal Jalousie reinweiss glänzend</t>
  </si>
  <si>
    <t>Schalter Mini 4-Kanal Jalousie reinweiss glänzend</t>
  </si>
  <si>
    <t>Schalter Mini 2-Kanal BLE Licht reinweiss glänzend</t>
  </si>
  <si>
    <t>Schalter Mini 4-Kanal BLE Licht reinweiss glänzend</t>
  </si>
  <si>
    <t>Schalter Mini 2-Kanal BLE Jalousie reinweiss glänzend</t>
  </si>
  <si>
    <t>Schalter Mini 4-Kanal BLE Jalousie reinweiss glänzend</t>
  </si>
  <si>
    <t>Montagewinkel für DLF02/DPL02</t>
  </si>
  <si>
    <t>Verstärkte Montageplatte SAB07</t>
  </si>
  <si>
    <t>Montageclip USE-S-Gehäuse reinweiss</t>
  </si>
  <si>
    <t>Montagesockel USE-S-Gehäuse reinweiss</t>
  </si>
  <si>
    <t>Montagesockel USE-M-Gehäuse reinweiss</t>
  </si>
  <si>
    <t>Montagesockel USE-L-Gehäuse reinweiss</t>
  </si>
  <si>
    <t>Kabeleinführung M20 USE weiss, Dichteinsatz Flextherm Ø=4,5..9 mm (VPE 4 Stück)</t>
  </si>
  <si>
    <t>Kabeleinführung M25 USE weiss, Dichteinsatz 4x Ø=7 mm (VPE 4 Stück)</t>
  </si>
  <si>
    <t>Dichteinsatz M20 USE weiss, Flextherm Ø=4,5..9 mm (VPE 10 Stück)</t>
  </si>
  <si>
    <t>Dichteinsatz M20 USE weiss, 2x Ø=7 mm (VPE 10 Stück)</t>
  </si>
  <si>
    <t>Dichteinsatz M25 USE weiss, 2x Ø=9 mm (VPE 10 Stück)</t>
  </si>
  <si>
    <t>Einschweisshülse St52-3 Typ ESH110</t>
  </si>
  <si>
    <t>Einschweisshülse St52-3 Typ ESH160</t>
  </si>
  <si>
    <t>Einschweisshülse St52-3 Typ ESH210</t>
  </si>
  <si>
    <t>Einschweisshülse St52-3 Typ ESH260</t>
  </si>
  <si>
    <t>3-Ventil Baugruppe für DPL02 Absperr- und Druckausgleichsventile</t>
  </si>
  <si>
    <t>Anschlussleitung HS 2 m</t>
  </si>
  <si>
    <t>Anschlussleitung HS 5 m</t>
  </si>
  <si>
    <t>Anschlussleitung HS 10 m</t>
  </si>
  <si>
    <t>Anschlussleitung M12 2 m</t>
  </si>
  <si>
    <t>Anschlussleitung M12 5 m</t>
  </si>
  <si>
    <t>Anschlussleitung M12 10 m</t>
  </si>
  <si>
    <t>Aufputzrahmen JOY weiss</t>
  </si>
  <si>
    <t>Zierrahmen JOY weiss</t>
  </si>
  <si>
    <t>Aufputzrahmen NOVOS 3 / WRF04 reinweiss</t>
  </si>
  <si>
    <t>Aufputzrahmen thevios 5 / thevios Hub weiss</t>
  </si>
  <si>
    <t>Aufputzrahmen thevios 3 / thevios Sat weiss</t>
  </si>
  <si>
    <t>Ventiladapter SAB05/07 für Herz (M28 X 1,5 mm)</t>
  </si>
  <si>
    <t>Ventiladapter SAB05/07 für Danfoss RA-02</t>
  </si>
  <si>
    <t>Ventiladapter SAB05/07 für Danfoss RAV-02</t>
  </si>
  <si>
    <t>Ventiladapter SAB05/07 für Danfoss RAVL-02</t>
  </si>
  <si>
    <t>Vandalismuschutz SAB07</t>
  </si>
  <si>
    <t>Schutzgehäuse TAP+</t>
  </si>
  <si>
    <t>Batterie AA 1,5 V Lithium L91</t>
  </si>
  <si>
    <t>Batterie AAA 1,5 V Lithium L92</t>
  </si>
  <si>
    <t>Batterie 1/2AA 3,6V Lithium LS14250</t>
  </si>
  <si>
    <t>Batterie AA 3,6 V Lithium ER14505</t>
  </si>
  <si>
    <t>Batterie AA 1,5 V Alkaline VARTA 4906</t>
  </si>
  <si>
    <t xml:space="preserve">Batterie AAA 1,5 V Alkaline VARTA 4003 </t>
  </si>
  <si>
    <t>microSD-Karte 2 GB</t>
  </si>
  <si>
    <t>thevios Sat Occ Lum Grid</t>
  </si>
  <si>
    <t>thevios Sat Occ Lum Temp_rH Grid</t>
  </si>
  <si>
    <t>thevios Sat Occ Lum Temp_rH IR Grid</t>
  </si>
  <si>
    <t xml:space="preserve">Abnahmeprüfzeugnis 3.1 (DIN EN 10204) Temperatur – 2 Messwerte </t>
  </si>
  <si>
    <t>Abnahmeprüfzeugnis 3.1 (DIN EN 10204) Feuchte – 2 Messwerte</t>
  </si>
  <si>
    <t>Abnahmeprüfzeugnis 3.1 (DIN EN 10204) Druck – 2 Messwerte</t>
  </si>
  <si>
    <t>Zusätzlicher Messwert</t>
  </si>
  <si>
    <t>Raumbediengerät Temperatur</t>
  </si>
  <si>
    <t>Raumbediengerät Temperatur, relative Feuchte, absolute Feuchte, Enthalpie, Taupunkt</t>
  </si>
  <si>
    <t>Raumbediengerät Temperatur, relative Feuchte, absolute Feuchte, Enthalpie, Taupunkt, CO2</t>
  </si>
  <si>
    <t>Raumbediengerät Temperatur, relative Feuchte, absolute Feuchte, Enthalpie, Taupunkt, CO2, VOC, CO2/VOC-Mix</t>
  </si>
  <si>
    <t>Raumbediengerät Temperatur, relative Feuchte, CO2</t>
  </si>
  <si>
    <t>Raumbediengerät ---</t>
  </si>
  <si>
    <t>Raumbediengerät Temperatur, relative Feuchte</t>
  </si>
  <si>
    <t>Raumbediengerät Temperatur, relative Feuchte, CO2, Bewegung</t>
  </si>
  <si>
    <t>Raumbediengerät Temperatur, relative Feuchte, Bewegung</t>
  </si>
  <si>
    <t xml:space="preserve">Raumbediengerät </t>
  </si>
  <si>
    <t>Raumbediengerät Temperatur, relative Feuchte, CO2, VOC</t>
  </si>
  <si>
    <t>Raumbediengerät Temperatur, relative Feuchte, Taupunkt</t>
  </si>
  <si>
    <t>Fancoil-Regler, Raumregler Temperatur</t>
  </si>
  <si>
    <t>Fancoil-Regler, Raumregler Temperatur, relative Feuchte</t>
  </si>
  <si>
    <t>Fancoil-Regler, Raumregler Temperatur, relative Feuchte, CO2</t>
  </si>
  <si>
    <t>Raumregler Temperatur</t>
  </si>
  <si>
    <t>Raumregler Temperatur, relative Feuchte</t>
  </si>
  <si>
    <t>Raumregler Temperatur, relative Feuchte, CO2</t>
  </si>
  <si>
    <t>Hygrostat relative Feuchte</t>
  </si>
  <si>
    <t>Raumsensor Temperatur</t>
  </si>
  <si>
    <t>Raumsensor Temperatur, relative Feuchte, absolute Feuchte, Enthalpie, Taupunkt</t>
  </si>
  <si>
    <t>Raumsensor CO2, VOC, CO2/VOC-Mix</t>
  </si>
  <si>
    <t>Raumsensor Temperatur, CO2, VOC, CO2/VOC-Mix</t>
  </si>
  <si>
    <t>Raumsensor Temperatur, relative Feuchte, absolute Feuchte, Enthalpie, Taupunkt, CO2, VOC, CO2/VOC-Mix</t>
  </si>
  <si>
    <t>Raumsensor CO2</t>
  </si>
  <si>
    <t>Raumsensor Temperatur, CO2</t>
  </si>
  <si>
    <t>Raumsensor Temperatur, relative Feuchte, absolute Feuchte, Enthalpie, Taupunkt, CO2</t>
  </si>
  <si>
    <t>Raumsensor Temperatur, relative Feuchte, CO2, VOC</t>
  </si>
  <si>
    <t>Raumsensor Temperatur, relative Feuchte</t>
  </si>
  <si>
    <t>Raumsensor Temperatur, relative Feuchte, Bewegung, Anwesenheit</t>
  </si>
  <si>
    <t>Raumsensor Temperatur, relative Feuchte, Helligkeit, Bewegung, Anwesenheit</t>
  </si>
  <si>
    <t>Raumsensor Strahlungstemperatur</t>
  </si>
  <si>
    <t>Bewegungsmelder, Raumsensor Bewegung, Anwesenheit</t>
  </si>
  <si>
    <t>Bewegungsmelder, Raumsensor Helligkeit, Bewegung, Anwesenheit</t>
  </si>
  <si>
    <t>Fensterkontakt Zustand</t>
  </si>
  <si>
    <t>Raumsensor Temperatur, relative Feuchte, Zustand</t>
  </si>
  <si>
    <t>Raumsensor Temperatur, relative Feuchte, Helligkeit</t>
  </si>
  <si>
    <t>Bewegungsmelder, Raumsensor Temperatur, relative Feuchte, Bewegung, Anwesenheit</t>
  </si>
  <si>
    <t>Bewegungsmelder, Raumsensor Temperatur, relative Feuchte, Helligkeit, Bewegung, Anwesenheit</t>
  </si>
  <si>
    <t>Bewegungsmelder, Raumsensor Temperatur, relative Feuchte, Helligkeit, Bewegung, Anwesenheit, Zustand</t>
  </si>
  <si>
    <t>Raumsensor ---</t>
  </si>
  <si>
    <t>Raumsensor Temperatur, relative Feuchte, CO2, VOC, CO2/VOC-Mix</t>
  </si>
  <si>
    <t>Raumsensor Temperatur, relative Feuchte, CO2</t>
  </si>
  <si>
    <t>Bewegungsmelder, Raumsensor Bewegung</t>
  </si>
  <si>
    <t>Pendelsensor, Raumsensor Temperatur</t>
  </si>
  <si>
    <t>Pendelsensor, Raumsensor Temperatur, relative Feuchte, absolute Feuchte, Enthalpie, Taupunkt</t>
  </si>
  <si>
    <t>Pendelsensor, Raumsensor Temperatur, CO2</t>
  </si>
  <si>
    <t>Pendelsensor, Raumsensor Temperatur, relative Feuchte, absolute Feuchte, Enthalpie, Taupunkt, CO2</t>
  </si>
  <si>
    <t>Deckensensor Temperatur, relative Feuchte, absolute Feuchte, Enthalpie, Taupunkt, Helligkeit, Bewegung</t>
  </si>
  <si>
    <t>Deckensensor Temperatur, relative Feuchte, absolute Feuchte, Enthalpie, Taupunkt, CO2, Helligkeit, Bewegung</t>
  </si>
  <si>
    <t>Deckensensor Temperatur, relative Feuchte, absolute Feuchte, Enthalpie, Taupunkt, CO2, VOC, CO2/VOC-Mix, Helligkeit, Bewegung</t>
  </si>
  <si>
    <t>Deckensensor Temperatur, relative Feuchte, absolute Feuchte, Enthalpie, Taupunkt, CO2, VOC, CO2/VOC-Mix, Helligkeit, Bewegung, PM1,0, PM2,5, PM4,0, PM10</t>
  </si>
  <si>
    <t>Deckensensor Temperatur, relative Feuchte, absolute Feuchte, Enthalpie, Taupunkt, CO2, VOC, CO2/VOC-Mix, Helligkeit, Bewegung, Strahlungstemperatur, PM1,0, PM2,5, PM4,0, PM10</t>
  </si>
  <si>
    <t>Deckensensor Temperatur, relative Feuchte, absolute Feuchte, Enthalpie, Taupunkt, Helligkeit, Bewegung, Anwesenheit</t>
  </si>
  <si>
    <t>Deckensensor Temperatur, relative Feuchte, absolute Feuchte, Enthalpie, Taupunkt, CO2, Helligkeit, Bewegung, Anwesenheit</t>
  </si>
  <si>
    <t>Deckensensor Temperatur, relative Feuchte, absolute Feuchte, Enthalpie, Taupunkt, CO2, VOC, CO2/VOC-Mix, Helligkeit, Bewegung, Anwesenheit</t>
  </si>
  <si>
    <t>Deckensensor Temperatur, relative Feuchte, absolute Feuchte, Enthalpie, Taupunkt, CO2, VOC, CO2/VOC-Mix, Helligkeit, Bewegung, Anwesenheit, PM1,0, PM2,5, PM4,0, PM10</t>
  </si>
  <si>
    <t>Deckensensor Temperatur, relative Feuchte, absolute Feuchte, Enthalpie, Taupunkt, CO2, VOC, CO2/VOC-Mix, Helligkeit, Bewegung, Anwesenheit, Strahlungstemperatur, PM1,0, PM2,5, PM4,0, PM10</t>
  </si>
  <si>
    <t>Deckensensor Helligkeit, Bewegung</t>
  </si>
  <si>
    <t>Deckensensor Temperatur, relative Feuchte, absolute Feuchte, Enthalpie, Taupunkt, Helligkeit, Bewegung, Strahlungstemperatur</t>
  </si>
  <si>
    <t>Deckensensor, Raumsensor Temperatur</t>
  </si>
  <si>
    <t>Deckensensor, Raumsensor Temperatur, relative Feuchte, absolute Feuchte, Enthalpie, Taupunkt</t>
  </si>
  <si>
    <t>Deckensensor, Raumsensor Strahlungstemperatur</t>
  </si>
  <si>
    <t>Deckensensor, Raumsensor Bewegung</t>
  </si>
  <si>
    <t>Deckensensor, Raumsensor Helligkeit</t>
  </si>
  <si>
    <t>Deckensensor, Raumsensor Helligkeit, Bewegung</t>
  </si>
  <si>
    <t>Außensensor Temperatur</t>
  </si>
  <si>
    <t>Außensensor Temperatur, relative Feuchte, absolute Feuchte, Enthalpie, Taupunkt</t>
  </si>
  <si>
    <t>Außensensor Temperatur, relative Feuchte</t>
  </si>
  <si>
    <t>Außensensor CO2</t>
  </si>
  <si>
    <t>Außensensor Temperatur, CO2</t>
  </si>
  <si>
    <t>Außensensor Temperatur, relative Feuchte, absolute Feuchte, Enthalpie, Taupunkt, CO2</t>
  </si>
  <si>
    <t>Außensensor CO2, VOC, CO2/VOC-Mix</t>
  </si>
  <si>
    <t>Außensensor Temperatur, CO2, VOC, CO2/VOC-Mix</t>
  </si>
  <si>
    <t>Außensensor Temperatur, relative Feuchte, absolute Feuchte, Enthalpie, Taupunkt, CO2, VOC, CO2/VOC-Mix</t>
  </si>
  <si>
    <t>Außensensor Temperatur, relative Feuchte, CO2</t>
  </si>
  <si>
    <t>Außensensor CO2, VOC</t>
  </si>
  <si>
    <t>Außensensor Temperatur, CO2, VOC</t>
  </si>
  <si>
    <t>Außensensor Temperatur, relative Feuchte, CO2, VOC</t>
  </si>
  <si>
    <t>Außensensor Helligkeit</t>
  </si>
  <si>
    <t>Außensensor Temperatur, Helligkeit</t>
  </si>
  <si>
    <t>Außensensor Temperatur, relative Feuchte, absolute Feuchte, Enthalpie, Taupunkt, Helligkeit</t>
  </si>
  <si>
    <t>Außensensor Temperatur, relative Feuchte, absolute Feuchte, Enthalpie, Taupunkt, Helligkeit, atmosphärischer Luftdruck</t>
  </si>
  <si>
    <t>Außensensor Temperatur, relative Feuchte, Helligkeit</t>
  </si>
  <si>
    <t>Außensensor Temperatur, relative Feuchte, Helligkeit, atmosphärischer Luftdruck</t>
  </si>
  <si>
    <t>Kanalsensor, Tauchsensor Temperatur</t>
  </si>
  <si>
    <t>Kanalsensor Temperatur, relative Feuchte, absolute Feuchte, Enthalpie, Taupunkt</t>
  </si>
  <si>
    <t>Kanalsensor Temperatur, relative Feuchte</t>
  </si>
  <si>
    <t>Kanalsensor CO2, VOC, CO2/VOC-Mix</t>
  </si>
  <si>
    <t>Kanalsensor Temperatur, CO2, VOC, CO2/VOC-Mix</t>
  </si>
  <si>
    <t>Kanalsensor Temperatur, CO2, VOC</t>
  </si>
  <si>
    <t>Kanalsensor Temperatur, relative Feuchte, absolute Feuchte, Enthalpie, Taupunkt, CO2, VOC, CO2/VOC-Mix</t>
  </si>
  <si>
    <t>Kanalsensor CO2</t>
  </si>
  <si>
    <t>Kanalsensor Temperatur, CO2</t>
  </si>
  <si>
    <t>Kanalsensor Temperatur, relative Feuchte, absolute Feuchte, Enthalpie, Taupunkt, CO2</t>
  </si>
  <si>
    <t>Kanalsensor CO2, VOC</t>
  </si>
  <si>
    <t>Kanalsensor Temperatur, relative Feuchte, CO2, VOC</t>
  </si>
  <si>
    <t>Kanalsensor Temperatur, relative Feuchte, CO2</t>
  </si>
  <si>
    <t>Strömungsgeschwindigkeits-Messumformer Temperatur, Strömungsgeschwindigkeit</t>
  </si>
  <si>
    <t>Mittelwert-Kanalsensor Temperatur</t>
  </si>
  <si>
    <t>Einschraubsensor, Kanalsensor Temperatur</t>
  </si>
  <si>
    <t>Kabelsensor Temperatur</t>
  </si>
  <si>
    <t>Kabelsensor, Oberflächensensor Temperatur</t>
  </si>
  <si>
    <t>Anlegesensor Temperatur</t>
  </si>
  <si>
    <t>Anlegesensor, Kabelsensor Temperatur</t>
  </si>
  <si>
    <t>Kondensationswächter Temperatur, relative Feuchte, absolute Feuchte, Enthalpie, Taupunkt, Kondensation</t>
  </si>
  <si>
    <t>Kondensationswächter Temperatur, relative Feuchte, Kondensation</t>
  </si>
  <si>
    <t>Kondensationswächter Kondensation</t>
  </si>
  <si>
    <t>Leckagedetektor Leckage</t>
  </si>
  <si>
    <t>Frostschutzthermostat Temperatur</t>
  </si>
  <si>
    <t>Differenzdruck-Messumformer Differenzdruck, Volumenstrom, Druck in Pa oder inchWC, Volumenstrom in m³/h oder cfm, optional parametrierbar über App oder uConfig</t>
  </si>
  <si>
    <t>Differenzdruck-Messumformer Differenzdruck, Druck in Pa oder inchWC, optional parametrierbar über App oder uConfig</t>
  </si>
  <si>
    <t>Differenzdruckschalter Differenzdruck</t>
  </si>
  <si>
    <t>Druck-Messumformer Druck</t>
  </si>
  <si>
    <t>Differenzdruck-Messumformer Differenzdruck</t>
  </si>
  <si>
    <t>Volumenstromsensor Temperatur, Volumenstrom, Leckage</t>
  </si>
  <si>
    <t xml:space="preserve">Gateway </t>
  </si>
  <si>
    <t xml:space="preserve">Konverter </t>
  </si>
  <si>
    <t xml:space="preserve">Repeater </t>
  </si>
  <si>
    <t xml:space="preserve">Fensterkontakt </t>
  </si>
  <si>
    <t>Aktor Temperatur</t>
  </si>
  <si>
    <t>Aktor Temperatur, relative Feuchte</t>
  </si>
  <si>
    <t xml:space="preserve">Schalter </t>
  </si>
  <si>
    <t xml:space="preserve">I/O-Modul </t>
  </si>
  <si>
    <t xml:space="preserve">Aktor </t>
  </si>
  <si>
    <t xml:space="preserve">Thyristor-Leistungssteller </t>
  </si>
  <si>
    <t xml:space="preserve">Zubehör </t>
  </si>
  <si>
    <t xml:space="preserve">Tauchhülse, Zubehör </t>
  </si>
  <si>
    <t>Aussenanwendung</t>
  </si>
  <si>
    <t>Aussensensoren</t>
  </si>
  <si>
    <t>Gateways/Konverter/Repeater</t>
  </si>
  <si>
    <t>Konverter</t>
  </si>
  <si>
    <t>–</t>
  </si>
  <si>
    <t>Produktfamilie</t>
  </si>
  <si>
    <t>thanos EVO</t>
  </si>
  <si>
    <t>NOVOS Touch</t>
  </si>
  <si>
    <t>NOVOS 7</t>
  </si>
  <si>
    <t>NOVOS 5 x</t>
  </si>
  <si>
    <t>NOVOS 3 x</t>
  </si>
  <si>
    <t>NOVOS 3 INC</t>
  </si>
  <si>
    <t>NOVOS 3 Timer</t>
  </si>
  <si>
    <t>WRF06 x</t>
  </si>
  <si>
    <t>LCR Touch</t>
  </si>
  <si>
    <t>JOY Fancoil</t>
  </si>
  <si>
    <t>JOY HC</t>
  </si>
  <si>
    <t>LCF02 Touch</t>
  </si>
  <si>
    <t>LCF02 QTouch</t>
  </si>
  <si>
    <t>LCF02 QTouch AP</t>
  </si>
  <si>
    <t>LCF02</t>
  </si>
  <si>
    <t>WRF04 RC x</t>
  </si>
  <si>
    <t>NOVOS 3</t>
  </si>
  <si>
    <t>NOVOS 3 IR</t>
  </si>
  <si>
    <t>MCS</t>
  </si>
  <si>
    <t>WRF06</t>
  </si>
  <si>
    <t>FTB+</t>
  </si>
  <si>
    <t>WRF06I</t>
  </si>
  <si>
    <t>WRF04I</t>
  </si>
  <si>
    <t>RPF40</t>
  </si>
  <si>
    <t>RPF40+</t>
  </si>
  <si>
    <t>RPF100</t>
  </si>
  <si>
    <t>RPF100+</t>
  </si>
  <si>
    <t>FTP+</t>
  </si>
  <si>
    <t>LP+</t>
  </si>
  <si>
    <t>thevios Hub</t>
  </si>
  <si>
    <t>thevios 5</t>
  </si>
  <si>
    <t>thevios 3</t>
  </si>
  <si>
    <t>RDF18</t>
  </si>
  <si>
    <t>RDF18+</t>
  </si>
  <si>
    <t>RDF-IR</t>
  </si>
  <si>
    <t>RDI</t>
  </si>
  <si>
    <t>LDF+</t>
  </si>
  <si>
    <t>AGS54+</t>
  </si>
  <si>
    <t>AGS55+</t>
  </si>
  <si>
    <t>FTA54+</t>
  </si>
  <si>
    <t>WSA</t>
  </si>
  <si>
    <t>LA+</t>
  </si>
  <si>
    <t>Li65+</t>
  </si>
  <si>
    <t>SR65</t>
  </si>
  <si>
    <t>AKF10+</t>
  </si>
  <si>
    <t>FTK+</t>
  </si>
  <si>
    <t>LK+</t>
  </si>
  <si>
    <t>SR65 AKF</t>
  </si>
  <si>
    <t>MWF+</t>
  </si>
  <si>
    <t>MWF400+</t>
  </si>
  <si>
    <t>SFK02+</t>
  </si>
  <si>
    <t>SFK02+ FR</t>
  </si>
  <si>
    <t>SFK01</t>
  </si>
  <si>
    <t>SFK03</t>
  </si>
  <si>
    <t>KFK01</t>
  </si>
  <si>
    <t>KFK03</t>
  </si>
  <si>
    <t>TF25</t>
  </si>
  <si>
    <t>TF25+</t>
  </si>
  <si>
    <t>TF14</t>
  </si>
  <si>
    <t>TF14+</t>
  </si>
  <si>
    <t>SR65 TF</t>
  </si>
  <si>
    <t>PR25</t>
  </si>
  <si>
    <t>PR25+</t>
  </si>
  <si>
    <t>OF14</t>
  </si>
  <si>
    <t>OF14+</t>
  </si>
  <si>
    <t>VFG54+</t>
  </si>
  <si>
    <t>AF25</t>
  </si>
  <si>
    <t>AF25+</t>
  </si>
  <si>
    <t>WK02+</t>
  </si>
  <si>
    <t>WK01+</t>
  </si>
  <si>
    <t>LS02+ ext.</t>
  </si>
  <si>
    <t>LS02+ flex</t>
  </si>
  <si>
    <t>TFR</t>
  </si>
  <si>
    <t>DPA+</t>
  </si>
  <si>
    <t>PS</t>
  </si>
  <si>
    <t>DPG</t>
  </si>
  <si>
    <t>MM</t>
  </si>
  <si>
    <t>DLF02</t>
  </si>
  <si>
    <t>DPL02</t>
  </si>
  <si>
    <t>CubicMeter</t>
  </si>
  <si>
    <t>STC-BACnet IP</t>
  </si>
  <si>
    <t>Gateway LRW Indoor RAK 7268</t>
  </si>
  <si>
    <t>SRE-Repeater</t>
  </si>
  <si>
    <t>SRG02</t>
  </si>
  <si>
    <t>SRW03</t>
  </si>
  <si>
    <t>SAB07</t>
  </si>
  <si>
    <t>Funkschalter Mini</t>
  </si>
  <si>
    <t>Handsender</t>
  </si>
  <si>
    <t>STC-DO</t>
  </si>
  <si>
    <t>SRC-AO</t>
  </si>
  <si>
    <t>STC-DO8</t>
  </si>
  <si>
    <t>TS1 1-phasig</t>
  </si>
  <si>
    <t>TS3 1-phasig</t>
  </si>
  <si>
    <t>TS1 3-phasig</t>
  </si>
  <si>
    <t>TS3 3-phasig</t>
  </si>
  <si>
    <t>Befestigung und Verschraubung</t>
  </si>
  <si>
    <t>Montagezubehör USE</t>
  </si>
  <si>
    <t>Tauchhülsen</t>
  </si>
  <si>
    <t>Einschweißhülsen</t>
  </si>
  <si>
    <t>Montageflansche</t>
  </si>
  <si>
    <t>Verbindungen</t>
  </si>
  <si>
    <t>Leitungen und Kabel</t>
  </si>
  <si>
    <t>Rahmen und Gehäuse</t>
  </si>
  <si>
    <t>Ventiladapter</t>
  </si>
  <si>
    <t>Gehäuse- und Diebstahlschutz</t>
  </si>
  <si>
    <t>Filter / Ersatzfilter</t>
  </si>
  <si>
    <t>Netzteile</t>
  </si>
  <si>
    <t>Batterien</t>
  </si>
  <si>
    <t>Hardware</t>
  </si>
  <si>
    <t>Speichermedien</t>
  </si>
  <si>
    <t>thevios Sat</t>
  </si>
  <si>
    <t>Displays</t>
  </si>
  <si>
    <t>Abnahmeprüfzeugnis 3.1 nach DIN EN 10204</t>
  </si>
  <si>
    <t>Sonderbedruckung</t>
  </si>
  <si>
    <t>Sonderlackierung</t>
  </si>
  <si>
    <t>Sondergravur/Sonderlaserung</t>
  </si>
  <si>
    <t>Produktnummer</t>
  </si>
  <si>
    <t>net</t>
  </si>
  <si>
    <t>https://www.thermokon.de/direct/de-ch/products/thanos-evo-weiss-temp-rs485-bacnet-ms-tp</t>
  </si>
  <si>
    <t>https://www.thermokon.de/direct/de-ch/products/thanos-evo-weiss-temp-rh-rs485-bacnet-ms-tp</t>
  </si>
  <si>
    <t>https://www.thermokon.de/direct/de-ch/products/thanos-evo-weiss-co2-temp-rh-rs485-bacnet-ms-tp</t>
  </si>
  <si>
    <t>https://www.thermokon.de/direct/de-ch/products/thanos-evo-weiss-co2plusvoc-temp-rh-rs485-bacnet-ms-tp</t>
  </si>
  <si>
    <t>https://www.thermokon.de/direct/de-ch/products/thanos-evo-schwarz-temp-rs485-bacnet-ms-tp</t>
  </si>
  <si>
    <t>https://www.thermokon.de/direct/de-ch/products/thanos-evo-schwarz-temp-rh-rs485-bacnet-ms-tp</t>
  </si>
  <si>
    <t>https://www.thermokon.de/direct/de-ch/products/thanos-evo-schwarz-co2-temp-rh-rs485-bacnet-ms-tp</t>
  </si>
  <si>
    <t>https://www.thermokon.de/direct/de-ch/products/thanos-evo-schwarz-co2plusvoc-temp-rh-rs485-bacnet-ms-tp</t>
  </si>
  <si>
    <t>https://www.thermokon.de/direct/de-ch/products/thanos-evo-design-schwarz-temp-rs485-bacnet-ms-tp</t>
  </si>
  <si>
    <t>https://www.thermokon.de/direct/de-ch/products/thanos-evo-design-schwarz-temp-rh-rs485-bacnet-ms-tp</t>
  </si>
  <si>
    <t>https://www.thermokon.de/direct/de-ch/products/thanos-evo-design-schwarz-co2-temp-rh-rs485-bacnet-ms-tp</t>
  </si>
  <si>
    <t>https://www.thermokon.de/direct/de-ch/products/thanos-evo-design-schwarz-co2plusvoc-temp-rh-rs485-bacnet-ms-tp</t>
  </si>
  <si>
    <t>https://www.thermokon.de/direct/de-ch/products/thanos-evo-weiss-temp-rs485-modbus</t>
  </si>
  <si>
    <t>https://www.thermokon.de/direct/de-ch/products/thanos-evo-weiss-temp-rh-rs485-modbus</t>
  </si>
  <si>
    <t>https://www.thermokon.de/direct/de-ch/products/thanos-evo-weiss-co2-temp-rh-rs485-modbus</t>
  </si>
  <si>
    <t>https://www.thermokon.de/direct/de-ch/products/thanos-evo-weiss-co2plusvoc-temp-rh-rs485-modbus</t>
  </si>
  <si>
    <t>https://www.thermokon.de/direct/de-ch/products/thanos-evo-schwarz-temp-rs485-modbus</t>
  </si>
  <si>
    <t>https://www.thermokon.de/direct/de-ch/products/thanos-evo-schwarz-temp-rh-rs485-modbus</t>
  </si>
  <si>
    <t>https://www.thermokon.de/direct/de-ch/products/thanos-evo-schwarz-co2-temp-rh-rs485-modbus</t>
  </si>
  <si>
    <t>https://www.thermokon.de/direct/de-ch/products/thanos-evo-schwarz-co2plusvoc-temp-rh-rs485-modbus</t>
  </si>
  <si>
    <t>https://www.thermokon.de/direct/de-ch/products/thanos-evo-design-schwarz-temp-rs485-modbus</t>
  </si>
  <si>
    <t>https://www.thermokon.de/direct/de-ch/products/thanos-evo-design-schwarz-temp-rh-rs485-modbus</t>
  </si>
  <si>
    <t>https://www.thermokon.de/direct/de-ch/products/thanos-evo-design-schwarz-co2-temp-rh-rs485-modbus</t>
  </si>
  <si>
    <t>https://www.thermokon.de/direct/de-ch/products/thanos-evo-design-schwarz-co2plusvoc-temp-rh-rs485-modbus</t>
  </si>
  <si>
    <t>https://www.thermokon.de/direct/de-ch/products/thanos-evo-weiss-temp-knx</t>
  </si>
  <si>
    <t>https://www.thermokon.de/direct/de-ch/products/thanos-evo-weiss-temp-rh-knx</t>
  </si>
  <si>
    <t>https://www.thermokon.de/direct/de-ch/products/thanos-evo-weiss-co2-temp-rh-knx</t>
  </si>
  <si>
    <t>https://www.thermokon.de/direct/de-ch/products/thanos-evo-weiss-co2plusvoc-temp-rh-knx</t>
  </si>
  <si>
    <t>https://www.thermokon.de/direct/de-ch/products/thanos-evo-schwarz-temp-knx</t>
  </si>
  <si>
    <t>https://www.thermokon.de/direct/de-ch/products/thanos-evo-schwarz-temp-rh-knx</t>
  </si>
  <si>
    <t>https://www.thermokon.de/direct/de-ch/products/thanos-evo-schwarz-co2-temp-rh-knx</t>
  </si>
  <si>
    <t>https://www.thermokon.de/direct/de-ch/products/thanos-evo-schwarz-co2plusvoc-temp-rh-knx</t>
  </si>
  <si>
    <t>https://www.thermokon.de/direct/de-ch/products/thanos-evo-design-schwarz-temp-knx</t>
  </si>
  <si>
    <t>https://www.thermokon.de/direct/de-ch/products/thanos-evo-design-schwarz-co2-temp-rh-knx</t>
  </si>
  <si>
    <t>https://www.thermokon.de/direct/de-ch/products/thanos-evo-design-schwarz-co2plusvoc-temp-rh-knx</t>
  </si>
  <si>
    <t>https://www.thermokon.de/direct/de-ch/products/thanos-evo-weiss-temp-bluerange</t>
  </si>
  <si>
    <t>https://www.thermokon.de/direct/de-ch/products/thanos-evo-weiss-temp-rh-bluerange</t>
  </si>
  <si>
    <t>https://www.thermokon.de/direct/de-ch/products/thanos-evo-weiss-co2-temp-rh-bluerange</t>
  </si>
  <si>
    <t>https://www.thermokon.de/direct/de-ch/products/thanos-evo-weiss-co2plusvoc-temp-rh-bluerange</t>
  </si>
  <si>
    <t>https://www.thermokon.de/direct/de-ch/products/thanos-evo-schwarz-temp-bluerange</t>
  </si>
  <si>
    <t>https://www.thermokon.de/direct/de-ch/products/thanos-evo-schwarz-temp-rh-bluerange</t>
  </si>
  <si>
    <t>https://www.thermokon.de/direct/de-ch/products/thanos-evo-schwarz-co2-temp-rh-bluerange</t>
  </si>
  <si>
    <t>https://www.thermokon.de/direct/de-ch/products/thanos-evo-schwarz-co2plusvoc-temp-rh-bluerange</t>
  </si>
  <si>
    <t>https://www.thermokon.de/direct/de-ch/products/novos-touch-weiss-temp-rs485-bacnet-ms-tp</t>
  </si>
  <si>
    <t>https://www.thermokon.de/direct/de-ch/products/novos-touch-weiss-temp-rh-rs485-bacnet-ms-tp</t>
  </si>
  <si>
    <t>https://www.thermokon.de/direct/de-ch/products/novos-touch-weiss-co2-temp-rh-rs485-bacnet-ms-tp</t>
  </si>
  <si>
    <t>https://www.thermokon.de/direct/de-ch/products/novos-touch-weiss-co2plusvoc-temp-rh-rs485-bacnet-ms-tp</t>
  </si>
  <si>
    <t>https://www.thermokon.de/direct/de-ch/products/novos-touch-weiss-temp-rs485-modbus</t>
  </si>
  <si>
    <t>https://www.thermokon.de/direct/de-ch/products/novos-touch-weiss-temp-rh-rs485-modbus</t>
  </si>
  <si>
    <t>https://www.thermokon.de/direct/de-ch/products/novos-touch-weiss-co2-temp-rh-rs485-modbus</t>
  </si>
  <si>
    <t>https://www.thermokon.de/direct/de-ch/products/novos-touch-weiss-co2plusvoc-temp-rh-rs485-modbus</t>
  </si>
  <si>
    <t>https://www.thermokon.de/direct/de-ch/products/novos-touch-weiss-temp-knx</t>
  </si>
  <si>
    <t>https://www.thermokon.de/direct/de-ch/products/novos-touch-weiss-temp-rh-knx</t>
  </si>
  <si>
    <t>https://www.thermokon.de/direct/de-ch/products/novos-touch-weiss-co2-temp-rh-knx</t>
  </si>
  <si>
    <t>https://www.thermokon.de/direct/de-ch/products/novos-touch-weiss-co2plusvoc-temp-rh-knx</t>
  </si>
  <si>
    <t>https://www.thermokon.de/direct/de-ch/products/novos-7-weiss-temp-rs485-bacnet-ms-tp</t>
  </si>
  <si>
    <t>https://www.thermokon.de/direct/de-ch/products/novos-7-weiss-temp-rh-rs485-bacnet-ms-tp</t>
  </si>
  <si>
    <t>https://www.thermokon.de/direct/de-ch/products/novos-7-weiss-co2-temp-rh-rs485-bacnet-ms-tp</t>
  </si>
  <si>
    <t>https://www.thermokon.de/direct/de-ch/products/novos-7-weiss-co2plusvoc-temp-rh-rs485-bacnet-ms-tp</t>
  </si>
  <si>
    <t>https://www.thermokon.de/direct/de-ch/products/novos-7-weiss-temp-rs485-modbus</t>
  </si>
  <si>
    <t>https://www.thermokon.de/direct/de-ch/products/novos-7-weiss-temp-rh-rs485-modbus</t>
  </si>
  <si>
    <t>https://www.thermokon.de/direct/de-ch/products/novos-7-weiss-co2-temp-rh-rs485-modbus</t>
  </si>
  <si>
    <t>https://www.thermokon.de/direct/de-ch/products/novos-7-weiss-co2plusvoc-temp-rh-rs485-modbus</t>
  </si>
  <si>
    <t>https://www.thermokon.de/direct/de-ch/products/novos-7-weiss-temp-knx</t>
  </si>
  <si>
    <t>https://www.thermokon.de/direct/de-ch/products/novos-7-weiss-temp-rh-knx</t>
  </si>
  <si>
    <t>https://www.thermokon.de/direct/de-ch/products/novos-7-weiss-co2-temp-rh-knx</t>
  </si>
  <si>
    <t>https://www.thermokon.de/direct/de-ch/products/novos-7-weiss-co2plusvoc-temp-rh-knx</t>
  </si>
  <si>
    <t>https://www.thermokon.de/direct/de-ch/products/novos-5-s-weiss-ohne-sensor-fs5</t>
  </si>
  <si>
    <t>https://www.thermokon.de/direct/de-ch/products/novos-5-s-weiss-temp-pt100-fs5</t>
  </si>
  <si>
    <t>https://www.thermokon.de/direct/de-ch/products/novos-5-s-weiss-temp-pt1000-fs5</t>
  </si>
  <si>
    <t>https://www.thermokon.de/direct/de-ch/products/novos-5-s-weiss-temp-pt1000-1-3-din-fs5</t>
  </si>
  <si>
    <t>https://www.thermokon.de/direct/de-ch/products/novos-5-s-weiss-temp-ni1000-fs5</t>
  </si>
  <si>
    <t>https://www.thermokon.de/direct/de-ch/products/novos-5-s-weiss-temp-ni1000tk5000-fs5</t>
  </si>
  <si>
    <t>https://www.thermokon.de/direct/de-ch/products/novos-5-s-weiss-temp-ntc10k-fs5</t>
  </si>
  <si>
    <t>https://www.thermokon.de/direct/de-ch/products/novos-5-pstd-weiss-ohne-sensor-10-kohm-fs5</t>
  </si>
  <si>
    <t>https://www.thermokon.de/direct/de-ch/products/novos-5-pstd-weiss-temp-pt100-10-kohm-fs5</t>
  </si>
  <si>
    <t>https://www.thermokon.de/direct/de-ch/products/novos-5-pstd-weiss-temp-pt1000-10-kohm-fs5</t>
  </si>
  <si>
    <t>https://www.thermokon.de/direct/de-ch/products/novos-5-pstd-weiss-temp-pt1000-1-3-din-10-kohm-fs5</t>
  </si>
  <si>
    <t>https://www.thermokon.de/direct/de-ch/products/novos-5-pstd-weiss-temp-ni1000-10-kohm-fs5</t>
  </si>
  <si>
    <t>https://www.thermokon.de/direct/de-ch/products/novos-5-pstd-weiss-temp-ni1000tk5000-10-kohm-fs5</t>
  </si>
  <si>
    <t>https://www.thermokon.de/direct/de-ch/products/novos-5-pstd-weiss-temp-ntc10k-10-kohm-fs5</t>
  </si>
  <si>
    <t>https://www.thermokon.de/direct/de-ch/products/novos-5-s-weiss-temp-trv-fs5</t>
  </si>
  <si>
    <t>https://www.thermokon.de/direct/de-ch/products/novos-5-pstd-weiss-temp-trv-poti-aktiv-fs5</t>
  </si>
  <si>
    <t>https://www.thermokon.de/direct/de-ch/products/novos-5-s-weiss-temp-rs485-bacnet-ms-tp-fs5</t>
  </si>
  <si>
    <t>https://www.thermokon.de/direct/de-ch/products/novos-5-pstd-weiss-temp-rs485-bacnet-ms-tp-fs5</t>
  </si>
  <si>
    <t>https://www.thermokon.de/direct/de-ch/products/novos-5-s-weiss-temp-rs485-modbus-fs5</t>
  </si>
  <si>
    <t>https://www.thermokon.de/direct/de-ch/products/novos-5-pstd-weiss-temp-rs485-modbus-fs5</t>
  </si>
  <si>
    <t>https://www.thermokon.de/direct/de-ch/products/novos-3-p-weiss-ohne-sensor-10-kohm</t>
  </si>
  <si>
    <t>https://www.thermokon.de/direct/de-ch/products/novos-3-td-weiss-ohne-sensor</t>
  </si>
  <si>
    <t>https://www.thermokon.de/direct/de-ch/products/novos-3-ptd-weiss-ohne-sensor-10-kohm</t>
  </si>
  <si>
    <t>https://www.thermokon.de/direct/de-ch/products/novos-3-p-weiss-temp-pt100-10-kohm</t>
  </si>
  <si>
    <t>https://www.thermokon.de/direct/de-ch/products/novos-3-td-weiss-temp-pt100</t>
  </si>
  <si>
    <t>https://www.thermokon.de/direct/de-ch/products/novos-3-ptd-weiss-temp-pt100-10-kohm</t>
  </si>
  <si>
    <t>https://www.thermokon.de/direct/de-ch/products/novos-3-p-weiss-temp-pt1000-10-kohm</t>
  </si>
  <si>
    <t>https://www.thermokon.de/direct/de-ch/products/novos-3-td-weiss-temp-pt1000</t>
  </si>
  <si>
    <t>https://www.thermokon.de/direct/de-ch/products/novos-3-ptd-weiss-temp-pt1000-10-kohm</t>
  </si>
  <si>
    <t>https://www.thermokon.de/direct/de-ch/products/novos-3-p-weiss-temp-pt1000-1-3-din-10-kohm</t>
  </si>
  <si>
    <t>https://www.thermokon.de/direct/de-ch/products/novos-3-td-weiss-temp-pt1000-1-3-din</t>
  </si>
  <si>
    <t>https://www.thermokon.de/direct/de-ch/products/novos-3-ptd-weiss-temp-pt1000-1-3-din-10-kohm</t>
  </si>
  <si>
    <t>https://www.thermokon.de/direct/de-ch/products/novos-3-p-weiss-temp-ni1000-10-kohm</t>
  </si>
  <si>
    <t>https://www.thermokon.de/direct/de-ch/products/novos-3-td-weiss-temp-ni1000</t>
  </si>
  <si>
    <t>https://www.thermokon.de/direct/de-ch/products/novos-3-ptd-weiss-temp-ni1000-10-kohm</t>
  </si>
  <si>
    <t>https://www.thermokon.de/direct/de-ch/products/novos-3-p-weiss-temp-ni1000tk5000-10-kohm</t>
  </si>
  <si>
    <t>https://www.thermokon.de/direct/de-ch/products/novos-3-td-weiss-temp-ni1000tk5000</t>
  </si>
  <si>
    <t>https://www.thermokon.de/direct/de-ch/products/novos-3-ptd-weiss-temp-ni1000tk5000-10-kohm</t>
  </si>
  <si>
    <t>https://www.thermokon.de/direct/de-ch/products/novos-3-p-weiss-temp-ntc10k-10-kohm</t>
  </si>
  <si>
    <t>https://www.thermokon.de/direct/de-ch/products/novos-3-td-weiss-temp-ntc10k</t>
  </si>
  <si>
    <t>https://www.thermokon.de/direct/de-ch/products/novos-3-ptd-weiss-temp-ntc10k-10-kohm</t>
  </si>
  <si>
    <t>https://www.thermokon.de/direct/de-ch/products/novos-3-p-weiss-temp-trv-poti-aktiv</t>
  </si>
  <si>
    <t>https://www.thermokon.de/direct/de-ch/products/novos-3-td-weiss-temp-trv</t>
  </si>
  <si>
    <t>https://www.thermokon.de/direct/de-ch/products/novos-3-ptd-weiss-temp-trv-poti-aktiv</t>
  </si>
  <si>
    <t>https://www.thermokon.de/direct/de-ch/products/novos-3-p-weiss-temp-rs485-bacnet-ms-tp</t>
  </si>
  <si>
    <t>https://www.thermokon.de/direct/de-ch/products/novos-3-td-weiss-temp-rs485-bacnet-ms-tp</t>
  </si>
  <si>
    <t>https://www.thermokon.de/direct/de-ch/products/novos-3-ptd-weiss-temp-rs485-bacnet-ms-tp</t>
  </si>
  <si>
    <t>https://www.thermokon.de/direct/de-ch/products/novos-3-p-weiss-temp-rs485-modbus</t>
  </si>
  <si>
    <t>https://www.thermokon.de/direct/de-ch/products/novos-3-td-weiss-temp-rs485-modbus</t>
  </si>
  <si>
    <t>https://www.thermokon.de/direct/de-ch/products/novos-3-ptd-weiss-temp-rs485-modbus</t>
  </si>
  <si>
    <t>https://www.thermokon.de/direct/de-ch/products/novos-3-sr-p-weiss-temp</t>
  </si>
  <si>
    <t>https://www.thermokon.de/direct/de-ch/products/novos-3-sr-t-weiss-temp</t>
  </si>
  <si>
    <t>https://www.thermokon.de/direct/de-ch/products/novos-3-sr-pt-weiss-temp</t>
  </si>
  <si>
    <t>https://www.thermokon.de/direct/de-ch/products/novos-3-sr-p-weiss-temp-rh</t>
  </si>
  <si>
    <t>https://www.thermokon.de/direct/de-ch/products/novos-3-sr-t-weiss-temp-rh</t>
  </si>
  <si>
    <t>https://www.thermokon.de/direct/de-ch/products/novos-3-sr-pt-weiss-temp-rh</t>
  </si>
  <si>
    <t>https://www.thermokon.de/direct/de-ch/products/novos-3-p-weiss-temp-rh-lrw</t>
  </si>
  <si>
    <t>https://www.thermokon.de/direct/de-ch/products/novos-3-t-weiss-co2-temp-rh-lrw</t>
  </si>
  <si>
    <t>https://www.thermokon.de/direct/de-ch/products/novos-3-pt-weiss-co2-temp-rh-lrw</t>
  </si>
  <si>
    <t>https://www.thermokon.de/direct/de-ch/products/novos-3-p-weiss-occ-temp-rh-lrw</t>
  </si>
  <si>
    <t>https://www.thermokon.de/direct/de-ch/products/novos-3-inc-weiss-temp-rs485-bacnet-ms-tp</t>
  </si>
  <si>
    <t>https://www.thermokon.de/direct/de-ch/products/novos-3-inc-eco-weiss-temp-rs485-bacnet-ms-tp</t>
  </si>
  <si>
    <t>https://www.thermokon.de/direct/de-ch/products/novos-3-inc-td-weiss-temp-rs485-bacnet-ms-tp</t>
  </si>
  <si>
    <t>https://www.thermokon.de/direct/de-ch/products/novos-3-inc-td-eco-weiss-temp-rs485-bacnet-ms-tp</t>
  </si>
  <si>
    <t>https://www.thermokon.de/direct/de-ch/products/novos-3-inc-fs5-weiss-temp-rs485-bacnet-ms-tp</t>
  </si>
  <si>
    <t>https://www.thermokon.de/direct/de-ch/products/novos-3-inc-fs5-eco-weiss-temp-rs485-bacnet-ms-tp</t>
  </si>
  <si>
    <t>https://www.thermokon.de/direct/de-ch/products/novos-3-inc-weiss-temp-rs485-modbus</t>
  </si>
  <si>
    <t>https://www.thermokon.de/direct/de-ch/products/novos-3-inc-eco-weiss-temp-rs485-modbus</t>
  </si>
  <si>
    <t>https://www.thermokon.de/direct/de-ch/products/novos-3-inc-td-weiss-temp-rs485-modbus</t>
  </si>
  <si>
    <t>https://www.thermokon.de/direct/de-ch/products/novos-3-inc-td-eco-weiss-temp-rs485-modbus</t>
  </si>
  <si>
    <t>https://www.thermokon.de/direct/de-ch/products/novos-3-inc-fs5-weiss-temp-rs485-modbus</t>
  </si>
  <si>
    <t>https://www.thermokon.de/direct/de-ch/products/novos-3-inc-fs5-eco-weiss-temp-rs485-modbus</t>
  </si>
  <si>
    <t>https://www.thermokon.de/direct/de-ch/products/novos-3-inc-epd-weiss-temp-rh-lrw</t>
  </si>
  <si>
    <t>https://www.thermokon.de/direct/de-ch/products/novos-3-inc-epd-weiss-co2-temp-rh-lrw</t>
  </si>
  <si>
    <t>https://www.thermokon.de/direct/de-ch/products/novos-3-inc-epd-t-weiss-temp-rh-lrw</t>
  </si>
  <si>
    <t>https://www.thermokon.de/direct/de-ch/products/novos-3-inc-epd-t-weiss-co2-temp-rh-lrw</t>
  </si>
  <si>
    <t>https://www.thermokon.de/direct/de-ch/products/novos-3-timer-weiss</t>
  </si>
  <si>
    <t>https://www.thermokon.de/direct/de-ch/products/novos-3-timer-schwarz</t>
  </si>
  <si>
    <t>https://www.thermokon.de/direct/de-ch/products/wrf07-p-ohne-sensor-btyp1-ediziodue-weiss-10-kohm</t>
  </si>
  <si>
    <t>https://www.thermokon.de/direct/de-ch/products/wrf07-ptd-ohne-sensor-btyp1-ediziodue-weiss-10-kohm-led-gruen</t>
  </si>
  <si>
    <t>https://www.thermokon.de/direct/de-ch/products/wrf07-p-pt100-btyp1-ediziodue-weiss-10-kohm</t>
  </si>
  <si>
    <t>https://www.thermokon.de/direct/de-ch/products/wrf07-ptd-pt100-btyp1-ediziodue-weiss-10-kohm-led-gruen</t>
  </si>
  <si>
    <t>https://www.thermokon.de/direct/de-ch/products/wrf07-p-pt1000-btyp1-ediziodue-weiss-10-kohm</t>
  </si>
  <si>
    <t>https://www.thermokon.de/direct/de-ch/products/wrf07-ptd-pt1000-btyp1-ediziodue-weiss-10-kohm-led-gruen</t>
  </si>
  <si>
    <t>https://www.thermokon.de/direct/de-ch/products/wrf07-p-pt1000-1-3-din-btyp1-ediziodue-weiss-10-kohm</t>
  </si>
  <si>
    <t>https://www.thermokon.de/direct/de-ch/products/wrf07-ptd-pt1000-1-3-din-btyp1-ediziodue-weiss-10-kohm-led-gruen</t>
  </si>
  <si>
    <t>https://www.thermokon.de/direct/de-ch/products/wrf07-p-ni1000-btyp1-ediziodue-weiss-10-kohm</t>
  </si>
  <si>
    <t>https://www.thermokon.de/direct/de-ch/products/wrf07-ptd-ni1000-btyp1-ediziodue-weiss-10-kohm-led-gruen</t>
  </si>
  <si>
    <t>https://www.thermokon.de/direct/de-ch/products/wrf07-p-ni1000tk5000-btyp1-ediziodue-weiss-10-kohm</t>
  </si>
  <si>
    <t>https://www.thermokon.de/direct/de-ch/products/wrf07-ptd-ni1000tk5000-btyp1-ediziodue-weiss-10-kohm-led-gruen</t>
  </si>
  <si>
    <t>https://www.thermokon.de/direct/de-ch/products/wrf07-p-ntc10k-btyp1-ediziodue-weiss-10-kohm</t>
  </si>
  <si>
    <t>https://www.thermokon.de/direct/de-ch/products/wrf07-ptd-ntc10k-btyp1-ediziodue-weiss-10-kohm-led-gruen</t>
  </si>
  <si>
    <t>https://www.thermokon.de/direct/de-ch/products/wrf07-p-temp-trv3-btyp1-ediziodue-weiss-poti-aktiv</t>
  </si>
  <si>
    <t>https://www.thermokon.de/direct/de-ch/products/wrf07-ptd-temp-trv3-btyp1-ediziodue-weiss-poti-aktiv-led-gruen</t>
  </si>
  <si>
    <t>https://www.thermokon.de/direct/de-ch/products/wrf07-p-co2-temp-rh-rs485-modbus-btyp1-ediziodue-weiss</t>
  </si>
  <si>
    <t>https://www.thermokon.de/direct/de-ch/products/wrf07-p-co2plusvoc-temp-rh-rs485-modbus-btyp1-ediziodue-weiss</t>
  </si>
  <si>
    <t>https://www.thermokon.de/direct/de-ch/products/wrf07-ptd-co2-temp-rh-rs485-modbus-btyp1-ediziodue-weiss-led-gruen</t>
  </si>
  <si>
    <t>https://www.thermokon.de/direct/de-ch/products/wrf07-ptd-co2plusvoc-temp-rh-rs485-modbus-btyp1-ediziodue-weiss-led-gruen</t>
  </si>
  <si>
    <t>https://www.thermokon.de/direct/de-ch/products/wrf07-inc-fs5-temp-rh-knx-ediziodue-weiss</t>
  </si>
  <si>
    <t>https://www.thermokon.de/direct/de-ch/products/wrf06-lcd-temp-vv-btyp3-ediziodue-weiss</t>
  </si>
  <si>
    <t>https://www.thermokon.de/direct/de-ch/products/wrf06-lcd-temp-vv-btyp1-ediziodue-weiss</t>
  </si>
  <si>
    <t>https://www.thermokon.de/direct/de-ch/products/wrf06-s-ohne-sensor-ediziodue-weiss-fs5</t>
  </si>
  <si>
    <t>https://www.thermokon.de/direct/de-ch/products/wrf06-td-ohne-sensor-ediziodue-weiss-led-gruen</t>
  </si>
  <si>
    <t>https://www.thermokon.de/direct/de-ch/products/wrf06-td-pt100-ediziodue-weiss-led-gruen</t>
  </si>
  <si>
    <t>https://www.thermokon.de/direct/de-ch/products/wrf06-td-pt1000-ediziodue-weiss-led-gruen</t>
  </si>
  <si>
    <t>https://www.thermokon.de/direct/de-ch/products/wrf06-td-pt1000-1-3-din-ediziodue-weiss-led-gruen</t>
  </si>
  <si>
    <t>https://www.thermokon.de/direct/de-ch/products/wrf06-td-ntc10k-ediziodue-weiss-led-gruen</t>
  </si>
  <si>
    <t>https://www.thermokon.de/direct/de-ch/products/wrf06-td-ni1000-ediziodue-weiss-led-gruen</t>
  </si>
  <si>
    <t>https://www.thermokon.de/direct/de-ch/products/wrf06-td-ni1000tk5000-ediziodue-weiss-led-gruen</t>
  </si>
  <si>
    <t>https://www.thermokon.de/direct/de-ch/products/lcr-touch-weiss-temp-rs485-modbus</t>
  </si>
  <si>
    <t>https://www.thermokon.de/direct/de-ch/products/lcr-touch-weiss-temp-rh-rs485-modbus</t>
  </si>
  <si>
    <t>https://www.thermokon.de/direct/de-ch/products/sr06-lcd-2t-temp-ediziodue-weiss</t>
  </si>
  <si>
    <t>https://www.thermokon.de/direct/de-ch/products/sr06-lcd-2tpluslight-temp-ediziodue-weiss</t>
  </si>
  <si>
    <t>https://www.thermokon.de/direct/de-ch/products/sr06-lcd-2tplusblind-temp-ediziodue-weiss</t>
  </si>
  <si>
    <t>https://www.thermokon.de/direct/de-ch/products/sr06-lcd-4t-btyp1-temp-ediziodue-weiss</t>
  </si>
  <si>
    <t>https://www.thermokon.de/direct/de-ch/products/sr06-lcd-2t-temp-rh-ediziodue-weiss</t>
  </si>
  <si>
    <t>https://www.thermokon.de/direct/de-ch/products/sr06-lcd-2tpluslight-temp-rh-ediziodue-weiss</t>
  </si>
  <si>
    <t>https://www.thermokon.de/direct/de-ch/products/sr06-lcd-2tplusblind-temp-rh-ediziodue-weiss</t>
  </si>
  <si>
    <t>https://www.thermokon.de/direct/de-ch/products/sr06-lcd-4t-btyp1-temp-rh-ediziodue-weiss</t>
  </si>
  <si>
    <t>https://www.thermokon.de/direct/de-ch/products/sr07-p-temp-ediziodue-weiss</t>
  </si>
  <si>
    <t>https://www.thermokon.de/direct/de-ch/products/sr07-p-temp-rh-ediziodue-weiss</t>
  </si>
  <si>
    <t>https://www.thermokon.de/direct/de-ch/products/joy-fancoil-5do-temp-weiss</t>
  </si>
  <si>
    <t>https://www.thermokon.de/direct/de-ch/products/joy-fancoil-5do-temp-schwarz</t>
  </si>
  <si>
    <t>https://www.thermokon.de/direct/de-ch/products/joy-fancoil-ec-ao2do-temp-weiss</t>
  </si>
  <si>
    <t>https://www.thermokon.de/direct/de-ch/products/joy-fancoil-ec-ao2do-temp-schwarz</t>
  </si>
  <si>
    <t>https://www.thermokon.de/direct/de-ch/products/joy-fancoil-ec-3ao-temp-weiss</t>
  </si>
  <si>
    <t>https://www.thermokon.de/direct/de-ch/products/joy-fancoil-ec-3ao-temp-schwarz</t>
  </si>
  <si>
    <t>https://www.thermokon.de/direct/de-ch/products/joy-fancoil-5do-temp-rs485-bacnet-ms-tp-weiss</t>
  </si>
  <si>
    <t>https://www.thermokon.de/direct/de-ch/products/joy-fancoil-5do-temp-rs485-bacnet-ms-tp-schwarz</t>
  </si>
  <si>
    <t>https://www.thermokon.de/direct/de-ch/products/joy-fancoil-ec-ao2do-temp-rs485-bacnet-ms-tp-weiss</t>
  </si>
  <si>
    <t>https://www.thermokon.de/direct/de-ch/products/joy-fancoil-ec-ao2do-temp-rs485-bacnet-ms-tp-schwarz</t>
  </si>
  <si>
    <t>https://www.thermokon.de/direct/de-ch/products/joy-fancoil-24v-5do-temp-rs485-bacnet-ms-tp-weiss</t>
  </si>
  <si>
    <t>https://www.thermokon.de/direct/de-ch/products/joy-fancoil-24v-5do-temp-rs485-bacnet-ms-tp-schwarz</t>
  </si>
  <si>
    <t>https://www.thermokon.de/direct/de-ch/products/joy-fancoil-24v-ec-ao2do-temp-rs485-bacnet-ms-tp-weiss</t>
  </si>
  <si>
    <t>https://www.thermokon.de/direct/de-ch/products/joy-fancoil-24v-ec-ao2do-temp-rs485-bacnet-ms-tp-schwarz</t>
  </si>
  <si>
    <t>https://www.thermokon.de/direct/de-ch/products/joy-fancoil-ec-3ao-temp-rs485-bacnet-ms-tp-weiss</t>
  </si>
  <si>
    <t>https://www.thermokon.de/direct/de-ch/products/joy-fancoil-ec-3ao-temp-rs485-bacnet-ms-tp-schwarz</t>
  </si>
  <si>
    <t>https://www.thermokon.de/direct/de-ch/products/joy-fancoil-5do-temp-rs485-modbus-weiss-1512</t>
  </si>
  <si>
    <t>https://www.thermokon.de/direct/de-ch/products/joy-fancoil-5do-temp-rs485-modbus-schwarz-1513</t>
  </si>
  <si>
    <t>https://www.thermokon.de/direct/de-ch/products/joy-fancoil-ec-ao2do-temp-rs485-modbus-weiss-1514</t>
  </si>
  <si>
    <t>https://www.thermokon.de/direct/de-ch/products/joy-fancoil-ec-ao2do-temp-rs485-modbus-schwarz-1515</t>
  </si>
  <si>
    <t>https://www.thermokon.de/direct/de-ch/products/joy-fancoil-24v-5do-temp-rs485-modbus-weiss</t>
  </si>
  <si>
    <t>https://www.thermokon.de/direct/de-ch/products/joy-fancoil-24v-5do-temp-rs485-modbus-schwarz</t>
  </si>
  <si>
    <t>https://www.thermokon.de/direct/de-ch/products/joy-fancoil-24v-ec-ao2do-temp-rs485-modbus-weiss</t>
  </si>
  <si>
    <t>https://www.thermokon.de/direct/de-ch/products/joy-fancoil-24v-ec-ao2do-temp-rs485-modbus-schwarz</t>
  </si>
  <si>
    <t>https://www.thermokon.de/direct/de-ch/products/joy-fancoil-ec-3ao-temp-rs485-modbus-weiss-1516</t>
  </si>
  <si>
    <t>https://www.thermokon.de/direct/de-ch/products/joy-fancoil-ec-3ao-temp-rs485-modbus-schwarz-1517</t>
  </si>
  <si>
    <t>https://www.thermokon.de/direct/de-ch/products/joy-fancoil-5do-temp-rh-knx-weiss</t>
  </si>
  <si>
    <t>https://www.thermokon.de/direct/de-ch/products/joy-fancoil-5do-temp-rh-knx-schwarz</t>
  </si>
  <si>
    <t>https://www.thermokon.de/direct/de-ch/products/joy-fancoil-5do-co2-temp-rh-knx-weiss</t>
  </si>
  <si>
    <t>https://www.thermokon.de/direct/de-ch/products/joy-fancoil-5do-co2-temp-rh-knx-schwarz</t>
  </si>
  <si>
    <t>https://www.thermokon.de/direct/de-ch/products/joy-fancoil-ec-ao2do-temp-rh-knx-weiss</t>
  </si>
  <si>
    <t>https://www.thermokon.de/direct/de-ch/products/joy-fancoil-ec-ao2do-temp-rh-knx-schwarz</t>
  </si>
  <si>
    <t>https://www.thermokon.de/direct/de-ch/products/joy-fancoil-ec-ao2do-co2-temp-rh-knx-weiss</t>
  </si>
  <si>
    <t>https://www.thermokon.de/direct/de-ch/products/joy-fancoil-ec-ao2do-co2-temp-rh-knx-schwarz</t>
  </si>
  <si>
    <t>https://www.thermokon.de/direct/de-ch/products/joy-fancoil-24v-5do-temp-rh-knx-weiss</t>
  </si>
  <si>
    <t>https://www.thermokon.de/direct/de-ch/products/joy-fancoil-24v-5do-temp-rh-knx-schwarz</t>
  </si>
  <si>
    <t>https://www.thermokon.de/direct/de-ch/products/joy-fancoil-24v-ec-ao2do-temp-rh-knx-weiss</t>
  </si>
  <si>
    <t>https://www.thermokon.de/direct/de-ch/products/joy-fancoil-24v-ec-ao2do-temp-rh-knx-schwarz</t>
  </si>
  <si>
    <t>https://www.thermokon.de/direct/de-ch/products/joy-fancoil-ec-3ao-temp-rh-knx-weiss</t>
  </si>
  <si>
    <t>https://www.thermokon.de/direct/de-ch/products/joy-fancoil-ec-3ao-temp-rh-knx-schwarz</t>
  </si>
  <si>
    <t>https://www.thermokon.de/direct/de-ch/products/joy-fancoil-ec-3ao-co2-temp-rh-knx-weiss</t>
  </si>
  <si>
    <t>https://www.thermokon.de/direct/de-ch/products/joy-fancoil-ec-3ao-co2-temp-rh-knx-schwarz</t>
  </si>
  <si>
    <t>https://www.thermokon.de/direct/de-ch/products/joy-sr-fc-5do-temp-rs485-modbus-weiss-mvolt</t>
  </si>
  <si>
    <t>https://www.thermokon.de/direct/de-ch/products/joy-sr-fc-5do-temp-rs485-modbus-schwarz-mvolt</t>
  </si>
  <si>
    <t>https://www.thermokon.de/direct/de-ch/products/joy-sr-ec-ao2do-temp-rs485-modbus-weiss-mvolt</t>
  </si>
  <si>
    <t>https://www.thermokon.de/direct/de-ch/products/joy-sr-ec-ao2do-temp-rs485-modbus-schwarz-mvolt</t>
  </si>
  <si>
    <t>https://www.thermokon.de/direct/de-ch/products/joy-sr-ec-3ao-temp-rs485-modbus-weiss-24-v</t>
  </si>
  <si>
    <t>https://www.thermokon.de/direct/de-ch/products/joy-sr-ec-3ao-temp-rs485-modbus-schwarz-24-v</t>
  </si>
  <si>
    <t>https://www.thermokon.de/direct/de-ch/products/joy-fancoil-5do-temp-rh-lrw-weiss</t>
  </si>
  <si>
    <t>https://www.thermokon.de/direct/de-ch/products/joy-fancoil-5do-temp-rh-lrw-schwarz</t>
  </si>
  <si>
    <t>https://www.thermokon.de/direct/de-ch/products/joy-fancoil-5do-co2-temp-rh-lrw-weiss</t>
  </si>
  <si>
    <t>https://www.thermokon.de/direct/de-ch/products/joy-fancoil-5do-co2-temp-rh-lrw-schwarz</t>
  </si>
  <si>
    <t>https://www.thermokon.de/direct/de-ch/products/joy-fancoil-24v-5do-temp-rh-lrw-weiss</t>
  </si>
  <si>
    <t>https://www.thermokon.de/direct/de-ch/products/joy-fancoil-24v-5do-co2-temp-rh-lrw-weiss</t>
  </si>
  <si>
    <t>https://www.thermokon.de/direct/de-ch/products/joy-fancoil-lrw-5do-co2-temp-rh-lrw-schwarz</t>
  </si>
  <si>
    <t>https://www.thermokon.de/direct/de-ch/products/joy-fancoil-ec-ao2do-temp-rh-lrw-weiss</t>
  </si>
  <si>
    <t>https://www.thermokon.de/direct/de-ch/products/joy-fancoil-ec-ao2do-temp-rh-lrw-schwarz</t>
  </si>
  <si>
    <t>https://www.thermokon.de/direct/de-ch/products/joy-fancoil-ec-ao2do-co2-temp-rh-lrw-weiss</t>
  </si>
  <si>
    <t>https://www.thermokon.de/direct/de-ch/products/joy-fancoil-ec-ao2do-co2-temp-rh-lrw-schwarz</t>
  </si>
  <si>
    <t>https://www.thermokon.de/direct/de-ch/products/joy-fancoil-24v-ec-ao2do-temp-rh-lrw-weiss</t>
  </si>
  <si>
    <t>https://www.thermokon.de/direct/de-ch/products/joy-fancoil-24v-ec-ao2do-temp-lrw-schwarz</t>
  </si>
  <si>
    <t>https://www.thermokon.de/direct/de-ch/products/joy-fancoil-24v-ec-ao2do-co2-temp-rh-lrw-weiss</t>
  </si>
  <si>
    <t>https://www.thermokon.de/direct/de-ch/products/joy-fancoil-24v-ec-ao2do-co2-temp-rh-lrw-schwarz</t>
  </si>
  <si>
    <t>https://www.thermokon.de/direct/de-ch/products/joy-fancoil-ec-3ao-temp-rh-lrw-weiss</t>
  </si>
  <si>
    <t>https://www.thermokon.de/direct/de-ch/products/joy-fancoil-ec-3ao-temp-rh-lrw-schwarz</t>
  </si>
  <si>
    <t>https://www.thermokon.de/direct/de-ch/products/joy-fancoil-ec-3ao-co2-temp-rh-lrw-weiss</t>
  </si>
  <si>
    <t>https://www.thermokon.de/direct/de-ch/products/joy-fancoil-ec-3ao-co2-temp-rh-lrw-schwarz</t>
  </si>
  <si>
    <t>https://www.thermokon.de/direct/de-ch/products/joy-hc-ao2do-temp-weiss</t>
  </si>
  <si>
    <t>https://www.thermokon.de/direct/de-ch/products/joy-hc-ao2do-temp-schwarz</t>
  </si>
  <si>
    <t>https://www.thermokon.de/direct/de-ch/products/joy-hc-3ao-temp-weiss</t>
  </si>
  <si>
    <t>https://www.thermokon.de/direct/de-ch/products/joy-hc-3ao-temp-schwarz</t>
  </si>
  <si>
    <t>https://www.thermokon.de/direct/de-ch/products/joy-hc-ao2do-temp-rs485-bacnet-ms-tp-weiss</t>
  </si>
  <si>
    <t>https://www.thermokon.de/direct/de-ch/products/joy-hc-ao2do-temp-rs485-bacnet-ms-tp-schwarz</t>
  </si>
  <si>
    <t>https://www.thermokon.de/direct/de-ch/products/joy-hc-24v-ao2do-temp-rs485-bacnet-ms-tp-weiss</t>
  </si>
  <si>
    <t>https://www.thermokon.de/direct/de-ch/products/joy-hc-24v-ao2do-temp-rs485-bacnet-ms-tp-schwarz</t>
  </si>
  <si>
    <t>https://www.thermokon.de/direct/de-ch/products/joy-hc-3ao-temp-rs485-bacnet-ms-tp-weiss</t>
  </si>
  <si>
    <t>https://www.thermokon.de/direct/de-ch/products/joy-hc-3ao-temp-rs485-bacnet-ms-tp-schwarz</t>
  </si>
  <si>
    <t>https://www.thermokon.de/direct/de-ch/products/joy-hc-ao2do-temp-rs485-modbus-weiss</t>
  </si>
  <si>
    <t>https://www.thermokon.de/direct/de-ch/products/joy-hc-ao2do-temp-rs485-modbus-schwarz</t>
  </si>
  <si>
    <t>https://www.thermokon.de/direct/de-ch/products/joy-hc-24v-ao2do-temp-rs485-modbus-weiss</t>
  </si>
  <si>
    <t>https://www.thermokon.de/direct/de-ch/products/joy-hc-24v-ao2do-temp-rs485-modbus-schwarz</t>
  </si>
  <si>
    <t>https://www.thermokon.de/direct/de-ch/products/joy-hc-3ao-temp-rs485-modbus-weiss-1498</t>
  </si>
  <si>
    <t>https://www.thermokon.de/direct/de-ch/products/joy-hc-3ao-temp-rs485-modbus-schwarz-1499</t>
  </si>
  <si>
    <t>https://www.thermokon.de/direct/de-ch/products/joy-hc-ao2do-temp-rh-knx-weiss</t>
  </si>
  <si>
    <t>https://www.thermokon.de/direct/de-ch/products/joy-hc-ao2do-temp-rh-knx-schwarz</t>
  </si>
  <si>
    <t>https://www.thermokon.de/direct/de-ch/products/joy-hc-ao2do-co2-temp-rh-knx-weiss</t>
  </si>
  <si>
    <t>https://www.thermokon.de/direct/de-ch/products/joy-hc-ao2do-co2-temp-rh-knx-schwarz</t>
  </si>
  <si>
    <t>https://www.thermokon.de/direct/de-ch/products/joy-hc-24v-ao2do-temp-rh-knx-weiss</t>
  </si>
  <si>
    <t>https://www.thermokon.de/direct/de-ch/products/joy-hc-24v-ao2do-temp-rh-knx-schwarz</t>
  </si>
  <si>
    <t>https://www.thermokon.de/direct/de-ch/products/joy-hc-3ao-temp-rh-knx-weiss</t>
  </si>
  <si>
    <t>https://www.thermokon.de/direct/de-ch/products/joy-hc-3ao-temp-rh-knx-schwarz</t>
  </si>
  <si>
    <t>https://www.thermokon.de/direct/de-ch/products/joy-hc-3ao-co2-temp-rh-knx-weiss</t>
  </si>
  <si>
    <t>https://www.thermokon.de/direct/de-ch/products/joy-hc-3ao-co2-temp-rh-knx-schwarz</t>
  </si>
  <si>
    <t>https://www.thermokon.de/direct/de-ch/products/joy-sr-hc-ao2do-temp-rs485-modbus-weiss-mvolt</t>
  </si>
  <si>
    <t>https://www.thermokon.de/direct/de-ch/products/joy-sr-hc-ao2do-temp-rs485-modbus-schwarz-mvolt</t>
  </si>
  <si>
    <t>https://www.thermokon.de/direct/de-ch/products/joy-sr-hc-3ao-temp-rs485-modbus-weiss-24-v</t>
  </si>
  <si>
    <t>https://www.thermokon.de/direct/de-ch/products/joy-sr-hc-3ao-temp-rs485-modbus-schwarz-24-v</t>
  </si>
  <si>
    <t>https://www.thermokon.de/direct/de-ch/products/joy-hc-ao2do-temp-rh-lrw-weiss</t>
  </si>
  <si>
    <t>https://www.thermokon.de/direct/de-ch/products/joy-hc-ao2do-temp-rh-lrw-schwarz</t>
  </si>
  <si>
    <t>https://www.thermokon.de/direct/de-ch/products/joy-hc-ao2do-co2-temp-rh-lrw-weiss</t>
  </si>
  <si>
    <t>https://www.thermokon.de/direct/de-ch/products/joy-hc-ao2do-co2-temp-rh-lrw-schwarz</t>
  </si>
  <si>
    <t>https://www.thermokon.de/direct/de-ch/products/joy-hc-24v-ao2do-temp-rh-lrw-weiss</t>
  </si>
  <si>
    <t>https://www.thermokon.de/direct/de-ch/products/joy-hc-24v-ao2do-temp-rh-lrw-schwarz</t>
  </si>
  <si>
    <t>https://www.thermokon.de/direct/de-ch/products/joy-hc-24v-ao2do-co2-temp-rh-lrw-weiss</t>
  </si>
  <si>
    <t>https://www.thermokon.de/direct/de-ch/products/joy-hc-24v-ao2do-co2-temp-rh-lrw-schwarz</t>
  </si>
  <si>
    <t>https://www.thermokon.de/direct/de-ch/products/joy-hc-3ao-temp-rh-lrw-weiss</t>
  </si>
  <si>
    <t>https://www.thermokon.de/direct/de-ch/products/joy-hc-3ao-temp-rh-lrw-schwarz</t>
  </si>
  <si>
    <t>https://www.thermokon.de/direct/de-ch/products/joy-hc-3ao-co2-temp-rh-lrw-weiss</t>
  </si>
  <si>
    <t>https://www.thermokon.de/direct/de-ch/products/joy-hc-3ao-co2-temp-rh-lrw-schwarz</t>
  </si>
  <si>
    <t>https://www.thermokon.de/direct/de-ch/products/lcf02-touch-5do-rs485-modbus-24-v-weiss</t>
  </si>
  <si>
    <t>https://www.thermokon.de/direct/de-ch/products/lcf02-touch-5do-rs485-modbus-24-v-schwarz</t>
  </si>
  <si>
    <t>https://www.thermokon.de/direct/de-ch/products/lcf02-touch-2ao3do-rs485-modbus-24-v-weiss</t>
  </si>
  <si>
    <t>https://www.thermokon.de/direct/de-ch/products/lcf02-touch-2ao3do-rs485-modbus-24-v-schwarz</t>
  </si>
  <si>
    <t>https://www.thermokon.de/direct/de-ch/products/lcf02-touch-3ao2do-rs485-modbus-24-v-weiss</t>
  </si>
  <si>
    <t>https://www.thermokon.de/direct/de-ch/products/lcf02-touch-3ao2do-rs485-modbus-24-v-schwarz</t>
  </si>
  <si>
    <t>https://www.thermokon.de/direct/de-ch/products/lcf02-qtouch-rh-ao5do-rs485-modbus-weiss</t>
  </si>
  <si>
    <t>https://www.thermokon.de/direct/de-ch/products/lcf02-qtouch-rh-ao5do-rs485-modbus-schwarz</t>
  </si>
  <si>
    <t>https://www.thermokon.de/direct/de-ch/products/lcf02-qtouch-co2-rh-ao5do-rs485-modbus-weiss</t>
  </si>
  <si>
    <t>https://www.thermokon.de/direct/de-ch/products/lcf02-qtouch-co2-rh-ao5do-rs485-modbus-schwarz</t>
  </si>
  <si>
    <t>https://www.thermokon.de/direct/de-ch/products/lcf02-qtouch-ap-rh-ao5do-rs485-modbus-weiss</t>
  </si>
  <si>
    <t>https://www.thermokon.de/direct/de-ch/products/lcf02-qtouch-ap-rh-ao5do-rs485-modbus-schwarz</t>
  </si>
  <si>
    <t>https://www.thermokon.de/direct/de-ch/products/lcf02-qtouch-ap-co2-rh-ao5do-rs485-modbus-weiss</t>
  </si>
  <si>
    <t>https://www.thermokon.de/direct/de-ch/products/lcf02-qtouch-ap-co2-rh-ao5do-rs485-modbus-schwarz</t>
  </si>
  <si>
    <t>https://www.thermokon.de/direct/de-ch/products/lcf02-c-fancoil</t>
  </si>
  <si>
    <t>https://www.thermokon.de/direct/de-ch/products/lcf02-6wv-fancoil</t>
  </si>
  <si>
    <t>https://www.thermokon.de/direct/de-ch/products/lcf02-5do-rs485-modbus-24-v</t>
  </si>
  <si>
    <t>https://www.thermokon.de/direct/de-ch/products/lcf02-2ao3do-rs485-modbus-24-v</t>
  </si>
  <si>
    <t>https://www.thermokon.de/direct/de-ch/products/lcf02-3ao2do-rs485-modbus-24-v</t>
  </si>
  <si>
    <t>https://www.thermokon.de/direct/de-ch/products/lcftouch</t>
  </si>
  <si>
    <t>https://www.thermokon.de/direct/de-ch/products/lcf-touch-rs485-modbus</t>
  </si>
  <si>
    <t>https://www.thermokon.de/direct/de-ch/products/lcf-</t>
  </si>
  <si>
    <t>https://www.thermokon.de/direct/de-ch/products/wrf07-p-ao2v-temp-rs485-bacnet-ms-tp-btyp1-ediziodue-weiss</t>
  </si>
  <si>
    <t>https://www.thermokon.de/direct/de-ch/products/wrf07-ptd-ao2v-temp-rs485-bacnet-ms-tp-btyp1-ediziodue-weiss-led-gruen</t>
  </si>
  <si>
    <t>https://www.thermokon.de/direct/de-ch/products/wrf07-p-di4-temp-rs485-modbus-btyp1-ediziodue-weiss</t>
  </si>
  <si>
    <t>https://www.thermokon.de/direct/de-ch/products/wrf07-ptd-di4-temp-rs485-modbus-btyp1-ediziodue-weiss-led-gruen</t>
  </si>
  <si>
    <t>https://www.thermokon.de/direct/de-ch/products/wrf07-p-ao2v-temp-rs485-modbus-btyp1-ediziodue-weiss</t>
  </si>
  <si>
    <t>https://www.thermokon.de/direct/de-ch/products/wrf07-ptd-ao2v-temp-rs485-modbus-btyp1-ediziodue-weiss-led-gruen</t>
  </si>
  <si>
    <t>https://www.thermokon.de/direct/de-ch/products/wrf07-p-di4-temp-lon-btyp1-ediziodue-weiss</t>
  </si>
  <si>
    <t>https://www.thermokon.de/direct/de-ch/products/wrf07-ptd-di4-temp-lon-btyp1-ediziodue-weiss-led-gruen</t>
  </si>
  <si>
    <t>https://www.thermokon.de/direct/de-ch/products/wrf07-p-ao2v-temp-lon-btyp1-ediziodue-weiss</t>
  </si>
  <si>
    <t>https://www.thermokon.de/direct/de-ch/products/wrf07-ptd-ao2v-temp-lon-btyp1-ediziodue-weiss-led-gruen</t>
  </si>
  <si>
    <t>https://www.thermokon.de/direct/de-ch/products/wrf06-lcd-di4-temp-rs485-modbus-btyp1-ediziodue-weiss</t>
  </si>
  <si>
    <t>https://www.thermokon.de/direct/de-ch/products/wrf06-lcd-di4-temp-rs485-modbus-btyp2-ediziodue-weiss</t>
  </si>
  <si>
    <t>https://www.thermokon.de/direct/de-ch/products/wrf06-lcd-di4-temp-rs485-modbus-btyp3-ediziodue-weiss</t>
  </si>
  <si>
    <t>https://www.thermokon.de/direct/de-ch/products/wrf06-lcd-ao2v-temp-rs485-modbus-btyp1-ediziodue-weiss</t>
  </si>
  <si>
    <t>https://www.thermokon.de/direct/de-ch/products/wrf06-lcd-ao2v-temp-rs485-modbus-btyp2-ediziodue-weiss</t>
  </si>
  <si>
    <t>https://www.thermokon.de/direct/de-ch/products/wrf06-lcd-ao2v-temp-rs485-modbus-btyp3-ediziodue-weiss</t>
  </si>
  <si>
    <t>https://www.thermokon.de/direct/de-ch/products/wrf06-lcd-do2r-temp-rs485-modbus-btyp1-ediziodue-weiss</t>
  </si>
  <si>
    <t>https://www.thermokon.de/direct/de-ch/products/wrf06-lcd-do2t-temp-rs485-modbus-btyp1-ediziodue-weiss</t>
  </si>
  <si>
    <t>https://www.thermokon.de/direct/de-ch/products/wrf06-lcd-ovr-temp-rs485-modbus-btyp1-ediziodue-weiss</t>
  </si>
  <si>
    <t>https://www.thermokon.de/direct/de-ch/products/wrf06-lcd-ovt-temp-rs485-modbus-btyp1-ediziodue-weiss</t>
  </si>
  <si>
    <t>https://www.thermokon.de/direct/de-ch/products/wrf04-p-ao2v-temp-rs485-modbus</t>
  </si>
  <si>
    <t>https://www.thermokon.de/direct/de-ch/products/wrf04-ptd-ao2v-temp-rs485-modbus-led-gruen</t>
  </si>
  <si>
    <t>https://www.thermokon.de/direct/de-ch/products/wrf04-psd-ao2v-temp-rs485-modbus-fs5-led-gruen</t>
  </si>
  <si>
    <t>https://www.thermokon.de/direct/de-ch/products/wrf04-pstd-ao2v-temp-rs485-modbus-fs5-led-gruen</t>
  </si>
  <si>
    <t>https://www.thermokon.de/direct/de-ch/products/wrf04-lcd-p-ao2v-temp-rs485-modbus</t>
  </si>
  <si>
    <t>https://www.thermokon.de/direct/de-ch/products/wrf04-lcd-ptd-ao2v-temp-rs485-modbus-led-gruen</t>
  </si>
  <si>
    <t>https://www.thermokon.de/direct/de-ch/products/wrf04-lcd-psd-ao2v-temp-rs485-modbus-fs5-led-gruen</t>
  </si>
  <si>
    <t>https://www.thermokon.de/direct/de-ch/products/wrf04-lcd-pstd-ao2v-temp-rs485-modbus-fs5-led-gruen</t>
  </si>
  <si>
    <t>https://www.thermokon.de/direct/de-ch/products/fsr01-</t>
  </si>
  <si>
    <t>https://www.thermokon.de/direct/de-ch/products/fsr01-inneneinstellung</t>
  </si>
  <si>
    <t>https://www.thermokon.de/direct/de-ch/products/novos-3-temp-weiss-pt100</t>
  </si>
  <si>
    <t>https://www.thermokon.de/direct/de-ch/products/novos-3-temp-weiss-pt1000</t>
  </si>
  <si>
    <t>https://www.thermokon.de/direct/de-ch/products/novos-3-temp-weiss-pt1000-1-3-din</t>
  </si>
  <si>
    <t>https://www.thermokon.de/direct/de-ch/products/novos-3-temp-weiss-ntc10k</t>
  </si>
  <si>
    <t>https://www.thermokon.de/direct/de-ch/products/novos-3-temp-weiss-ni1000</t>
  </si>
  <si>
    <t>https://www.thermokon.de/direct/de-ch/products/novos-3-temp-weiss-ni1000tk5000</t>
  </si>
  <si>
    <t>https://www.thermokon.de/direct/de-ch/products/novos-3-temp-weiss-trv</t>
  </si>
  <si>
    <t>https://www.thermokon.de/direct/de-ch/products/novos-3-temp-weiss-tra</t>
  </si>
  <si>
    <t>https://www.thermokon.de/direct/de-ch/products/novos-3-temp-rh-weiss-vv</t>
  </si>
  <si>
    <t>https://www.thermokon.de/direct/de-ch/products/novos-3-temp-rh-weiss-aa</t>
  </si>
  <si>
    <t>https://www.thermokon.de/direct/de-ch/products/novos-3-co2plusvoc-weiss-vv</t>
  </si>
  <si>
    <t>https://www.thermokon.de/direct/de-ch/products/novos-3-co2plusvoc-weiss-aa</t>
  </si>
  <si>
    <t>https://www.thermokon.de/direct/de-ch/products/novos-3-co2plusvoc-temp-weiss-3xv</t>
  </si>
  <si>
    <t>https://www.thermokon.de/direct/de-ch/products/novos-3-co2plusvoc-temp-rh-weiss-4xv</t>
  </si>
  <si>
    <t>https://www.thermokon.de/direct/de-ch/products/novos-3-co2-weiss-v</t>
  </si>
  <si>
    <t>https://www.thermokon.de/direct/de-ch/products/novos-3-co2-weiss-a</t>
  </si>
  <si>
    <t>https://www.thermokon.de/direct/de-ch/products/novos-3-co2-temp-weiss-vv</t>
  </si>
  <si>
    <t>https://www.thermokon.de/direct/de-ch/products/novos-3-co2-temp-weiss-aa</t>
  </si>
  <si>
    <t>https://www.thermokon.de/direct/de-ch/products/novos-3-co2-temp-rh-weiss-3xv</t>
  </si>
  <si>
    <t>https://www.thermokon.de/direct/de-ch/products/novos-3-temp-weiss-rs485-bacnet-ms-tp</t>
  </si>
  <si>
    <t>https://www.thermokon.de/direct/de-ch/products/novos-3-temp-rh-weiss-rs485-bacnet-ms-tp</t>
  </si>
  <si>
    <t>https://www.thermokon.de/direct/de-ch/products/novos-3-co2plusvoc-weiss-rs485-bacnet-ms-tp</t>
  </si>
  <si>
    <t>https://www.thermokon.de/direct/de-ch/products/novos-3-co2plusvoc-temp-weiss-rs485-bacnet-ms-tp</t>
  </si>
  <si>
    <t>https://www.thermokon.de/direct/de-ch/products/novos-3-co2plusvoc-temp-rh-weiss-rs485-bacnet-ms-tp</t>
  </si>
  <si>
    <t>https://www.thermokon.de/direct/de-ch/products/novos-3-co2-temp-weiss-rs485-bacnet-ms-tp</t>
  </si>
  <si>
    <t>https://www.thermokon.de/direct/de-ch/products/novos-3-co2-temp-rh-weiss-rs485-bacnet-ms-tp</t>
  </si>
  <si>
    <t>https://www.thermokon.de/direct/de-ch/products/novos-3-temp-weiss-rs485-modbus</t>
  </si>
  <si>
    <t>https://www.thermokon.de/direct/de-ch/products/novos-3-temp-rh-weiss-rs485-modbus</t>
  </si>
  <si>
    <t>https://www.thermokon.de/direct/de-ch/products/novos-3-co2plusvoc-weiss-rs485-modbus</t>
  </si>
  <si>
    <t>https://www.thermokon.de/direct/de-ch/products/novos-3-co2plusvoc-temp-weiss-rs485-modbus</t>
  </si>
  <si>
    <t>https://www.thermokon.de/direct/de-ch/products/novos-3-co2plusvoc-temp-rh-weiss-rs485-modbus</t>
  </si>
  <si>
    <t>https://www.thermokon.de/direct/de-ch/products/novos-3-co2-temp-weiss-rs485-modbus</t>
  </si>
  <si>
    <t>https://www.thermokon.de/direct/de-ch/products/novos-3-co2-temp-rh-weiss-rs485-modbus</t>
  </si>
  <si>
    <t>https://www.thermokon.de/direct/de-ch/products/novos-3-sr-temp-weiss</t>
  </si>
  <si>
    <t>https://www.thermokon.de/direct/de-ch/products/novos-3-sr-temp-rh-weiss</t>
  </si>
  <si>
    <t>https://www.thermokon.de/direct/de-ch/products/novos-3-temp-rh-weiss-lrw</t>
  </si>
  <si>
    <t>https://www.thermokon.de/direct/de-ch/products/novos-3-temp-rh-weiss-epd-lrw</t>
  </si>
  <si>
    <t>https://www.thermokon.de/direct/de-ch/products/novos-3-occ-temp-rh-weiss-lrw</t>
  </si>
  <si>
    <t>https://www.thermokon.de/direct/de-ch/products/novos-3-occ-lum-temp-rh-weiss-lrw</t>
  </si>
  <si>
    <t>https://www.thermokon.de/direct/de-ch/products/novos-3-ir-weiss-pt1000</t>
  </si>
  <si>
    <t>https://www.thermokon.de/direct/de-ch/products/novos-3-ir-weiss-ni1000</t>
  </si>
  <si>
    <t>https://www.thermokon.de/direct/de-ch/products/novos-3-ir-weiss-ntc10k</t>
  </si>
  <si>
    <t>https://www.thermokon.de/direct/de-ch/products/mcs-sr-temp-rh-weiss-10705</t>
  </si>
  <si>
    <t>https://www.thermokon.de/direct/de-ch/products/mcs-sr-temp-rh-anthrazit</t>
  </si>
  <si>
    <t>https://www.thermokon.de/direct/de-ch/products/mcs-sr-occ-weiss</t>
  </si>
  <si>
    <t>https://www.thermokon.de/direct/de-ch/products/mcs-sr-occ-anthrazit</t>
  </si>
  <si>
    <t>https://www.thermokon.de/direct/de-ch/products/mcs-sr-occ-lum-weiss</t>
  </si>
  <si>
    <t>https://www.thermokon.de/direct/de-ch/products/mcs-sr-occ-lum-anthrazit</t>
  </si>
  <si>
    <t>https://www.thermokon.de/direct/de-ch/products/mcs-state-weiss-lrw</t>
  </si>
  <si>
    <t>https://www.thermokon.de/direct/de-ch/products/mcs-state-temp-rh-weiss-lrw</t>
  </si>
  <si>
    <t>https://www.thermokon.de/direct/de-ch/products/mcs-temp-rh-weiss-lrw</t>
  </si>
  <si>
    <t>https://www.thermokon.de/direct/de-ch/products/mcs-lum-temp-rh-weiss-lrw</t>
  </si>
  <si>
    <t>https://www.thermokon.de/direct/de-ch/products/mcs-occ-temp-rh-weiss-lrw</t>
  </si>
  <si>
    <t>https://www.thermokon.de/direct/de-ch/products/mcs-lrw-occ-lum-temp-rh-weiss</t>
  </si>
  <si>
    <t>https://www.thermokon.de/direct/de-ch/products/mcs-lrw-occ-lum-state-temp-rh-weiss</t>
  </si>
  <si>
    <t>https://www.thermokon.de/direct/de-ch/products/wrf06-ohne-sensor-ediziodue-weiss</t>
  </si>
  <si>
    <t>https://www.thermokon.de/direct/de-ch/products/wrf06-pt100-ediziodue-weiss</t>
  </si>
  <si>
    <t>https://www.thermokon.de/direct/de-ch/products/wrf06-pt1000-ediziodue-weiss</t>
  </si>
  <si>
    <t>https://www.thermokon.de/direct/de-ch/products/wrf06-pt1000-1-3-din-ediziodue-weiss</t>
  </si>
  <si>
    <t>https://www.thermokon.de/direct/de-ch/products/wrf06-ntc10k-ediziodue-weiss</t>
  </si>
  <si>
    <t>https://www.thermokon.de/direct/de-ch/products/wrf06-ni1000-ediziodue-weiss</t>
  </si>
  <si>
    <t>https://www.thermokon.de/direct/de-ch/products/wrf06-ni1000tk5000-ediziodue-weiss</t>
  </si>
  <si>
    <t>https://www.thermokon.de/direct/de-ch/products/wrf06-trv3-ediziodue-weiss</t>
  </si>
  <si>
    <t>https://www.thermokon.de/direct/de-ch/products/wrf06-temp-rh-vv-ediziodue-weiss</t>
  </si>
  <si>
    <t>https://www.thermokon.de/direct/de-ch/products/wrf06-co2plusvoc-vv-ediziodue-weiss</t>
  </si>
  <si>
    <t>https://www.thermokon.de/direct/de-ch/products/wrf06-co2plusvoc-temp-rh-4xv-ediziodue-weiss</t>
  </si>
  <si>
    <t>https://www.thermokon.de/direct/de-ch/products/wrf06-co2-temp-vv-ediziodue-weiss</t>
  </si>
  <si>
    <t>https://www.thermokon.de/direct/de-ch/products/wrf06-co2-temp-rh-3xv-ediziodue-weiss</t>
  </si>
  <si>
    <t>https://www.thermokon.de/direct/de-ch/products/wrf06-temp-rs485-modbus-ediziodue-weiss</t>
  </si>
  <si>
    <t>https://www.thermokon.de/direct/de-ch/products/wrf06-temp-rh-rs485-modbus-ediziodue-weiss</t>
  </si>
  <si>
    <t>https://www.thermokon.de/direct/de-ch/products/wrf06-co2plusvoc-rs485-modbus-ediziodue-weiss</t>
  </si>
  <si>
    <t>https://www.thermokon.de/direct/de-ch/products/wrf06-co2plusvoc-temp-rh-rs485-modbus-ediziodue-weiss</t>
  </si>
  <si>
    <t>https://www.thermokon.de/direct/de-ch/products/wrf06-co2-temp-rs485-modbus-ediziodue-weiss</t>
  </si>
  <si>
    <t>https://www.thermokon.de/direct/de-ch/products/wrf06-co2-temp-rh-rs485-modbus-ediziodue-weiss</t>
  </si>
  <si>
    <t>https://www.thermokon.de/direct/de-ch/products/ftbplus-vv-34-06-l15m</t>
  </si>
  <si>
    <t>https://www.thermokon.de/direct/de-ch/products/ftbplus-vv-66-06-l15m</t>
  </si>
  <si>
    <t>https://www.thermokon.de/direct/de-ch/products/ftbplus-aa-34-06-l15m</t>
  </si>
  <si>
    <t>https://www.thermokon.de/direct/de-ch/products/ftbplus-aa-66-06-l15m</t>
  </si>
  <si>
    <t>https://www.thermokon.de/direct/de-ch/products/sr07-temp-ediziodue-weiss</t>
  </si>
  <si>
    <t>https://www.thermokon.de/direct/de-ch/products/sr07-temp-rh-ediziodue-weiss</t>
  </si>
  <si>
    <t>https://www.thermokon.de/direct/de-ch/products/wrf06i-ediziodue-weiss</t>
  </si>
  <si>
    <t>https://www.thermokon.de/direct/de-ch/products/wrf04i-relais</t>
  </si>
  <si>
    <t>https://www.thermokon.de/direct/de-ch/products/rpf40-pt100-weiss-l1000</t>
  </si>
  <si>
    <t>https://www.thermokon.de/direct/de-ch/products/rpf40-pt1000-weiss-l1000</t>
  </si>
  <si>
    <t>https://www.thermokon.de/direct/de-ch/products/rpf40-pt1000-1-3-din-weiss-l1000</t>
  </si>
  <si>
    <t>https://www.thermokon.de/direct/de-ch/products/rpf40-ntc10k-weiss-l1000</t>
  </si>
  <si>
    <t>https://www.thermokon.de/direct/de-ch/products/rpf40-ni1000-weiss-l1000</t>
  </si>
  <si>
    <t>https://www.thermokon.de/direct/de-ch/products/rpf40-ni1000tk5000-weiss-l1000</t>
  </si>
  <si>
    <t>https://www.thermokon.de/direct/de-ch/products/rpf40plus-trv-multirange-weiss-l1000</t>
  </si>
  <si>
    <t>https://www.thermokon.de/direct/de-ch/products/rpf40plus-tra-multirange-weiss-l1000</t>
  </si>
  <si>
    <t>https://www.thermokon.de/direct/de-ch/products/rpf100-pt100-l1000</t>
  </si>
  <si>
    <t>https://www.thermokon.de/direct/de-ch/products/rpf100-pt1000-l1000</t>
  </si>
  <si>
    <t>https://www.thermokon.de/direct/de-ch/products/rpf100-pt1000-1-3-din-l1000</t>
  </si>
  <si>
    <t>https://www.thermokon.de/direct/de-ch/products/rpf100-ntc10k-l1000</t>
  </si>
  <si>
    <t>https://www.thermokon.de/direct/de-ch/products/rpf100-ni1000-l1000</t>
  </si>
  <si>
    <t>https://www.thermokon.de/direct/de-ch/products/rpf100-ni1000tk5000-l1000</t>
  </si>
  <si>
    <t>https://www.thermokon.de/direct/de-ch/products/rpf100plus-trv-multirange-l1000</t>
  </si>
  <si>
    <t>https://www.thermokon.de/direct/de-ch/products/rpf100plus-tra-multirange-l1000</t>
  </si>
  <si>
    <t>https://www.thermokon.de/direct/de-ch/products/ftpplus-vv-l2000</t>
  </si>
  <si>
    <t>https://www.thermokon.de/direct/de-ch/products/ftpplus-vv-l4000</t>
  </si>
  <si>
    <t>https://www.thermokon.de/direct/de-ch/products/ftpplus-aa-l2000</t>
  </si>
  <si>
    <t>https://www.thermokon.de/direct/de-ch/products/ftpplus-aa-l4000</t>
  </si>
  <si>
    <t>https://www.thermokon.de/direct/de-ch/products/lpplus-co2-temp-vv-l5000</t>
  </si>
  <si>
    <t>https://www.thermokon.de/direct/de-ch/products/lpplus-co2-lcd-temp-vv-l5000</t>
  </si>
  <si>
    <t>https://www.thermokon.de/direct/de-ch/products/lpplus-co2-temp-rh-rs485-modbus-l5000</t>
  </si>
  <si>
    <t>https://www.thermokon.de/direct/de-ch/products/lpplus-co2-lcd-temp-rh-rs485-modbus-l5000</t>
  </si>
  <si>
    <t>https://www.thermokon.de/direct/de-ch/products/thevios-hub-occ-lum-temp-rh-bacnet-ip</t>
  </si>
  <si>
    <t>https://www.thermokon.de/direct/de-ch/products/thevios-hub-occ-lum-co2-temp-rh-bacnet-ip</t>
  </si>
  <si>
    <t>https://www.thermokon.de/direct/de-ch/products/thevios-hub-occ-lum-co2plusvoc-temp-rh-bacnet-ip</t>
  </si>
  <si>
    <t>https://www.thermokon.de/direct/de-ch/products/thevios-hub-occ-lum-pm-co2plusvoc-temp-rh-bacnet-ip</t>
  </si>
  <si>
    <t>https://www.thermokon.de/direct/de-ch/products/thevios-hub-occ-lum-pm-co2plusvoc-temp-rh-ir-bacnet-ip</t>
  </si>
  <si>
    <t>https://www.thermokon.de/direct/de-ch/products/thevios-5-occ-lum-temp-rh-bacnet-ip</t>
  </si>
  <si>
    <t>https://www.thermokon.de/direct/de-ch/products/thevios-5-occ-lum-co2-temp-rh-bacnet-ip</t>
  </si>
  <si>
    <t>https://www.thermokon.de/direct/de-ch/products/thevios-5-occ-lum-co2plusvoc-temp-rh-bacnet-ip</t>
  </si>
  <si>
    <t>https://www.thermokon.de/direct/de-ch/products/thevios-5-occ-lum-pm-co2plusvoc-temp-rh-bacnet-ip</t>
  </si>
  <si>
    <t>https://www.thermokon.de/direct/de-ch/products/thevios-5-occ-lum-pm-co2plusvoc-temp-rh-ir-bacnet-ip</t>
  </si>
  <si>
    <t>https://www.thermokon.de/direct/de-ch/products/thevios-3-occ-lum-rs485-modbus</t>
  </si>
  <si>
    <t>https://www.thermokon.de/direct/de-ch/products/thevios-3-occ-lum-temp-rh-rs485-modbus</t>
  </si>
  <si>
    <t>https://www.thermokon.de/direct/de-ch/products/thevios-3-occ-lum-temp-rh-ir-rs485-modbus</t>
  </si>
  <si>
    <t>https://www.thermokon.de/direct/de-ch/products/rdf18-pt100-l1000</t>
  </si>
  <si>
    <t>https://www.thermokon.de/direct/de-ch/products/rdf18-pt1000-l1000</t>
  </si>
  <si>
    <t>https://www.thermokon.de/direct/de-ch/products/rdf18-pt1000-1-3-din-l1000</t>
  </si>
  <si>
    <t>https://www.thermokon.de/direct/de-ch/products/rdf18-ntc10k-l1000</t>
  </si>
  <si>
    <t>https://www.thermokon.de/direct/de-ch/products/rdf18-ni1000-l1000</t>
  </si>
  <si>
    <t>https://www.thermokon.de/direct/de-ch/products/rdf18-ni1000tk5000-l1000</t>
  </si>
  <si>
    <t>https://www.thermokon.de/direct/de-ch/products/rdf18plus-temp-rh-vv</t>
  </si>
  <si>
    <t>https://www.thermokon.de/direct/de-ch/products/rdf18plus-temp-rh-aa</t>
  </si>
  <si>
    <t>https://www.thermokon.de/direct/de-ch/products/rdf-ir-v-l1500</t>
  </si>
  <si>
    <t>https://www.thermokon.de/direct/de-ch/products/rdf-ir-dual-vv-2xl1500</t>
  </si>
  <si>
    <t>https://www.thermokon.de/direct/de-ch/products/rdf-ir-rs485-bacnet-ms-tp-l1500</t>
  </si>
  <si>
    <t>https://www.thermokon.de/direct/de-ch/products/rdf-ir-dual-rs485-bacnet-ms-tp-2xl1500</t>
  </si>
  <si>
    <t>https://www.thermokon.de/direct/de-ch/products/rdf-ir-rs485-modbus-l1500</t>
  </si>
  <si>
    <t>https://www.thermokon.de/direct/de-ch/products/rdf-ir-dual-rs485-modbus-2xl1500</t>
  </si>
  <si>
    <t>https://www.thermokon.de/direct/de-ch/products/rdi-standard</t>
  </si>
  <si>
    <t>https://www.thermokon.de/direct/de-ch/products/rdi-small-range</t>
  </si>
  <si>
    <t>https://www.thermokon.de/direct/de-ch/products/rdi-spot</t>
  </si>
  <si>
    <t>https://www.thermokon.de/direct/de-ch/products/ldfplus-v-l1500-gerades-prisma</t>
  </si>
  <si>
    <t>https://www.thermokon.de/direct/de-ch/products/ldfplus-v-l1500-schraeges-prisma</t>
  </si>
  <si>
    <t>https://www.thermokon.de/direct/de-ch/products/ldfplus-a-l1500-gerades-prisma</t>
  </si>
  <si>
    <t>https://www.thermokon.de/direct/de-ch/products/ldfplus-a-l1500-schraeges-prisma</t>
  </si>
  <si>
    <t>https://www.thermokon.de/direct/de-ch/products/ldfplus-v-l1500-gerades-prisma-relais</t>
  </si>
  <si>
    <t>https://www.thermokon.de/direct/de-ch/products/ldfplus-v-l1500-schraeges-prisma-relais</t>
  </si>
  <si>
    <t>https://www.thermokon.de/direct/de-ch/products/ldfplus-dual-vv-2xl1500-gerades-prisma</t>
  </si>
  <si>
    <t>https://www.thermokon.de/direct/de-ch/products/ldfplus-dual-vv-2xl1500-schraeges-prisma</t>
  </si>
  <si>
    <t>https://www.thermokon.de/direct/de-ch/products/ldfplus-dual-aa-2xl1500-gerades-prisma</t>
  </si>
  <si>
    <t>https://www.thermokon.de/direct/de-ch/products/ldfplus-dual-aa-2xl1500-schraeges-prisma</t>
  </si>
  <si>
    <t>https://www.thermokon.de/direct/de-ch/products/ldfplus-dual-vv-2xl1500-gerades-prisma-relais</t>
  </si>
  <si>
    <t>https://www.thermokon.de/direct/de-ch/products/ldfplus-dual-vv-2xl1500-schraeges-prisma-relais</t>
  </si>
  <si>
    <t>https://www.thermokon.de/direct/de-ch/products/ldfplus-rs485-bacnet-ms-tp-l1500-gerades-prisma</t>
  </si>
  <si>
    <t>https://www.thermokon.de/direct/de-ch/products/ldfplus-rs485-bacnet-ms-tp-l1500-schraeges-prisma</t>
  </si>
  <si>
    <t>https://www.thermokon.de/direct/de-ch/products/ldfplus-dual-rs485-bacnet-ms-tp-2xl1500-gerades-prisma</t>
  </si>
  <si>
    <t>https://www.thermokon.de/direct/de-ch/products/ldfplus-dual-rs485-bacnet-ms-tp-2xl1500-schraeges-prisma</t>
  </si>
  <si>
    <t>https://www.thermokon.de/direct/de-ch/products/ldfplus-rs485-modbus-l1500-gerades-prisma</t>
  </si>
  <si>
    <t>https://www.thermokon.de/direct/de-ch/products/ldfplus-rs485-modbus-l1500-schraeges-prisma</t>
  </si>
  <si>
    <t>https://www.thermokon.de/direct/de-ch/products/ldfplus-dual-rs485-modbus-2xl1500-gerades-prisma</t>
  </si>
  <si>
    <t>https://www.thermokon.de/direct/de-ch/products/ldfplus-dual-rs485-modbus-2xl1500-schraeges-prisma</t>
  </si>
  <si>
    <t>https://www.thermokon.de/direct/de-ch/products/sr-mds-solar-li</t>
  </si>
  <si>
    <t>https://www.thermokon.de/direct/de-ch/products/ags54plus-pt100</t>
  </si>
  <si>
    <t>https://www.thermokon.de/direct/de-ch/products/ags54plus-pt1000</t>
  </si>
  <si>
    <t>https://www.thermokon.de/direct/de-ch/products/ags54plus-pt1000-1-3-din</t>
  </si>
  <si>
    <t>https://www.thermokon.de/direct/de-ch/products/ags54plus-ntc10k</t>
  </si>
  <si>
    <t>https://www.thermokon.de/direct/de-ch/products/ags54plus-ntc10k-carel</t>
  </si>
  <si>
    <t>https://www.thermokon.de/direct/de-ch/products/ags54plus-ntc10k-precon</t>
  </si>
  <si>
    <t>https://www.thermokon.de/direct/de-ch/products/ags54plus-ntc5k</t>
  </si>
  <si>
    <t>https://www.thermokon.de/direct/de-ch/products/ags54plus-ntc20k</t>
  </si>
  <si>
    <t>https://www.thermokon.de/direct/de-ch/products/ags54plus-ntc1-8k</t>
  </si>
  <si>
    <t>https://www.thermokon.de/direct/de-ch/products/ags54plus-ni1000</t>
  </si>
  <si>
    <t>https://www.thermokon.de/direct/de-ch/products/ags54plus-ni1000tk5000</t>
  </si>
  <si>
    <t>https://www.thermokon.de/direct/de-ch/products/ags54plus-lm235z</t>
  </si>
  <si>
    <t>https://www.thermokon.de/direct/de-ch/products/ags54plus-kty81-110</t>
  </si>
  <si>
    <t>https://www.thermokon.de/direct/de-ch/products/ags54plus-kty81-121</t>
  </si>
  <si>
    <t>https://www.thermokon.de/direct/de-ch/products/ags54plus-kty81-122</t>
  </si>
  <si>
    <t>https://www.thermokon.de/direct/de-ch/products/ags54plus-kty81-210</t>
  </si>
  <si>
    <t>https://www.thermokon.de/direct/de-ch/products/ags55plus-pt100</t>
  </si>
  <si>
    <t>https://www.thermokon.de/direct/de-ch/products/ags55plus-pt1000</t>
  </si>
  <si>
    <t>https://www.thermokon.de/direct/de-ch/products/ags55plus-pt1000-1-3-din</t>
  </si>
  <si>
    <t>https://www.thermokon.de/direct/de-ch/products/ags55plus-ntc10k</t>
  </si>
  <si>
    <t>https://www.thermokon.de/direct/de-ch/products/ags55plus-ntc10k-carel</t>
  </si>
  <si>
    <t>https://www.thermokon.de/direct/de-ch/products/ags55plus-ntc10k-precon</t>
  </si>
  <si>
    <t>https://www.thermokon.de/direct/de-ch/products/ags55plus-ntc5k</t>
  </si>
  <si>
    <t>https://www.thermokon.de/direct/de-ch/products/ags55plus-ntc20k</t>
  </si>
  <si>
    <t>https://www.thermokon.de/direct/de-ch/products/ags55plus-ntc1-8k</t>
  </si>
  <si>
    <t>https://www.thermokon.de/direct/de-ch/products/ags55plus-ni1000</t>
  </si>
  <si>
    <t>https://www.thermokon.de/direct/de-ch/products/ags55plus-ni1000tk5000</t>
  </si>
  <si>
    <t>https://www.thermokon.de/direct/de-ch/products/ags55plus-lm235z</t>
  </si>
  <si>
    <t>https://www.thermokon.de/direct/de-ch/products/ags55plus-kty81-110</t>
  </si>
  <si>
    <t>https://www.thermokon.de/direct/de-ch/products/ags55plus-kty81-121</t>
  </si>
  <si>
    <t>https://www.thermokon.de/direct/de-ch/products/ags55plus-kty81-122</t>
  </si>
  <si>
    <t>https://www.thermokon.de/direct/de-ch/products/ags55plus-kty81-210</t>
  </si>
  <si>
    <t>https://www.thermokon.de/direct/de-ch/products/ags55plus-trv-multirange</t>
  </si>
  <si>
    <t>https://www.thermokon.de/direct/de-ch/products/ags55plus-tra-multirange</t>
  </si>
  <si>
    <t>https://www.thermokon.de/direct/de-ch/products/ags55plus-trv-multirange-relais</t>
  </si>
  <si>
    <t>https://www.thermokon.de/direct/de-ch/products/ags55plus-lcd-trv-multirange</t>
  </si>
  <si>
    <t>https://www.thermokon.de/direct/de-ch/products/ags55plus-lcd-tra-multirange</t>
  </si>
  <si>
    <t>https://www.thermokon.de/direct/de-ch/products/ags55plus-lcd-trv-multirange-relais</t>
  </si>
  <si>
    <t>https://www.thermokon.de/direct/de-ch/products/ags55plus-basic-rs485-modbus</t>
  </si>
  <si>
    <t>https://www.thermokon.de/direct/de-ch/products/ags55plus-rs485-bacnet-ms-tp</t>
  </si>
  <si>
    <t>https://www.thermokon.de/direct/de-ch/products/ags55plus-lcd-rs485-bacnet-ms-tp</t>
  </si>
  <si>
    <t>https://www.thermokon.de/direct/de-ch/products/ags55plus-rs485-modbus</t>
  </si>
  <si>
    <t>https://www.thermokon.de/direct/de-ch/products/ags55plus-lcd-rs485-modbus</t>
  </si>
  <si>
    <t>https://www.thermokon.de/direct/de-ch/products/ags55pluslrw</t>
  </si>
  <si>
    <t>https://www.thermokon.de/direct/de-ch/products/fta54plus-vv</t>
  </si>
  <si>
    <t>https://www.thermokon.de/direct/de-ch/products/fta54plus-aa</t>
  </si>
  <si>
    <t>https://www.thermokon.de/direct/de-ch/products/fta54plus-vv-relais</t>
  </si>
  <si>
    <t>https://www.thermokon.de/direct/de-ch/products/fta54plus-lcd-vv</t>
  </si>
  <si>
    <t>https://www.thermokon.de/direct/de-ch/products/fta54plus-lcd-aa</t>
  </si>
  <si>
    <t>https://www.thermokon.de/direct/de-ch/products/fta54plus-lcd-vv-relais</t>
  </si>
  <si>
    <t>https://www.thermokon.de/direct/de-ch/products/fta54plus-basic-rs485-modbus</t>
  </si>
  <si>
    <t>https://www.thermokon.de/direct/de-ch/products/fta54plus-rs485-bacnet-ms-tp</t>
  </si>
  <si>
    <t>https://www.thermokon.de/direct/de-ch/products/fta54plus-lcd-rs485-bacnet-ms-tp</t>
  </si>
  <si>
    <t>https://www.thermokon.de/direct/de-ch/products/fta54plus-rs485-modbus</t>
  </si>
  <si>
    <t>https://www.thermokon.de/direct/de-ch/products/fta54plus-lcd-rs485-modbus</t>
  </si>
  <si>
    <t>https://www.thermokon.de/direct/de-ch/products/fta54plus-lrw</t>
  </si>
  <si>
    <t>https://www.thermokon.de/direct/de-ch/products/fta54plus-bat-lrw</t>
  </si>
  <si>
    <t>https://www.thermokon.de/direct/de-ch/products/wsa-vv</t>
  </si>
  <si>
    <t>https://www.thermokon.de/direct/de-ch/products/wsa-aa</t>
  </si>
  <si>
    <t>https://www.thermokon.de/direct/de-ch/products/wsa-temp-rh-rs485-bacnet-ms-tp</t>
  </si>
  <si>
    <t>https://www.thermokon.de/direct/de-ch/products/wsa-temp-rh-rs485-modbus</t>
  </si>
  <si>
    <t>https://www.thermokon.de/direct/de-ch/products/laplus-co2-v</t>
  </si>
  <si>
    <t>https://www.thermokon.de/direct/de-ch/products/laplus-co2-temp-vv</t>
  </si>
  <si>
    <t>https://www.thermokon.de/direct/de-ch/products/laplus-co2-temp-rh-3xv</t>
  </si>
  <si>
    <t>https://www.thermokon.de/direct/de-ch/products/laplus-co2plusvoc-vv</t>
  </si>
  <si>
    <t>https://www.thermokon.de/direct/de-ch/products/laplus-co2plusvoc-temp-3xv</t>
  </si>
  <si>
    <t>https://www.thermokon.de/direct/de-ch/products/laplus-co2plusvoc-temp-rh-4xv</t>
  </si>
  <si>
    <t>https://www.thermokon.de/direct/de-ch/products/laplus-co2-rs485-bacnet-ms-tp</t>
  </si>
  <si>
    <t>https://www.thermokon.de/direct/de-ch/products/laplus-co2-temp-rs485-bacnet-ms-tp</t>
  </si>
  <si>
    <t>https://www.thermokon.de/direct/de-ch/products/laplus-co2-temp-rh-rs485-bacnet-ms-tp</t>
  </si>
  <si>
    <t>https://www.thermokon.de/direct/de-ch/products/laplus-co2plusvoc-rs485-bacnet-ms-tp</t>
  </si>
  <si>
    <t>https://www.thermokon.de/direct/de-ch/products/laplus-co2plusvoc-temp-rh-rs485-bacnet-ms-tp</t>
  </si>
  <si>
    <t>https://www.thermokon.de/direct/de-ch/products/laplus-co2-rs485-modbus</t>
  </si>
  <si>
    <t>https://www.thermokon.de/direct/de-ch/products/laplus-co2-temp-rs485-modbus</t>
  </si>
  <si>
    <t>https://www.thermokon.de/direct/de-ch/products/laplus-co2-temp-rh-rs485-modbus</t>
  </si>
  <si>
    <t>https://www.thermokon.de/direct/de-ch/products/laplus-co2plusvoc-rs485-modbus</t>
  </si>
  <si>
    <t>https://www.thermokon.de/direct/de-ch/products/laplus-co2plusvoc-temp-rh-rs485-modbus</t>
  </si>
  <si>
    <t>https://www.thermokon.de/direct/de-ch/products/laplus-co2-temp-lrw</t>
  </si>
  <si>
    <t>https://www.thermokon.de/direct/de-ch/products/laplus-co2-temp-rh-lrw</t>
  </si>
  <si>
    <t>https://www.thermokon.de/direct/de-ch/products/laplus-co2plusvoc-lrw</t>
  </si>
  <si>
    <t>https://www.thermokon.de/direct/de-ch/products/laplus-co2plusvoc-temp-lrw</t>
  </si>
  <si>
    <t>https://www.thermokon.de/direct/de-ch/products/laplus-co2plusvoc-temp-rh-lrw</t>
  </si>
  <si>
    <t>https://www.thermokon.de/direct/de-ch/products/li65plus-v</t>
  </si>
  <si>
    <t>https://www.thermokon.de/direct/de-ch/products/li65plus-a</t>
  </si>
  <si>
    <t>https://www.thermokon.de/direct/de-ch/products/li65plus-temp-vv</t>
  </si>
  <si>
    <t>https://www.thermokon.de/direct/de-ch/products/li65plus-temp-aa</t>
  </si>
  <si>
    <t>https://www.thermokon.de/direct/de-ch/products/li65plus-temp-vv-relais</t>
  </si>
  <si>
    <t>https://www.thermokon.de/direct/de-ch/products/li65plus-temp-rh-3xv</t>
  </si>
  <si>
    <t>https://www.thermokon.de/direct/de-ch/products/li65plus-temp-rh-hpa-4xv</t>
  </si>
  <si>
    <t>https://www.thermokon.de/direct/de-ch/products/li65plus-temp-rs485-bacnet-ms-tp</t>
  </si>
  <si>
    <t>https://www.thermokon.de/direct/de-ch/products/li65plus-temp-rh-rs485-bacnet-ms-tp</t>
  </si>
  <si>
    <t>https://www.thermokon.de/direct/de-ch/products/li65plus-temp-rh-hpa-rs485-bacnet-ms-tp</t>
  </si>
  <si>
    <t>https://www.thermokon.de/direct/de-ch/products/li65plus-temp-rs485-modbus</t>
  </si>
  <si>
    <t>https://www.thermokon.de/direct/de-ch/products/li65plus-temp-rh-rs485-modbus</t>
  </si>
  <si>
    <t>https://www.thermokon.de/direct/de-ch/products/li65plus-temp-rh-hpa-rs485-modbus</t>
  </si>
  <si>
    <t>https://www.thermokon.de/direct/de-ch/products/li65pluslrw</t>
  </si>
  <si>
    <t>https://www.thermokon.de/direct/de-ch/products/li65plus-temp-rh-lrw</t>
  </si>
  <si>
    <t>https://www.thermokon.de/direct/de-ch/products/li65plus-temp-rh-hpa-lrw</t>
  </si>
  <si>
    <t>https://www.thermokon.de/direct/de-ch/products/li65plus-temp-rh-bat-lrw</t>
  </si>
  <si>
    <t>https://www.thermokon.de/direct/de-ch/products/sr65-temp</t>
  </si>
  <si>
    <t>https://www.thermokon.de/direct/de-ch/products/sr65-temp-rh</t>
  </si>
  <si>
    <t>https://www.thermokon.de/direct/de-ch/products/akf10plus-pt100-050-06</t>
  </si>
  <si>
    <t>https://www.thermokon.de/direct/de-ch/products/akf10plus-pt100-100-06</t>
  </si>
  <si>
    <t>https://www.thermokon.de/direct/de-ch/products/akf10plus-pt100-150-06</t>
  </si>
  <si>
    <t>https://www.thermokon.de/direct/de-ch/products/akf10plus-pt100-200-06</t>
  </si>
  <si>
    <t>https://www.thermokon.de/direct/de-ch/products/akf10plus-pt100-250-06</t>
  </si>
  <si>
    <t>https://www.thermokon.de/direct/de-ch/products/akf10plus-pt100-300-06</t>
  </si>
  <si>
    <t>https://www.thermokon.de/direct/de-ch/products/akf10plus-pt100-450-06</t>
  </si>
  <si>
    <t>https://www.thermokon.de/direct/de-ch/products/akf10plus-pt1000-050-06</t>
  </si>
  <si>
    <t>https://www.thermokon.de/direct/de-ch/products/akf10plus-pt1000-100-06</t>
  </si>
  <si>
    <t>https://www.thermokon.de/direct/de-ch/products/akf10plus-pt1000-150-06</t>
  </si>
  <si>
    <t>https://www.thermokon.de/direct/de-ch/products/akf10plus-pt1000-200-06</t>
  </si>
  <si>
    <t>https://www.thermokon.de/direct/de-ch/products/akf10plus-pt1000-250-06</t>
  </si>
  <si>
    <t>https://www.thermokon.de/direct/de-ch/products/akf10plus-pt1000-300-06</t>
  </si>
  <si>
    <t>https://www.thermokon.de/direct/de-ch/products/akf10plus-pt1000-450-06</t>
  </si>
  <si>
    <t>https://www.thermokon.de/direct/de-ch/products/akf10plus-pt1000-1-3-din-050-06</t>
  </si>
  <si>
    <t>https://www.thermokon.de/direct/de-ch/products/akf10plus-pt1000-1-3-din-100-06</t>
  </si>
  <si>
    <t>https://www.thermokon.de/direct/de-ch/products/akf10plus-pt1000-1-3-din-150-06</t>
  </si>
  <si>
    <t>https://www.thermokon.de/direct/de-ch/products/akf10plus-pt1000-1-3-din-200-06</t>
  </si>
  <si>
    <t>https://www.thermokon.de/direct/de-ch/products/akf10plus-pt1000-1-3-din-250-06</t>
  </si>
  <si>
    <t>https://www.thermokon.de/direct/de-ch/products/akf10plus-pt1000-1-3-din-300-06</t>
  </si>
  <si>
    <t>https://www.thermokon.de/direct/de-ch/products/akf10plus-pt1000-1-3-din-450-06</t>
  </si>
  <si>
    <t>https://www.thermokon.de/direct/de-ch/products/akf10plus-ntc10k-050-06</t>
  </si>
  <si>
    <t>https://www.thermokon.de/direct/de-ch/products/akf10plus-ntc10k-100-06</t>
  </si>
  <si>
    <t>https://www.thermokon.de/direct/de-ch/products/akf10plus-ntc10k-150-06</t>
  </si>
  <si>
    <t>https://www.thermokon.de/direct/de-ch/products/akf10plus-ntc10k-200-06</t>
  </si>
  <si>
    <t>https://www.thermokon.de/direct/de-ch/products/akf10plus-ntc10k-250-06</t>
  </si>
  <si>
    <t>https://www.thermokon.de/direct/de-ch/products/akf10plus-ntc10k-300-06</t>
  </si>
  <si>
    <t>https://www.thermokon.de/direct/de-ch/products/akf10plus-ntc10k-450-06</t>
  </si>
  <si>
    <t>https://www.thermokon.de/direct/de-ch/products/akf10plus-ni1000-050-06</t>
  </si>
  <si>
    <t>https://www.thermokon.de/direct/de-ch/products/akf10plus-ni1000-100-06</t>
  </si>
  <si>
    <t>https://www.thermokon.de/direct/de-ch/products/akf10plus-ni1000-150-06</t>
  </si>
  <si>
    <t>https://www.thermokon.de/direct/de-ch/products/akf10plus-ni1000-200-06</t>
  </si>
  <si>
    <t>https://www.thermokon.de/direct/de-ch/products/akf10plus-ni1000-250-06</t>
  </si>
  <si>
    <t>https://www.thermokon.de/direct/de-ch/products/akf10plus-ni1000-300-06</t>
  </si>
  <si>
    <t>https://www.thermokon.de/direct/de-ch/products/akf10plus-ni1000-450-06</t>
  </si>
  <si>
    <t>https://www.thermokon.de/direct/de-ch/products/akf10plus-ni1000tk5000-050-06</t>
  </si>
  <si>
    <t>https://www.thermokon.de/direct/de-ch/products/akf10plus-ni1000tk5000-100-06</t>
  </si>
  <si>
    <t>https://www.thermokon.de/direct/de-ch/products/akf10plus-ni1000tk5000-150-06</t>
  </si>
  <si>
    <t>https://www.thermokon.de/direct/de-ch/products/akf10plus-ni1000tk5000-200-06</t>
  </si>
  <si>
    <t>https://www.thermokon.de/direct/de-ch/products/akf10plus-ni1000tk5000-250-06</t>
  </si>
  <si>
    <t>https://www.thermokon.de/direct/de-ch/products/akf10plus-ni1000tk5000-300-06</t>
  </si>
  <si>
    <t>https://www.thermokon.de/direct/de-ch/products/akf10plus-ni1000tk5000-450-06</t>
  </si>
  <si>
    <t>https://www.thermokon.de/direct/de-ch/products/akf10plus-trv-multirange-050-06</t>
  </si>
  <si>
    <t>https://www.thermokon.de/direct/de-ch/products/akf10plus-trv-multirange-100-06</t>
  </si>
  <si>
    <t>https://www.thermokon.de/direct/de-ch/products/akf10plus-trv-multirange-150-06</t>
  </si>
  <si>
    <t>https://www.thermokon.de/direct/de-ch/products/akf10plus-trv-multirange-200-06</t>
  </si>
  <si>
    <t>https://www.thermokon.de/direct/de-ch/products/akf10plus-trv-multirange-250-06</t>
  </si>
  <si>
    <t>https://www.thermokon.de/direct/de-ch/products/akf10plus-trv-multirange-300-06</t>
  </si>
  <si>
    <t>https://www.thermokon.de/direct/de-ch/products/akf10plus-trv-multirange-450-06</t>
  </si>
  <si>
    <t>https://www.thermokon.de/direct/de-ch/products/akf10plus-tra-multirange-050-06</t>
  </si>
  <si>
    <t>https://www.thermokon.de/direct/de-ch/products/akf10plus-tra-multirange-100-06</t>
  </si>
  <si>
    <t>https://www.thermokon.de/direct/de-ch/products/akf10plus-tra-multirange-150-06</t>
  </si>
  <si>
    <t>https://www.thermokon.de/direct/de-ch/products/akf10plus-tra-multirange-200-06</t>
  </si>
  <si>
    <t>https://www.thermokon.de/direct/de-ch/products/akf10plus-tra-multirange-250-06</t>
  </si>
  <si>
    <t>https://www.thermokon.de/direct/de-ch/products/akf10plus-tra-multirange-300-06</t>
  </si>
  <si>
    <t>https://www.thermokon.de/direct/de-ch/products/akf10plus-tra-multirange-450-06</t>
  </si>
  <si>
    <t>https://www.thermokon.de/direct/de-ch/products/akf10plus-trv-multirange-050-06-relais</t>
  </si>
  <si>
    <t>https://www.thermokon.de/direct/de-ch/products/akf10plus-trv-multirange-100-06-relais</t>
  </si>
  <si>
    <t>https://www.thermokon.de/direct/de-ch/products/akf10plus-trv-multirange-150-06-relais</t>
  </si>
  <si>
    <t>https://www.thermokon.de/direct/de-ch/products/akf10plus-trv-multirange-200-06-relais</t>
  </si>
  <si>
    <t>https://www.thermokon.de/direct/de-ch/products/akf10plus-trv-multirange-250-06-relais</t>
  </si>
  <si>
    <t>https://www.thermokon.de/direct/de-ch/products/akf10plus-trv-multirange-300-06-relais</t>
  </si>
  <si>
    <t>https://www.thermokon.de/direct/de-ch/products/akf10plus-trv-multirange-450-06-relais</t>
  </si>
  <si>
    <t>https://www.thermokon.de/direct/de-ch/products/akf10plus-lcd-trv-multirange-050-06</t>
  </si>
  <si>
    <t>https://www.thermokon.de/direct/de-ch/products/akf10plus-lcd-trv-multirange-100-06</t>
  </si>
  <si>
    <t>https://www.thermokon.de/direct/de-ch/products/akf10plus-lcd-trv-multirange-150-06</t>
  </si>
  <si>
    <t>https://www.thermokon.de/direct/de-ch/products/akf10plus-lcd-trv-multirange-200-06</t>
  </si>
  <si>
    <t>https://www.thermokon.de/direct/de-ch/products/akf10plus-lcd-trv-multirange-250-06</t>
  </si>
  <si>
    <t>https://www.thermokon.de/direct/de-ch/products/akf10plus-lcd-trv-multirange-300-06</t>
  </si>
  <si>
    <t>https://www.thermokon.de/direct/de-ch/products/akf10plus-lcd-trv-multirange-450-06</t>
  </si>
  <si>
    <t>https://www.thermokon.de/direct/de-ch/products/akf10plus-lcd-tra-multirange-050-06</t>
  </si>
  <si>
    <t>https://www.thermokon.de/direct/de-ch/products/akf10plus-lcd-tra-multirange-100-06</t>
  </si>
  <si>
    <t>https://www.thermokon.de/direct/de-ch/products/akf10plus-lcd-tra-multirange-150-06</t>
  </si>
  <si>
    <t>https://www.thermokon.de/direct/de-ch/products/akf10plus-lcd-tra-multirange-200-06</t>
  </si>
  <si>
    <t>https://www.thermokon.de/direct/de-ch/products/akf10plus-lcd-tra-multirange-250-06</t>
  </si>
  <si>
    <t>https://www.thermokon.de/direct/de-ch/products/akf10plus-lcd-tra-multirange-300-06</t>
  </si>
  <si>
    <t>https://www.thermokon.de/direct/de-ch/products/akf10plus-lcd-tra-multirange-450-06</t>
  </si>
  <si>
    <t>https://www.thermokon.de/direct/de-ch/products/akf10plus-lcd-trv-multirange-050-06-relais</t>
  </si>
  <si>
    <t>https://www.thermokon.de/direct/de-ch/products/akf10plus-lcd-trv-multirange-100-06-relais</t>
  </si>
  <si>
    <t>https://www.thermokon.de/direct/de-ch/products/akf10plus-lcd-trv-multirange-150-06-relais</t>
  </si>
  <si>
    <t>https://www.thermokon.de/direct/de-ch/products/akf10plus-lcd-trv-multirange-200-06-relais</t>
  </si>
  <si>
    <t>https://www.thermokon.de/direct/de-ch/products/akf10plus-lcd-trv-multirange-250-06-relais</t>
  </si>
  <si>
    <t>https://www.thermokon.de/direct/de-ch/products/akf10plus-lcd-trv-multirange-300-06-relais</t>
  </si>
  <si>
    <t>https://www.thermokon.de/direct/de-ch/products/akf10plus-lcd-trv-multirange-450-06-relais</t>
  </si>
  <si>
    <t>https://www.thermokon.de/direct/de-ch/products/akf10plus-basic-rs485-modbus-050-06</t>
  </si>
  <si>
    <t>https://www.thermokon.de/direct/de-ch/products/akf10plus-basic-rs485-modbus-100-06</t>
  </si>
  <si>
    <t>https://www.thermokon.de/direct/de-ch/products/akf10plus-basic-rs485-modbus-150-06</t>
  </si>
  <si>
    <t>https://www.thermokon.de/direct/de-ch/products/akf10plus-basic-rs485-modbus-200-06</t>
  </si>
  <si>
    <t>https://www.thermokon.de/direct/de-ch/products/akf10plus-basic-rs485-modbus-250-06</t>
  </si>
  <si>
    <t>https://www.thermokon.de/direct/de-ch/products/akf10plus-basic-rs485-modbus-300-06</t>
  </si>
  <si>
    <t>https://www.thermokon.de/direct/de-ch/products/akf10plus-basic-rs485-modbus-450-06</t>
  </si>
  <si>
    <t>https://www.thermokon.de/direct/de-ch/products/akf10plus-rs485-bacnet-050-06</t>
  </si>
  <si>
    <t>https://www.thermokon.de/direct/de-ch/products/akf10plus-rs485-bacnet-100-06</t>
  </si>
  <si>
    <t>https://www.thermokon.de/direct/de-ch/products/akf10plus-rs485-bacnet-150-06</t>
  </si>
  <si>
    <t>https://www.thermokon.de/direct/de-ch/products/akf10plus-rs485-bacnet-200-06</t>
  </si>
  <si>
    <t>https://www.thermokon.de/direct/de-ch/products/akf10plus-rs485-bacnet-250-06</t>
  </si>
  <si>
    <t>https://www.thermokon.de/direct/de-ch/products/akf10plus-rs485-bacnet-300-06</t>
  </si>
  <si>
    <t>https://www.thermokon.de/direct/de-ch/products/akf10plus-rs485-bacnet-450-06</t>
  </si>
  <si>
    <t>https://www.thermokon.de/direct/de-ch/products/akf10plus-lcd-rs485-bacnet-050-06</t>
  </si>
  <si>
    <t>https://www.thermokon.de/direct/de-ch/products/akf10plus-lcd-rs485-bacnet-100-06</t>
  </si>
  <si>
    <t>https://www.thermokon.de/direct/de-ch/products/akf10plus-lcd-rs485-bacnet-150-06</t>
  </si>
  <si>
    <t>https://www.thermokon.de/direct/de-ch/products/akf10plus-lcd-rs485-bacnet-200-06</t>
  </si>
  <si>
    <t>https://www.thermokon.de/direct/de-ch/products/akf10plus-lcd-rs485-bacnet-250-06</t>
  </si>
  <si>
    <t>https://www.thermokon.de/direct/de-ch/products/akf10plus-lcd-rs485-bacnet-300-06</t>
  </si>
  <si>
    <t>https://www.thermokon.de/direct/de-ch/products/akf10plus-lcd-rs485-bacnet-450-06</t>
  </si>
  <si>
    <t>https://www.thermokon.de/direct/de-ch/products/akf10plus-rs485-modbus-050-06</t>
  </si>
  <si>
    <t>https://www.thermokon.de/direct/de-ch/products/akf10plus-rs485-modbus-100-06</t>
  </si>
  <si>
    <t>https://www.thermokon.de/direct/de-ch/products/akf10plus-rs485-modbus-150-06</t>
  </si>
  <si>
    <t>https://www.thermokon.de/direct/de-ch/products/akf10plus-rs485-modbus-200-06</t>
  </si>
  <si>
    <t>https://www.thermokon.de/direct/de-ch/products/akf10plus-rs485-modbus-250-06</t>
  </si>
  <si>
    <t>https://www.thermokon.de/direct/de-ch/products/akf10plus-rs485-modbus-300-06</t>
  </si>
  <si>
    <t>https://www.thermokon.de/direct/de-ch/products/akf10plus-rs485-modbus-450-06</t>
  </si>
  <si>
    <t>https://www.thermokon.de/direct/de-ch/products/akf10plus-lcd-rs485-modbus-050-06</t>
  </si>
  <si>
    <t>https://www.thermokon.de/direct/de-ch/products/akf10plus-lcd-rs485-modbus-100-06</t>
  </si>
  <si>
    <t>https://www.thermokon.de/direct/de-ch/products/akf10plus-lcd-rs485-modbus-150-06</t>
  </si>
  <si>
    <t>https://www.thermokon.de/direct/de-ch/products/akf10plus-lcd-rs485-modbus-200-06</t>
  </si>
  <si>
    <t>https://www.thermokon.de/direct/de-ch/products/akf10plus-lcd-rs485-modbus-250-06</t>
  </si>
  <si>
    <t>https://www.thermokon.de/direct/de-ch/products/akf10plus-lcd-rs485-modbus-300-06</t>
  </si>
  <si>
    <t>https://www.thermokon.de/direct/de-ch/products/akf10plus-lcd-rs485-modbus-450-06</t>
  </si>
  <si>
    <t>https://www.thermokon.de/direct/de-ch/products/akf10plus-lrw-050-06-10579</t>
  </si>
  <si>
    <t>https://www.thermokon.de/direct/de-ch/products/akf10plus-lrw-100-06</t>
  </si>
  <si>
    <t>https://www.thermokon.de/direct/de-ch/products/akf10plus-lrw-150-06</t>
  </si>
  <si>
    <t>https://www.thermokon.de/direct/de-ch/products/akf10plus-lrw-200-06</t>
  </si>
  <si>
    <t>https://www.thermokon.de/direct/de-ch/products/akf10plus-lrw-250-06</t>
  </si>
  <si>
    <t>https://www.thermokon.de/direct/de-ch/products/akf10plus-lrw-300-06</t>
  </si>
  <si>
    <t>https://www.thermokon.de/direct/de-ch/products/akf10plus-lrw-450-06</t>
  </si>
  <si>
    <t>https://www.thermokon.de/direct/de-ch/products/akf10plus-bat-lrw-100-06</t>
  </si>
  <si>
    <t>https://www.thermokon.de/direct/de-ch/products/ftkplus-140-vv</t>
  </si>
  <si>
    <t>https://www.thermokon.de/direct/de-ch/products/ftkplus-270-vv</t>
  </si>
  <si>
    <t>https://www.thermokon.de/direct/de-ch/products/ftkplus-400-vv</t>
  </si>
  <si>
    <t>https://www.thermokon.de/direct/de-ch/products/ftkplus-140-aa</t>
  </si>
  <si>
    <t>https://www.thermokon.de/direct/de-ch/products/ftkplus-270-aa</t>
  </si>
  <si>
    <t>https://www.thermokon.de/direct/de-ch/products/ftkplus-400-aa</t>
  </si>
  <si>
    <t>https://www.thermokon.de/direct/de-ch/products/ftkplus-140-vv-relais</t>
  </si>
  <si>
    <t>https://www.thermokon.de/direct/de-ch/products/ftkplus-270-vv-relais</t>
  </si>
  <si>
    <t>https://www.thermokon.de/direct/de-ch/products/ftkplus-400-vv-relais</t>
  </si>
  <si>
    <t>https://www.thermokon.de/direct/de-ch/products/ftkplus-140-lcd-vv</t>
  </si>
  <si>
    <t>https://www.thermokon.de/direct/de-ch/products/ftkplus-270-lcd-vv</t>
  </si>
  <si>
    <t>https://www.thermokon.de/direct/de-ch/products/ftkplus-400-lcd-vv</t>
  </si>
  <si>
    <t>https://www.thermokon.de/direct/de-ch/products/ftkplus-140-lcd-aa</t>
  </si>
  <si>
    <t>https://www.thermokon.de/direct/de-ch/products/ftkplus-270-lcd-aa</t>
  </si>
  <si>
    <t>https://www.thermokon.de/direct/de-ch/products/ftkplus-400-lcd-aa</t>
  </si>
  <si>
    <t>https://www.thermokon.de/direct/de-ch/products/ftkplus-140-lcd-vv-relais</t>
  </si>
  <si>
    <t>https://www.thermokon.de/direct/de-ch/products/ftkplus-270-lcd-vv-relais</t>
  </si>
  <si>
    <t>https://www.thermokon.de/direct/de-ch/products/ftkplus-400-lcd-vv-relais</t>
  </si>
  <si>
    <t>https://www.thermokon.de/direct/de-ch/products/ftkplus-140-basic-rs485-modbus</t>
  </si>
  <si>
    <t>https://www.thermokon.de/direct/de-ch/products/ftkplus-270-basic-rs485-modbus</t>
  </si>
  <si>
    <t>https://www.thermokon.de/direct/de-ch/products/ftkplus-400-basic-rs485-modbus</t>
  </si>
  <si>
    <t>https://www.thermokon.de/direct/de-ch/products/ftkplus-140-rs485-bacnet-ms-tp</t>
  </si>
  <si>
    <t>https://www.thermokon.de/direct/de-ch/products/ftkplus-270-rs485-bacnet-ms-tp</t>
  </si>
  <si>
    <t>https://www.thermokon.de/direct/de-ch/products/ftkplus-400-rs485-bacnet-ms-tp</t>
  </si>
  <si>
    <t>https://www.thermokon.de/direct/de-ch/products/ftkplus-140-lcd-rs485-bacnet-ms-tp</t>
  </si>
  <si>
    <t>https://www.thermokon.de/direct/de-ch/products/ftkplus-270-lcd-rs485-bacnet-ms-tp</t>
  </si>
  <si>
    <t>https://www.thermokon.de/direct/de-ch/products/ftkplus-400-lcd-rs485-bacnet-ms-tp</t>
  </si>
  <si>
    <t>https://www.thermokon.de/direct/de-ch/products/ftkplus-140-rs485-modbus</t>
  </si>
  <si>
    <t>https://www.thermokon.de/direct/de-ch/products/ftkplus-270-rs485-modbus</t>
  </si>
  <si>
    <t>https://www.thermokon.de/direct/de-ch/products/ftkplus-400-rs485-modbus</t>
  </si>
  <si>
    <t>https://www.thermokon.de/direct/de-ch/products/ftkplus-140-lcd-rs485-modbus</t>
  </si>
  <si>
    <t>https://www.thermokon.de/direct/de-ch/products/ftkplus-270-lcd-rs485-modbus</t>
  </si>
  <si>
    <t>https://www.thermokon.de/direct/de-ch/products/ftkplus-400-lcd-rs485-modbus</t>
  </si>
  <si>
    <t>https://www.thermokon.de/direct/de-ch/products/ftkplus-140-lrw</t>
  </si>
  <si>
    <t>https://www.thermokon.de/direct/de-ch/products/ftkplus-270-lrw</t>
  </si>
  <si>
    <t>https://www.thermokon.de/direct/de-ch/products/ftkplus-400-lrw</t>
  </si>
  <si>
    <t>https://www.thermokon.de/direct/de-ch/products/ftkplus-140-bat-lrw</t>
  </si>
  <si>
    <t>https://www.thermokon.de/direct/de-ch/products/lkplus-co2plusvoc-vv</t>
  </si>
  <si>
    <t>https://www.thermokon.de/direct/de-ch/products/lkplus-co2plusvoc-aa</t>
  </si>
  <si>
    <t>https://www.thermokon.de/direct/de-ch/products/lkplus-co2plusvoc-vv-relais</t>
  </si>
  <si>
    <t>https://www.thermokon.de/direct/de-ch/products/lkplus-co2plusvoc-lcd-vv</t>
  </si>
  <si>
    <t>https://www.thermokon.de/direct/de-ch/products/lkplus-co2plusvoc-lcd-aa</t>
  </si>
  <si>
    <t>https://www.thermokon.de/direct/de-ch/products/lkplus-co2plusvoc-lcd-vv-relais</t>
  </si>
  <si>
    <t>https://www.thermokon.de/direct/de-ch/products/lkplus-co2plusvoc-temp-3xv</t>
  </si>
  <si>
    <t>https://www.thermokon.de/direct/de-ch/products/lkplus-co2plusvoc-lcd-temp-3xv</t>
  </si>
  <si>
    <t>https://www.thermokon.de/direct/de-ch/products/lkplus-co2plusvoc-temp-rh-4xv</t>
  </si>
  <si>
    <t>https://www.thermokon.de/direct/de-ch/products/lkplus-co2plusvoc-lcd-temp-rh-4xv</t>
  </si>
  <si>
    <t>https://www.thermokon.de/direct/de-ch/products/lkplus-co2-v</t>
  </si>
  <si>
    <t>https://www.thermokon.de/direct/de-ch/products/lkplus-co2-temp-vv</t>
  </si>
  <si>
    <t>https://www.thermokon.de/direct/de-ch/products/lkplus-co2-temp-aa</t>
  </si>
  <si>
    <t>https://www.thermokon.de/direct/de-ch/products/lkplus-co2-temp-vv-relais</t>
  </si>
  <si>
    <t>https://www.thermokon.de/direct/de-ch/products/lkplus-co2-lcd-temp-vv</t>
  </si>
  <si>
    <t>https://www.thermokon.de/direct/de-ch/products/lkplus-co2-lcd-temp-aa</t>
  </si>
  <si>
    <t>https://www.thermokon.de/direct/de-ch/products/lkplus-co2-lcd-temp-vv-relais</t>
  </si>
  <si>
    <t>https://www.thermokon.de/direct/de-ch/products/lkplus-co2-temp-rh-3xv</t>
  </si>
  <si>
    <t>https://www.thermokon.de/direct/de-ch/products/lkplus-co2-lcd-temp-rh-3xv</t>
  </si>
  <si>
    <t>https://www.thermokon.de/direct/de-ch/products/lkplus-co2-100-v</t>
  </si>
  <si>
    <t>https://www.thermokon.de/direct/de-ch/products/lkplus-co2-100-temp-vv</t>
  </si>
  <si>
    <t>https://www.thermokon.de/direct/de-ch/products/lkplus-co2-100-temp-aa</t>
  </si>
  <si>
    <t>https://www.thermokon.de/direct/de-ch/products/lkplus-co2-100-temp-vv-relais</t>
  </si>
  <si>
    <t>https://www.thermokon.de/direct/de-ch/products/lkplus-co2-100-lcd-temp-vv</t>
  </si>
  <si>
    <t>https://www.thermokon.de/direct/de-ch/products/lkplus-co2-100-lcd-temp-aa</t>
  </si>
  <si>
    <t>https://www.thermokon.de/direct/de-ch/products/lkplus-co2-100-lcd-temp-vv-relais</t>
  </si>
  <si>
    <t>https://www.thermokon.de/direct/de-ch/products/lkplus-co2-100-temp-rh-3xv</t>
  </si>
  <si>
    <t>https://www.thermokon.de/direct/de-ch/products/lkplus-co2-100-lcd-temp-rh-3xv</t>
  </si>
  <si>
    <t>https://www.thermokon.de/direct/de-ch/products/lkplus-co2plusvoc-rs485-bacnet-ms-tp</t>
  </si>
  <si>
    <t>https://www.thermokon.de/direct/de-ch/products/lkplus-co2plusvoc-lcd-rs485-bacnet-ms-tp</t>
  </si>
  <si>
    <t>https://www.thermokon.de/direct/de-ch/products/lkplus-co2plusvoc-temp-rs485-bacnet-ms-tp</t>
  </si>
  <si>
    <t>https://www.thermokon.de/direct/de-ch/products/lkplus-co2plusvoc-lcd-temp-rs485-bacnet-ms-tp</t>
  </si>
  <si>
    <t>https://www.thermokon.de/direct/de-ch/products/lkplus-co2plusvoc-temp-rh-rs485-bacnet-ms-tp</t>
  </si>
  <si>
    <t>https://www.thermokon.de/direct/de-ch/products/lkplus-co2plusvoc-lcd-temp-rh-rs485-bacnet-ms-tp</t>
  </si>
  <si>
    <t>https://www.thermokon.de/direct/de-ch/products/lkplus-co2-temp-rs485-bacnet-ms-tp</t>
  </si>
  <si>
    <t>https://www.thermokon.de/direct/de-ch/products/lkplus-co2-lcd-temp-rs485-bacnet-ms-tp</t>
  </si>
  <si>
    <t>https://www.thermokon.de/direct/de-ch/products/lkplus-co2-temp-rh-rs485-bacnet-ms-tp</t>
  </si>
  <si>
    <t>https://www.thermokon.de/direct/de-ch/products/lkplus-co2-lcd-temp-rh-rs485-bacnet-ms-tp</t>
  </si>
  <si>
    <t>https://www.thermokon.de/direct/de-ch/products/lkplus-co2-100-temp-rs485-bacnet-ms-tp</t>
  </si>
  <si>
    <t>https://www.thermokon.de/direct/de-ch/products/lkplus-co2-100-lcd-temp-rs485-bacnet-ms-tp</t>
  </si>
  <si>
    <t>https://www.thermokon.de/direct/de-ch/products/lkplus-co2-100-temp-rh-rs485-bacnet-ms-tp</t>
  </si>
  <si>
    <t>https://www.thermokon.de/direct/de-ch/products/lkplus-co2-100-lcd-temp-rh-rs485-bacnet-ms-tp</t>
  </si>
  <si>
    <t>https://www.thermokon.de/direct/de-ch/products/lkplus-co2plusvoc-rs485-modbus</t>
  </si>
  <si>
    <t>https://www.thermokon.de/direct/de-ch/products/lkplus-co2plusvoc-lcd-rs485-modbus</t>
  </si>
  <si>
    <t>https://www.thermokon.de/direct/de-ch/products/lkplus-co2plusvoc-temp-rs485-modbus</t>
  </si>
  <si>
    <t>https://www.thermokon.de/direct/de-ch/products/lkplus-co2plusvoc-lcd-temp-rs485-modbus</t>
  </si>
  <si>
    <t>https://www.thermokon.de/direct/de-ch/products/lkplus-co2plusvoc-temp-rh-rs485-modbus</t>
  </si>
  <si>
    <t>https://www.thermokon.de/direct/de-ch/products/lkplus-co2plusvoc-lcd-temp-rh-rs485-modbus</t>
  </si>
  <si>
    <t>https://www.thermokon.de/direct/de-ch/products/lkplus-co2-temp-rs485-modbus</t>
  </si>
  <si>
    <t>https://www.thermokon.de/direct/de-ch/products/lkplus-co2-lcd-temp-rs485-modbus</t>
  </si>
  <si>
    <t>https://www.thermokon.de/direct/de-ch/products/lkplus-co2-temp-rh-rs485-modbus</t>
  </si>
  <si>
    <t>https://www.thermokon.de/direct/de-ch/products/lkplus-co2-lcd-temp-rh-rs485-modbus</t>
  </si>
  <si>
    <t>https://www.thermokon.de/direct/de-ch/products/lkplus-co2-100-temp-rs485-modbus</t>
  </si>
  <si>
    <t>https://www.thermokon.de/direct/de-ch/products/lkplus-co2-100-lcd-temp-rs485-modbus</t>
  </si>
  <si>
    <t>https://www.thermokon.de/direct/de-ch/products/lkplus-co2-100-temp-rh-rs485-modbus</t>
  </si>
  <si>
    <t>https://www.thermokon.de/direct/de-ch/products/lkplus-co2-100-lcd-temp-rh-rs485-modbus</t>
  </si>
  <si>
    <t>https://www.thermokon.de/direct/de-ch/products/lkplus-co2plusvoc-lrw</t>
  </si>
  <si>
    <t>https://www.thermokon.de/direct/de-ch/products/lkplus-co2plusvoc-temp-lrw</t>
  </si>
  <si>
    <t>https://www.thermokon.de/direct/de-ch/products/lkplus-co2plusvoc-temp-rh-lrw</t>
  </si>
  <si>
    <t>https://www.thermokon.de/direct/de-ch/products/lkplus-co2-temp-lrw</t>
  </si>
  <si>
    <t>https://www.thermokon.de/direct/de-ch/products/lkplus-co2-temp-rh-lrw</t>
  </si>
  <si>
    <t>https://www.thermokon.de/direct/de-ch/products/fsk01-</t>
  </si>
  <si>
    <t>https://www.thermokon.de/direct/de-ch/products/fsk01-inneneinstellung</t>
  </si>
  <si>
    <t>https://www.thermokon.de/direct/de-ch/products/avt-</t>
  </si>
  <si>
    <t>https://www.thermokon.de/direct/de-ch/products/avt-lcd</t>
  </si>
  <si>
    <t>https://www.thermokon.de/direct/de-ch/products/avt-lcd-relais</t>
  </si>
  <si>
    <t>https://www.thermokon.de/direct/de-ch/products/sr65-akf-100-06</t>
  </si>
  <si>
    <t>https://www.thermokon.de/direct/de-ch/products/mwfplus-pt1000-l3000</t>
  </si>
  <si>
    <t>https://www.thermokon.de/direct/de-ch/products/mwfplus-pt1000-l6000</t>
  </si>
  <si>
    <t>https://www.thermokon.de/direct/de-ch/products/mwfplus-ni1000-l3000</t>
  </si>
  <si>
    <t>https://www.thermokon.de/direct/de-ch/products/mwfplus-ni1000-l6000</t>
  </si>
  <si>
    <t>https://www.thermokon.de/direct/de-ch/products/mwfplus-ni1000tk5000-l3000</t>
  </si>
  <si>
    <t>https://www.thermokon.de/direct/de-ch/products/mwfplus-ni1000tk5000-l6000</t>
  </si>
  <si>
    <t>https://www.thermokon.de/direct/de-ch/products/mwfplus-ntc10k-l3000</t>
  </si>
  <si>
    <t>https://www.thermokon.de/direct/de-ch/products/mwfplus-ntc10k-l6000</t>
  </si>
  <si>
    <t>https://www.thermokon.de/direct/de-ch/products/mwfplus-ntc10k-precon-l3000</t>
  </si>
  <si>
    <t>https://www.thermokon.de/direct/de-ch/products/mwfplus-ntc10k-precon-l6000</t>
  </si>
  <si>
    <t>https://www.thermokon.de/direct/de-ch/products/mwfplus-ntc20k-l3000</t>
  </si>
  <si>
    <t>https://www.thermokon.de/direct/de-ch/products/mwfplus-ntc20k-l6000</t>
  </si>
  <si>
    <t>https://www.thermokon.de/direct/de-ch/products/mwfplus-trv-multirange-l3000</t>
  </si>
  <si>
    <t>https://www.thermokon.de/direct/de-ch/products/mwfplus-trv-multirange-l6000</t>
  </si>
  <si>
    <t>https://www.thermokon.de/direct/de-ch/products/mwfplus-tra-multirange-l3000</t>
  </si>
  <si>
    <t>https://www.thermokon.de/direct/de-ch/products/mwfplus-tra-multirange-l6000</t>
  </si>
  <si>
    <t>https://www.thermokon.de/direct/de-ch/products/mwfplus-trv-multirange-relais-l3000</t>
  </si>
  <si>
    <t>https://www.thermokon.de/direct/de-ch/products/mwfplus-trv-multirange-relais-l6000</t>
  </si>
  <si>
    <t>https://www.thermokon.de/direct/de-ch/products/mwfplus-lcd-trv-multirange-relais-l3000</t>
  </si>
  <si>
    <t>https://www.thermokon.de/direct/de-ch/products/mwfplus-lcd-trv-multirange-relais-l6000</t>
  </si>
  <si>
    <t>https://www.thermokon.de/direct/de-ch/products/mwfplus-lcd-trv-multirange-l3000</t>
  </si>
  <si>
    <t>https://www.thermokon.de/direct/de-ch/products/mwfplus-lcd-trv-multirange-l6000</t>
  </si>
  <si>
    <t>https://www.thermokon.de/direct/de-ch/products/mwfplus-lcd-tra-multirange-l3000</t>
  </si>
  <si>
    <t>https://www.thermokon.de/direct/de-ch/products/mwfplus-lcd-tra-multirange-l6000</t>
  </si>
  <si>
    <t>https://www.thermokon.de/direct/de-ch/products/mwfplus-rs485-bacnet-ms-tp-l3000</t>
  </si>
  <si>
    <t>https://www.thermokon.de/direct/de-ch/products/mwfplus-rs485-bacnet-ms-tp-l6000</t>
  </si>
  <si>
    <t>https://www.thermokon.de/direct/de-ch/products/mwfplus-lcd-rs485-bacnet-ms-tp-l3000</t>
  </si>
  <si>
    <t>https://www.thermokon.de/direct/de-ch/products/mwfplus-lcd-rs485-bacnet-ms-tp-l6000</t>
  </si>
  <si>
    <t>https://www.thermokon.de/direct/de-ch/products/mwfplus-rs485-modbus-l3000</t>
  </si>
  <si>
    <t>https://www.thermokon.de/direct/de-ch/products/mwfplus-rs485-modbus-l6000</t>
  </si>
  <si>
    <t>https://www.thermokon.de/direct/de-ch/products/mwfplus-lcd-rs485-modbus-l3000</t>
  </si>
  <si>
    <t>https://www.thermokon.de/direct/de-ch/products/mwfplus-lcd-rs485-modbus-l6000</t>
  </si>
  <si>
    <t>https://www.thermokon.de/direct/de-ch/products/mwfplus-lrw-l3000</t>
  </si>
  <si>
    <t>https://www.thermokon.de/direct/de-ch/products/mwfplus-lrw-l6000</t>
  </si>
  <si>
    <t>https://www.thermokon.de/direct/de-ch/products/mwf400plus-pt100</t>
  </si>
  <si>
    <t>https://www.thermokon.de/direct/de-ch/products/mwf400plus-pt1000</t>
  </si>
  <si>
    <t>https://www.thermokon.de/direct/de-ch/products/mwf400plus-ni1000</t>
  </si>
  <si>
    <t>https://www.thermokon.de/direct/de-ch/products/mwf400plus-ni1000tk5000</t>
  </si>
  <si>
    <t>https://www.thermokon.de/direct/de-ch/products/mwf400plus-ntc10k</t>
  </si>
  <si>
    <t>https://www.thermokon.de/direct/de-ch/products/mwf400plus-ntc20k</t>
  </si>
  <si>
    <t>https://www.thermokon.de/direct/de-ch/products/mwf400plus-ntc1-8k</t>
  </si>
  <si>
    <t>https://www.thermokon.de/direct/de-ch/products/mwf400plus-trv-multirange</t>
  </si>
  <si>
    <t>https://www.thermokon.de/direct/de-ch/products/mwf400plus-tra-multirange</t>
  </si>
  <si>
    <t>https://www.thermokon.de/direct/de-ch/products/mwf400plus-trv-multirange-relais</t>
  </si>
  <si>
    <t>https://www.thermokon.de/direct/de-ch/products/mwf400plus-lcd-trv-multirange</t>
  </si>
  <si>
    <t>https://www.thermokon.de/direct/de-ch/products/mwf400plus-lcd-tra-multirange</t>
  </si>
  <si>
    <t>https://www.thermokon.de/direct/de-ch/products/mwf400plus-lcd-trv-multirange-relais</t>
  </si>
  <si>
    <t>https://www.thermokon.de/direct/de-ch/products/mwf400plus-rs485-bacnet-ms-tp</t>
  </si>
  <si>
    <t>https://www.thermokon.de/direct/de-ch/products/mwf400plus-lcd-rs485-bacnet-ms-tp</t>
  </si>
  <si>
    <t>https://www.thermokon.de/direct/de-ch/products/mwf400plus-rs485-modbus</t>
  </si>
  <si>
    <t>https://www.thermokon.de/direct/de-ch/products/mwf400plus-lcd-rs485-modbus</t>
  </si>
  <si>
    <t>https://www.thermokon.de/direct/de-ch/products/sfk02plus-pt100-050-08</t>
  </si>
  <si>
    <t>https://www.thermokon.de/direct/de-ch/products/sfk02plus-pt100-100-08</t>
  </si>
  <si>
    <t>https://www.thermokon.de/direct/de-ch/products/sfk02plus-pt100-150-08</t>
  </si>
  <si>
    <t>https://www.thermokon.de/direct/de-ch/products/sfk02plus-pt100-200-08</t>
  </si>
  <si>
    <t>https://www.thermokon.de/direct/de-ch/products/sfk02plus-pt100-250-08</t>
  </si>
  <si>
    <t>https://www.thermokon.de/direct/de-ch/products/sfk02plus-pt100-450-08</t>
  </si>
  <si>
    <t>https://www.thermokon.de/direct/de-ch/products/sfk02plus-pt1000-050-08</t>
  </si>
  <si>
    <t>https://www.thermokon.de/direct/de-ch/products/sfk02plus-pt1000-100-08</t>
  </si>
  <si>
    <t>https://www.thermokon.de/direct/de-ch/products/sfk02plus-pt1000-150-08</t>
  </si>
  <si>
    <t>https://www.thermokon.de/direct/de-ch/products/sfk02plus-pt1000-200-08</t>
  </si>
  <si>
    <t>https://www.thermokon.de/direct/de-ch/products/sfk02plus-pt1000-250-08</t>
  </si>
  <si>
    <t>https://www.thermokon.de/direct/de-ch/products/sfk02plus-pt1000-450-08</t>
  </si>
  <si>
    <t>https://www.thermokon.de/direct/de-ch/products/sfk02plus-pt1000-1-3-din-050-08</t>
  </si>
  <si>
    <t>https://www.thermokon.de/direct/de-ch/products/sfk02plus-pt1000-1-3-din-100-08</t>
  </si>
  <si>
    <t>https://www.thermokon.de/direct/de-ch/products/sfk02plus-pt1000-1-3-din-150-08</t>
  </si>
  <si>
    <t>https://www.thermokon.de/direct/de-ch/products/sfk02plus-pt1000-1-3-din-200-08</t>
  </si>
  <si>
    <t>https://www.thermokon.de/direct/de-ch/products/sfk02plus-pt1000-1-3-din-250-08</t>
  </si>
  <si>
    <t>https://www.thermokon.de/direct/de-ch/products/sfk02plus-pt1000-1-3-din-450-08</t>
  </si>
  <si>
    <t>https://www.thermokon.de/direct/de-ch/products/sfk02plus-ntc10k-050-08</t>
  </si>
  <si>
    <t>https://www.thermokon.de/direct/de-ch/products/sfk02plus-ntc10k-100-08</t>
  </si>
  <si>
    <t>https://www.thermokon.de/direct/de-ch/products/sfk02plus-ntc10k-150-08</t>
  </si>
  <si>
    <t>https://www.thermokon.de/direct/de-ch/products/sfk02plus-ntc10k-200-08</t>
  </si>
  <si>
    <t>https://www.thermokon.de/direct/de-ch/products/sfk02plus-ntc10k-250-08</t>
  </si>
  <si>
    <t>https://www.thermokon.de/direct/de-ch/products/sfk02plus-ntc10k-450-08</t>
  </si>
  <si>
    <t>https://www.thermokon.de/direct/de-ch/products/sfk02plus-ni1000-050-08</t>
  </si>
  <si>
    <t>https://www.thermokon.de/direct/de-ch/products/sfk02plus-ni1000-100-08</t>
  </si>
  <si>
    <t>https://www.thermokon.de/direct/de-ch/products/sfk02plus-ni1000-150-08</t>
  </si>
  <si>
    <t>https://www.thermokon.de/direct/de-ch/products/sfk02plus-ni1000-200-08</t>
  </si>
  <si>
    <t>https://www.thermokon.de/direct/de-ch/products/sfk02plus-ni1000-250-08</t>
  </si>
  <si>
    <t>https://www.thermokon.de/direct/de-ch/products/sfk02plus-ni1000-450-08</t>
  </si>
  <si>
    <t>https://www.thermokon.de/direct/de-ch/products/sfk02plus-ni1000tk5000-050-08</t>
  </si>
  <si>
    <t>https://www.thermokon.de/direct/de-ch/products/sfk02plus-ni1000tk5000-100-08</t>
  </si>
  <si>
    <t>https://www.thermokon.de/direct/de-ch/products/sfk02plus-ni1000tk5000-150-08</t>
  </si>
  <si>
    <t>https://www.thermokon.de/direct/de-ch/products/sfk02plus-ni1000tk5000-200-08</t>
  </si>
  <si>
    <t>https://www.thermokon.de/direct/de-ch/products/sfk02plus-ni1000tk5000-250-08</t>
  </si>
  <si>
    <t>https://www.thermokon.de/direct/de-ch/products/sfk02plus-ni1000tk5000-450-08</t>
  </si>
  <si>
    <t>https://www.thermokon.de/direct/de-ch/products/sfk02plus-lm235z-050-08</t>
  </si>
  <si>
    <t>https://www.thermokon.de/direct/de-ch/products/sfk02plus-lm235z-100-08</t>
  </si>
  <si>
    <t>https://www.thermokon.de/direct/de-ch/products/sfk02plus-lm235z-150-08</t>
  </si>
  <si>
    <t>https://www.thermokon.de/direct/de-ch/products/sfk02plus-lm235z-200-08</t>
  </si>
  <si>
    <t>https://www.thermokon.de/direct/de-ch/products/sfk02plus-lm235z-250-08</t>
  </si>
  <si>
    <t>https://www.thermokon.de/direct/de-ch/products/sfk02plus-lm235z-450-08</t>
  </si>
  <si>
    <t>https://www.thermokon.de/direct/de-ch/products/sfk02plus-trv-multirange-050-08</t>
  </si>
  <si>
    <t>https://www.thermokon.de/direct/de-ch/products/sfk02plus-trv-multirange-100-08</t>
  </si>
  <si>
    <t>https://www.thermokon.de/direct/de-ch/products/sfk02plus-trv-multirange-150-08</t>
  </si>
  <si>
    <t>https://www.thermokon.de/direct/de-ch/products/sfk02plus-trv-multirange-200-08</t>
  </si>
  <si>
    <t>https://www.thermokon.de/direct/de-ch/products/sfk02plus-trv-multirange-250-08</t>
  </si>
  <si>
    <t>https://www.thermokon.de/direct/de-ch/products/sfk02plus-trv-multirange-450-08</t>
  </si>
  <si>
    <t>https://www.thermokon.de/direct/de-ch/products/sfk02plus-tra-multirange-050-08</t>
  </si>
  <si>
    <t>https://www.thermokon.de/direct/de-ch/products/sfk02plus-tra-multirange-100-08</t>
  </si>
  <si>
    <t>https://www.thermokon.de/direct/de-ch/products/sfk02plus-tra-multirange-150-08</t>
  </si>
  <si>
    <t>https://www.thermokon.de/direct/de-ch/products/sfk02plus-tra-multirange-200-08</t>
  </si>
  <si>
    <t>https://www.thermokon.de/direct/de-ch/products/sfk02plus-tra-multirange-250-08</t>
  </si>
  <si>
    <t>https://www.thermokon.de/direct/de-ch/products/sfk02plus-tra-multirange-450-08</t>
  </si>
  <si>
    <t>https://www.thermokon.de/direct/de-ch/products/sfk02plus-trv-multirange-050-08-relais</t>
  </si>
  <si>
    <t>https://www.thermokon.de/direct/de-ch/products/sfk02plus-trv-multirange-100-08-relais</t>
  </si>
  <si>
    <t>https://www.thermokon.de/direct/de-ch/products/sfk02plus-trv-multirange-150-08-relais</t>
  </si>
  <si>
    <t>https://www.thermokon.de/direct/de-ch/products/sfk02plus-trv-multirange-200-08-relais</t>
  </si>
  <si>
    <t>https://www.thermokon.de/direct/de-ch/products/sfk02plus-trv-multirange-250-08-relais</t>
  </si>
  <si>
    <t>https://www.thermokon.de/direct/de-ch/products/sfk02plus-trv-multirange-450-08-relais</t>
  </si>
  <si>
    <t>https://www.thermokon.de/direct/de-ch/products/sfk02plus-lcd-trv-multirange-050-08</t>
  </si>
  <si>
    <t>https://www.thermokon.de/direct/de-ch/products/sfk02plus-lcd-trv-multirange-100-08</t>
  </si>
  <si>
    <t>https://www.thermokon.de/direct/de-ch/products/sfk02plus-lcd-trv-multirange-150-08</t>
  </si>
  <si>
    <t>https://www.thermokon.de/direct/de-ch/products/sfk02plus-lcd-trv-multirange-200-08</t>
  </si>
  <si>
    <t>https://www.thermokon.de/direct/de-ch/products/sfk02plus-lcd-trv-multirange-250-08</t>
  </si>
  <si>
    <t>https://www.thermokon.de/direct/de-ch/products/sfk02plus-lcd-trv-multirange-450-08</t>
  </si>
  <si>
    <t>https://www.thermokon.de/direct/de-ch/products/sfk02plus-lcd-tra-multirange-050-08</t>
  </si>
  <si>
    <t>https://www.thermokon.de/direct/de-ch/products/sfk02plus-lcd-tra-multirange-100-08</t>
  </si>
  <si>
    <t>https://www.thermokon.de/direct/de-ch/products/sfk02plus-lcd-tra-multirange-150-08</t>
  </si>
  <si>
    <t>https://www.thermokon.de/direct/de-ch/products/sfk02plus-lcd-tra-multirange-200-08</t>
  </si>
  <si>
    <t>https://www.thermokon.de/direct/de-ch/products/sfk02plus-lcd-tra-multirange-250-08</t>
  </si>
  <si>
    <t>https://www.thermokon.de/direct/de-ch/products/sfk02plus-lcd-tra-multirange-450-08</t>
  </si>
  <si>
    <t>https://www.thermokon.de/direct/de-ch/products/sfk02plus-lcd-trv-multirange-050-08-relais</t>
  </si>
  <si>
    <t>https://www.thermokon.de/direct/de-ch/products/sfk02plus-lcd-trv-multirange-100-08-relais</t>
  </si>
  <si>
    <t>https://www.thermokon.de/direct/de-ch/products/sfk02plus-lcd-trv-multirange-150-08-relais</t>
  </si>
  <si>
    <t>https://www.thermokon.de/direct/de-ch/products/sfk02plus-lcd-trv-multirange-200-08-relais</t>
  </si>
  <si>
    <t>https://www.thermokon.de/direct/de-ch/products/sfk02plus-lcd-trv-multirange-250-08-relais</t>
  </si>
  <si>
    <t>https://www.thermokon.de/direct/de-ch/products/sfk02plus-lcd-trv-multirange-450-08-relais</t>
  </si>
  <si>
    <t>https://www.thermokon.de/direct/de-ch/products/sfk02plus-basic-rs485-modbus-050-08</t>
  </si>
  <si>
    <t>https://www.thermokon.de/direct/de-ch/products/sfk02plus-basic-rs485-modbus-100-08</t>
  </si>
  <si>
    <t>https://www.thermokon.de/direct/de-ch/products/sfk02plus-basic-rs485-modbus-150-08</t>
  </si>
  <si>
    <t>https://www.thermokon.de/direct/de-ch/products/sfk02plus-basic-rs485-modbus-200-08</t>
  </si>
  <si>
    <t>https://www.thermokon.de/direct/de-ch/products/sfk02plus-basic-rs485-modbus-250-08</t>
  </si>
  <si>
    <t>https://www.thermokon.de/direct/de-ch/products/sfk02plus-basic-rs485-modbus-450-08</t>
  </si>
  <si>
    <t>https://www.thermokon.de/direct/de-ch/products/sfk02plus-rs485-bacnet-ms-tp-050-08</t>
  </si>
  <si>
    <t>https://www.thermokon.de/direct/de-ch/products/sfk02plus-rs485-bacnet-ms-tp-100-08</t>
  </si>
  <si>
    <t>https://www.thermokon.de/direct/de-ch/products/sfk02plus-rs485-bacnet-ms-tp-150-08</t>
  </si>
  <si>
    <t>https://www.thermokon.de/direct/de-ch/products/sfk02plus-rs485-bacnet-ms-tp-200-08</t>
  </si>
  <si>
    <t>https://www.thermokon.de/direct/de-ch/products/sfk02plus-rs485-bacnet-ms-tp-250-08</t>
  </si>
  <si>
    <t>https://www.thermokon.de/direct/de-ch/products/sfk02plus-rs485-bacnet-ms-tp-450-08</t>
  </si>
  <si>
    <t>https://www.thermokon.de/direct/de-ch/products/sfk02plus-lcd-rs485-bacnet-ms-tp-050-08</t>
  </si>
  <si>
    <t>https://www.thermokon.de/direct/de-ch/products/sfk02plus-lcd-rs485-bacnet-ms-tp-100-08</t>
  </si>
  <si>
    <t>https://www.thermokon.de/direct/de-ch/products/sfk02plus-lcd-rs485-bacnet-ms-tp-150-08</t>
  </si>
  <si>
    <t>https://www.thermokon.de/direct/de-ch/products/sfk02plus-lcd-rs485-bacnet-ms-tp-200-08</t>
  </si>
  <si>
    <t>https://www.thermokon.de/direct/de-ch/products/sfk02plus-lcd-rs485-bacnet-ms-tp-250-08</t>
  </si>
  <si>
    <t>https://www.thermokon.de/direct/de-ch/products/sfk02plus-lcd-rs485-bacnet-ms-tp-450-08</t>
  </si>
  <si>
    <t>https://www.thermokon.de/direct/de-ch/products/sfk02plus-rs485-modbus-050-08</t>
  </si>
  <si>
    <t>https://www.thermokon.de/direct/de-ch/products/sfk02plus-rs485-modbus-100-08</t>
  </si>
  <si>
    <t>https://www.thermokon.de/direct/de-ch/products/sfk02plus-rs485-modbus-150-08</t>
  </si>
  <si>
    <t>https://www.thermokon.de/direct/de-ch/products/sfk02plus-rs485-modbus-200-08</t>
  </si>
  <si>
    <t>https://www.thermokon.de/direct/de-ch/products/sfk02plus-rs485-modbus-250-08</t>
  </si>
  <si>
    <t>https://www.thermokon.de/direct/de-ch/products/sfk02plus-rs485-modbus-450-08</t>
  </si>
  <si>
    <t>https://www.thermokon.de/direct/de-ch/products/sfk02plus-lcd-rs485-modbus-050-08</t>
  </si>
  <si>
    <t>https://www.thermokon.de/direct/de-ch/products/sfk02plus-lcd-rs485-modbus-100-08</t>
  </si>
  <si>
    <t>https://www.thermokon.de/direct/de-ch/products/sfk02plus-lcd-rs485-modbus-150-08</t>
  </si>
  <si>
    <t>https://www.thermokon.de/direct/de-ch/products/sfk02plus-lcd-rs485-modbus-200-08</t>
  </si>
  <si>
    <t>https://www.thermokon.de/direct/de-ch/products/sfk02plus-lcd-rs485-modbus-250-08</t>
  </si>
  <si>
    <t>https://www.thermokon.de/direct/de-ch/products/sfk02plus-lcd-rs485-modbus-450-08</t>
  </si>
  <si>
    <t>https://www.thermokon.de/direct/de-ch/products/sfk02plus-fr-pt100-050-04</t>
  </si>
  <si>
    <t>https://www.thermokon.de/direct/de-ch/products/sfk02plus-fr-pt100-100-06-04</t>
  </si>
  <si>
    <t>https://www.thermokon.de/direct/de-ch/products/sfk02plus-fr-pt100-200-06-04</t>
  </si>
  <si>
    <t>https://www.thermokon.de/direct/de-ch/products/sfk02plus-fr-pt1000-050-04</t>
  </si>
  <si>
    <t>https://www.thermokon.de/direct/de-ch/products/sfk02plus-fr-pt1000-100-06-04</t>
  </si>
  <si>
    <t>https://www.thermokon.de/direct/de-ch/products/sfk02plus-fr-pt1000-200-06-04</t>
  </si>
  <si>
    <t>https://www.thermokon.de/direct/de-ch/products/sfk02plus-fr-pt1000-1-3-din-050-04</t>
  </si>
  <si>
    <t>https://www.thermokon.de/direct/de-ch/products/sfk02plus-fr-pt1000-1-3-din-100-06-04</t>
  </si>
  <si>
    <t>https://www.thermokon.de/direct/de-ch/products/sfk02plus-fr-pt1000-1-3-din-200-06-04</t>
  </si>
  <si>
    <t>https://www.thermokon.de/direct/de-ch/products/sfk02plus-fr-ntc10k-050-04</t>
  </si>
  <si>
    <t>https://www.thermokon.de/direct/de-ch/products/sfk02plus-fr-ntc10k-100-06-04</t>
  </si>
  <si>
    <t>https://www.thermokon.de/direct/de-ch/products/sfk02plus-fr-ntc10k-200-06-04</t>
  </si>
  <si>
    <t>https://www.thermokon.de/direct/de-ch/products/sfk02plus-fr-ni1000-050-04</t>
  </si>
  <si>
    <t>https://www.thermokon.de/direct/de-ch/products/sfk02plus-fr-ni1000-100-06-04</t>
  </si>
  <si>
    <t>https://www.thermokon.de/direct/de-ch/products/sfk02plus-fr-ni1000-200-06-04</t>
  </si>
  <si>
    <t>https://www.thermokon.de/direct/de-ch/products/sfk02plus-fr-ni1000tk5000-050-04</t>
  </si>
  <si>
    <t>https://www.thermokon.de/direct/de-ch/products/sfk02plus-fr-ni1000tk5000-100-06-04</t>
  </si>
  <si>
    <t>https://www.thermokon.de/direct/de-ch/products/sfk02plus-fr-ni1000tk5000-200-06-04</t>
  </si>
  <si>
    <t>https://www.thermokon.de/direct/de-ch/products/sfk02plus-fr-trv-multirange-050-04</t>
  </si>
  <si>
    <t>https://www.thermokon.de/direct/de-ch/products/sfk02plus-fr-trv-multirange-100-06-04</t>
  </si>
  <si>
    <t>https://www.thermokon.de/direct/de-ch/products/sfk02plus-fr-trv-multirange-200-06-04</t>
  </si>
  <si>
    <t>https://www.thermokon.de/direct/de-ch/products/sfk02plus-fr-tra-multirange-050-04</t>
  </si>
  <si>
    <t>https://www.thermokon.de/direct/de-ch/products/sfk02plus-fr-tra-multirange-100-06-04</t>
  </si>
  <si>
    <t>https://www.thermokon.de/direct/de-ch/products/sfk02plus-fr-tra-multirange-200-06-04</t>
  </si>
  <si>
    <t>https://www.thermokon.de/direct/de-ch/products/sfk02plus-fr-trv-multirange-050-04-relais</t>
  </si>
  <si>
    <t>https://www.thermokon.de/direct/de-ch/products/sfk02plus-fr-trv-multirange-100-06-04-relais</t>
  </si>
  <si>
    <t>https://www.thermokon.de/direct/de-ch/products/sfk02plus-fr-trv-multirange-200-06-04-relais</t>
  </si>
  <si>
    <t>https://www.thermokon.de/direct/de-ch/products/sfk02plus-fr-lcd-trv-multirange-050-04</t>
  </si>
  <si>
    <t>https://www.thermokon.de/direct/de-ch/products/sfk02plus-fr-lcd-trv-multirange-100-06-04</t>
  </si>
  <si>
    <t>https://www.thermokon.de/direct/de-ch/products/sfk02plus-fr-lcd-trv-multirange-200-06-04</t>
  </si>
  <si>
    <t>https://www.thermokon.de/direct/de-ch/products/sfk02plus-fr-lcd-tra-multirange-050-04</t>
  </si>
  <si>
    <t>https://www.thermokon.de/direct/de-ch/products/sfk02plus-fr-lcd-tra-multirange-100-06-04</t>
  </si>
  <si>
    <t>https://www.thermokon.de/direct/de-ch/products/sfk02plus-fr-lcd-tra-multirange-200-06-04</t>
  </si>
  <si>
    <t>https://www.thermokon.de/direct/de-ch/products/sfk02plus-fr-lcd-trv-multirange-050-04-relais</t>
  </si>
  <si>
    <t>https://www.thermokon.de/direct/de-ch/products/sfk02plus-fr-lcd-trv-multirange-100-06-04-relais</t>
  </si>
  <si>
    <t>https://www.thermokon.de/direct/de-ch/products/sfk02plus-fr-lcd-trv-multirange-200-06-04-relais</t>
  </si>
  <si>
    <t>https://www.thermokon.de/direct/de-ch/products/sfk02plus-fr-rs485-bacnet-ms-tp-050-04</t>
  </si>
  <si>
    <t>https://www.thermokon.de/direct/de-ch/products/sfk02plus-fr-rs485-bacnet-ms-tp-100-06-04</t>
  </si>
  <si>
    <t>https://www.thermokon.de/direct/de-ch/products/sfk02plus-fr-rs485-bacnet-ms-tp-200-06-04</t>
  </si>
  <si>
    <t>https://www.thermokon.de/direct/de-ch/products/sfk02plus-fr-lcd-rs485-bacnet-ms-tp-050-04</t>
  </si>
  <si>
    <t>https://www.thermokon.de/direct/de-ch/products/sfk02plus-fr-lcd-rs485-bacnet-ms-tp-100-06-04</t>
  </si>
  <si>
    <t>https://www.thermokon.de/direct/de-ch/products/sfk02plus-fr-lcd-rs485-bacnet-ms-tp-200-06-04</t>
  </si>
  <si>
    <t>https://www.thermokon.de/direct/de-ch/products/sfk02plus-fr-rs485-modbus-050-04</t>
  </si>
  <si>
    <t>https://www.thermokon.de/direct/de-ch/products/sfk02plus-fr-rs485-modbus-100-06-04</t>
  </si>
  <si>
    <t>https://www.thermokon.de/direct/de-ch/products/sfk02plus-fr-rs485-modbus-200-06-04</t>
  </si>
  <si>
    <t>https://www.thermokon.de/direct/de-ch/products/sfk02plus-fr-lcd-rs485-modbus-050-04</t>
  </si>
  <si>
    <t>https://www.thermokon.de/direct/de-ch/products/sfk02plus-fr-lcd-rs485-modbus-100-06-04</t>
  </si>
  <si>
    <t>https://www.thermokon.de/direct/de-ch/products/sfk02plus-fr-lcd-rs485-modbus-200-06-04</t>
  </si>
  <si>
    <t>https://www.thermokon.de/direct/de-ch/products/sfk01-pt100-050-08</t>
  </si>
  <si>
    <t>https://www.thermokon.de/direct/de-ch/products/sfk01-pt100-100-08</t>
  </si>
  <si>
    <t>https://www.thermokon.de/direct/de-ch/products/sfk01-pt100-150-08</t>
  </si>
  <si>
    <t>https://www.thermokon.de/direct/de-ch/products/sfk01-pt100-200-08</t>
  </si>
  <si>
    <t>https://www.thermokon.de/direct/de-ch/products/sfk01-pt100-250-08</t>
  </si>
  <si>
    <t>https://www.thermokon.de/direct/de-ch/products/sfk01-pt100-450-08</t>
  </si>
  <si>
    <t>https://www.thermokon.de/direct/de-ch/products/sfk01-pt1000-050-08</t>
  </si>
  <si>
    <t>https://www.thermokon.de/direct/de-ch/products/sfk01-pt1000-100-08</t>
  </si>
  <si>
    <t>https://www.thermokon.de/direct/de-ch/products/sfk01-pt1000-150-08</t>
  </si>
  <si>
    <t>https://www.thermokon.de/direct/de-ch/products/sfk01-pt1000-200-08</t>
  </si>
  <si>
    <t>https://www.thermokon.de/direct/de-ch/products/sfk01-pt1000-250-08</t>
  </si>
  <si>
    <t>https://www.thermokon.de/direct/de-ch/products/sfk01-pt1000-450-08</t>
  </si>
  <si>
    <t>https://www.thermokon.de/direct/de-ch/products/sfk01-pt1000-1-3-din-050-08</t>
  </si>
  <si>
    <t>https://www.thermokon.de/direct/de-ch/products/sfk01-pt1000-1-3-din-100-08</t>
  </si>
  <si>
    <t>https://www.thermokon.de/direct/de-ch/products/sfk01-pt1000-1-3-din-150-08</t>
  </si>
  <si>
    <t>https://www.thermokon.de/direct/de-ch/products/sfk01-pt1000-1-3-din-200-08</t>
  </si>
  <si>
    <t>https://www.thermokon.de/direct/de-ch/products/sfk01-pt1000-1-3-din-250-08</t>
  </si>
  <si>
    <t>https://www.thermokon.de/direct/de-ch/products/sfk01-pt1000-1-3-din-450-08</t>
  </si>
  <si>
    <t>https://www.thermokon.de/direct/de-ch/products/sfk01-ntc10k-050-08</t>
  </si>
  <si>
    <t>https://www.thermokon.de/direct/de-ch/products/sfk01-ntc10k-100-08</t>
  </si>
  <si>
    <t>https://www.thermokon.de/direct/de-ch/products/sfk01-ntc10k-150-08</t>
  </si>
  <si>
    <t>https://www.thermokon.de/direct/de-ch/products/sfk01-ntc10k-200-08</t>
  </si>
  <si>
    <t>https://www.thermokon.de/direct/de-ch/products/sfk01-ntc10k-250-08</t>
  </si>
  <si>
    <t>https://www.thermokon.de/direct/de-ch/products/sfk01-ntc10k-450-08</t>
  </si>
  <si>
    <t>https://www.thermokon.de/direct/de-ch/products/sfk01-ni1000-050-08</t>
  </si>
  <si>
    <t>https://www.thermokon.de/direct/de-ch/products/sfk01-ni1000-100-08</t>
  </si>
  <si>
    <t>https://www.thermokon.de/direct/de-ch/products/sfk01-ni1000-150-08</t>
  </si>
  <si>
    <t>https://www.thermokon.de/direct/de-ch/products/sfk01-ni1000-200-08</t>
  </si>
  <si>
    <t>https://www.thermokon.de/direct/de-ch/products/sfk01-ni1000-250-08</t>
  </si>
  <si>
    <t>https://www.thermokon.de/direct/de-ch/products/sfk01-ni1000-450-08</t>
  </si>
  <si>
    <t>https://www.thermokon.de/direct/de-ch/products/sfk01-ni1000tk5000-050-08</t>
  </si>
  <si>
    <t>https://www.thermokon.de/direct/de-ch/products/sfk01-ni1000tk5000-100-08</t>
  </si>
  <si>
    <t>https://www.thermokon.de/direct/de-ch/products/sfk01-ni1000tk5000-150-08</t>
  </si>
  <si>
    <t>https://www.thermokon.de/direct/de-ch/products/sfk01-ni1000tk5000-200-08</t>
  </si>
  <si>
    <t>https://www.thermokon.de/direct/de-ch/products/sfk01-ni1000tk5000-250-08</t>
  </si>
  <si>
    <t>https://www.thermokon.de/direct/de-ch/products/sfk01-ni1000tk5000-450-08</t>
  </si>
  <si>
    <t>https://www.thermokon.de/direct/de-ch/products/sfk01-lm235z-050-08</t>
  </si>
  <si>
    <t>https://www.thermokon.de/direct/de-ch/products/sfk01-lm235z-100-08</t>
  </si>
  <si>
    <t>https://www.thermokon.de/direct/de-ch/products/sfk01-lm235z-150-08</t>
  </si>
  <si>
    <t>https://www.thermokon.de/direct/de-ch/products/sfk01-lm235z-200-08</t>
  </si>
  <si>
    <t>https://www.thermokon.de/direct/de-ch/products/sfk01-lm235z-250-08</t>
  </si>
  <si>
    <t>https://www.thermokon.de/direct/de-ch/products/sfk01-lm235z-450-08</t>
  </si>
  <si>
    <t>https://www.thermokon.de/direct/de-ch/products/sfk03-pt100-100-08</t>
  </si>
  <si>
    <t>https://www.thermokon.de/direct/de-ch/products/sfk03-pt100-150-08</t>
  </si>
  <si>
    <t>https://www.thermokon.de/direct/de-ch/products/sfk03-pt100-200-08</t>
  </si>
  <si>
    <t>https://www.thermokon.de/direct/de-ch/products/sfk03-pt100-250-08</t>
  </si>
  <si>
    <t>https://www.thermokon.de/direct/de-ch/products/sfk03-pt1000-100-08</t>
  </si>
  <si>
    <t>https://www.thermokon.de/direct/de-ch/products/sfk03-pt1000-150-08</t>
  </si>
  <si>
    <t>https://www.thermokon.de/direct/de-ch/products/sfk03-pt1000-200-08</t>
  </si>
  <si>
    <t>https://www.thermokon.de/direct/de-ch/products/sfk03-pt1000-250-08</t>
  </si>
  <si>
    <t>https://www.thermokon.de/direct/de-ch/products/sfk03-pt1000-1-3-din-100-08</t>
  </si>
  <si>
    <t>https://www.thermokon.de/direct/de-ch/products/sfk03-pt1000-1-3-din-150-08</t>
  </si>
  <si>
    <t>https://www.thermokon.de/direct/de-ch/products/sfk03-pt1000-1-3-din-200-08</t>
  </si>
  <si>
    <t>https://www.thermokon.de/direct/de-ch/products/sfk03-pt1000-1-3-din-250-08</t>
  </si>
  <si>
    <t>https://www.thermokon.de/direct/de-ch/products/sfk03-ntc10k-100-08</t>
  </si>
  <si>
    <t>https://www.thermokon.de/direct/de-ch/products/sfk03-ntc10k-150-08</t>
  </si>
  <si>
    <t>https://www.thermokon.de/direct/de-ch/products/sfk03-ntc10k-200-08</t>
  </si>
  <si>
    <t>https://www.thermokon.de/direct/de-ch/products/sfk03-ntc10k-250-08</t>
  </si>
  <si>
    <t>https://www.thermokon.de/direct/de-ch/products/sfk03-ni1000-100-08</t>
  </si>
  <si>
    <t>https://www.thermokon.de/direct/de-ch/products/sfk03-ni1000-150-08</t>
  </si>
  <si>
    <t>https://www.thermokon.de/direct/de-ch/products/sfk03-ni1000-200-08</t>
  </si>
  <si>
    <t>https://www.thermokon.de/direct/de-ch/products/sfk03-ni1000-250-08</t>
  </si>
  <si>
    <t>https://www.thermokon.de/direct/de-ch/products/sfk03-ni1000tk5000-100-08</t>
  </si>
  <si>
    <t>https://www.thermokon.de/direct/de-ch/products/sfk03-ni1000tk5000-150-08</t>
  </si>
  <si>
    <t>https://www.thermokon.de/direct/de-ch/products/sfk03-ni1000tk5000-200-08</t>
  </si>
  <si>
    <t>https://www.thermokon.de/direct/de-ch/products/sfk03-ni1000tk5000-250-08</t>
  </si>
  <si>
    <t>https://www.thermokon.de/direct/de-ch/products/sfk03-lm235z-100-08</t>
  </si>
  <si>
    <t>https://www.thermokon.de/direct/de-ch/products/sfk03-lm235z-150-08</t>
  </si>
  <si>
    <t>https://www.thermokon.de/direct/de-ch/products/sfk03-lm235z-200-08</t>
  </si>
  <si>
    <t>https://www.thermokon.de/direct/de-ch/products/sfk03-lm235z-250-08</t>
  </si>
  <si>
    <t>https://www.thermokon.de/direct/de-ch/products/sfk03-trv1-100-08</t>
  </si>
  <si>
    <t>https://www.thermokon.de/direct/de-ch/products/sfk03-trv1-150-08</t>
  </si>
  <si>
    <t>https://www.thermokon.de/direct/de-ch/products/sfk03-trv1-200-08</t>
  </si>
  <si>
    <t>https://www.thermokon.de/direct/de-ch/products/sfk03-trv1-250-08</t>
  </si>
  <si>
    <t>https://www.thermokon.de/direct/de-ch/products/sfk03-trv2-100-08</t>
  </si>
  <si>
    <t>https://www.thermokon.de/direct/de-ch/products/sfk03-trv2-150-08</t>
  </si>
  <si>
    <t>https://www.thermokon.de/direct/de-ch/products/sfk03-trv2-200-08</t>
  </si>
  <si>
    <t>https://www.thermokon.de/direct/de-ch/products/sfk03-trv2-250-08</t>
  </si>
  <si>
    <t>https://www.thermokon.de/direct/de-ch/products/sfk03-trv3-100-08</t>
  </si>
  <si>
    <t>https://www.thermokon.de/direct/de-ch/products/sfk03-trv3-150-08</t>
  </si>
  <si>
    <t>https://www.thermokon.de/direct/de-ch/products/sfk03-trv3-200-08</t>
  </si>
  <si>
    <t>https://www.thermokon.de/direct/de-ch/products/sfk03-trv3-250-08</t>
  </si>
  <si>
    <t>https://www.thermokon.de/direct/de-ch/products/sfk03-trv4-100-08</t>
  </si>
  <si>
    <t>https://www.thermokon.de/direct/de-ch/products/sfk03-trv4-150-08</t>
  </si>
  <si>
    <t>https://www.thermokon.de/direct/de-ch/products/sfk03-trv4-200-08</t>
  </si>
  <si>
    <t>https://www.thermokon.de/direct/de-ch/products/sfk03-trv4-250-08</t>
  </si>
  <si>
    <t>https://www.thermokon.de/direct/de-ch/products/sfk03-trv5-100-08</t>
  </si>
  <si>
    <t>https://www.thermokon.de/direct/de-ch/products/sfk03-trv5-150-08</t>
  </si>
  <si>
    <t>https://www.thermokon.de/direct/de-ch/products/sfk03-trv5-200-08</t>
  </si>
  <si>
    <t>https://www.thermokon.de/direct/de-ch/products/sfk03-trv5-250-08</t>
  </si>
  <si>
    <t>https://www.thermokon.de/direct/de-ch/products/sfk03-tra1-100-08</t>
  </si>
  <si>
    <t>https://www.thermokon.de/direct/de-ch/products/sfk03-tra1-150-08</t>
  </si>
  <si>
    <t>https://www.thermokon.de/direct/de-ch/products/sfk03-tra1-200-08</t>
  </si>
  <si>
    <t>https://www.thermokon.de/direct/de-ch/products/sfk03-tra1-250-08</t>
  </si>
  <si>
    <t>https://www.thermokon.de/direct/de-ch/products/sfk03-tra2-100-08</t>
  </si>
  <si>
    <t>https://www.thermokon.de/direct/de-ch/products/sfk03-tra2-150-08</t>
  </si>
  <si>
    <t>https://www.thermokon.de/direct/de-ch/products/sfk03-tra2-200-08</t>
  </si>
  <si>
    <t>https://www.thermokon.de/direct/de-ch/products/sfk03-tra2-250-08</t>
  </si>
  <si>
    <t>https://www.thermokon.de/direct/de-ch/products/sfk03-tra3-100-08</t>
  </si>
  <si>
    <t>https://www.thermokon.de/direct/de-ch/products/sfk03-tra3-150-08</t>
  </si>
  <si>
    <t>https://www.thermokon.de/direct/de-ch/products/sfk03-tra3-200-08</t>
  </si>
  <si>
    <t>https://www.thermokon.de/direct/de-ch/products/sfk03-tra3-250-08</t>
  </si>
  <si>
    <t>https://www.thermokon.de/direct/de-ch/products/sfk03-tra4-100-08</t>
  </si>
  <si>
    <t>https://www.thermokon.de/direct/de-ch/products/sfk03-tra4-150-08</t>
  </si>
  <si>
    <t>https://www.thermokon.de/direct/de-ch/products/sfk03-tra4-200-08</t>
  </si>
  <si>
    <t>https://www.thermokon.de/direct/de-ch/products/sfk03-tra4-250-08</t>
  </si>
  <si>
    <t>https://www.thermokon.de/direct/de-ch/products/sfk03-tra5-100-08</t>
  </si>
  <si>
    <t>https://www.thermokon.de/direct/de-ch/products/sfk03-tra5-150-08</t>
  </si>
  <si>
    <t>https://www.thermokon.de/direct/de-ch/products/sfk03-tra5-200-08</t>
  </si>
  <si>
    <t>https://www.thermokon.de/direct/de-ch/products/sfk03-tra5-250-08</t>
  </si>
  <si>
    <t>https://www.thermokon.de/direct/de-ch/products/kfk01-pt100-050-06</t>
  </si>
  <si>
    <t>https://www.thermokon.de/direct/de-ch/products/kfk01-pt100-100-06</t>
  </si>
  <si>
    <t>https://www.thermokon.de/direct/de-ch/products/kfk01-pt100-150-06</t>
  </si>
  <si>
    <t>https://www.thermokon.de/direct/de-ch/products/kfk01-pt100-200-06</t>
  </si>
  <si>
    <t>https://www.thermokon.de/direct/de-ch/products/kfk01-pt100-250-06</t>
  </si>
  <si>
    <t>https://www.thermokon.de/direct/de-ch/products/kfk01-pt100-300-06</t>
  </si>
  <si>
    <t>https://www.thermokon.de/direct/de-ch/products/kfk01-pt100-450-06</t>
  </si>
  <si>
    <t>https://www.thermokon.de/direct/de-ch/products/kfk01-pt1000-050-06</t>
  </si>
  <si>
    <t>https://www.thermokon.de/direct/de-ch/products/kfk01-pt1000-100-06</t>
  </si>
  <si>
    <t>https://www.thermokon.de/direct/de-ch/products/kfk01-pt1000-150-06</t>
  </si>
  <si>
    <t>https://www.thermokon.de/direct/de-ch/products/kfk01-pt1000-200-06</t>
  </si>
  <si>
    <t>https://www.thermokon.de/direct/de-ch/products/kfk01-pt1000-250-06</t>
  </si>
  <si>
    <t>https://www.thermokon.de/direct/de-ch/products/kfk01-pt1000-300-06</t>
  </si>
  <si>
    <t>https://www.thermokon.de/direct/de-ch/products/kfk01-pt1000-450-06</t>
  </si>
  <si>
    <t>https://www.thermokon.de/direct/de-ch/products/kfk01-pt1000-1-3-din-050-06</t>
  </si>
  <si>
    <t>https://www.thermokon.de/direct/de-ch/products/kfk01-pt1000-1-3-din-100-06</t>
  </si>
  <si>
    <t>https://www.thermokon.de/direct/de-ch/products/kfk01-pt1000-1-3-din-150-06</t>
  </si>
  <si>
    <t>https://www.thermokon.de/direct/de-ch/products/kfk01-pt1000-1-3-din-200-06</t>
  </si>
  <si>
    <t>https://www.thermokon.de/direct/de-ch/products/kfk01-pt1000-1-3-din-250-06</t>
  </si>
  <si>
    <t>https://www.thermokon.de/direct/de-ch/products/kfk01-pt1000-1-3-din-300-06</t>
  </si>
  <si>
    <t>https://www.thermokon.de/direct/de-ch/products/kfk01-pt1000-1-3-din-450-06</t>
  </si>
  <si>
    <t>https://www.thermokon.de/direct/de-ch/products/kfk01-ntc10k-050-06</t>
  </si>
  <si>
    <t>https://www.thermokon.de/direct/de-ch/products/kfk01-ntc10k-100-06</t>
  </si>
  <si>
    <t>https://www.thermokon.de/direct/de-ch/products/kfk01-ntc10k-150-06</t>
  </si>
  <si>
    <t>https://www.thermokon.de/direct/de-ch/products/kfk01-ntc10k-200-06</t>
  </si>
  <si>
    <t>https://www.thermokon.de/direct/de-ch/products/kfk01-ntc10k-250-06</t>
  </si>
  <si>
    <t>https://www.thermokon.de/direct/de-ch/products/kfk01-ntc10k-300-06</t>
  </si>
  <si>
    <t>https://www.thermokon.de/direct/de-ch/products/kfk01-ntc10k-450-06</t>
  </si>
  <si>
    <t>https://www.thermokon.de/direct/de-ch/products/kfk01-ni1000-050-06</t>
  </si>
  <si>
    <t>https://www.thermokon.de/direct/de-ch/products/kfk01-ni1000-100-06</t>
  </si>
  <si>
    <t>https://www.thermokon.de/direct/de-ch/products/kfk01-ni1000-150-06</t>
  </si>
  <si>
    <t>https://www.thermokon.de/direct/de-ch/products/kfk01-ni1000-200-06</t>
  </si>
  <si>
    <t>https://www.thermokon.de/direct/de-ch/products/kfk01-ni1000-250-06</t>
  </si>
  <si>
    <t>https://www.thermokon.de/direct/de-ch/products/kfk01-ni1000-300-06</t>
  </si>
  <si>
    <t>https://www.thermokon.de/direct/de-ch/products/kfk01-ni1000-450-06</t>
  </si>
  <si>
    <t>https://www.thermokon.de/direct/de-ch/products/kfk01-ni1000tk5000-050-06</t>
  </si>
  <si>
    <t>https://www.thermokon.de/direct/de-ch/products/kfk01-ni1000tk5000-100-06</t>
  </si>
  <si>
    <t>https://www.thermokon.de/direct/de-ch/products/kfk01-ni1000tk5000-150-06</t>
  </si>
  <si>
    <t>https://www.thermokon.de/direct/de-ch/products/kfk01-ni1000tk5000-200-06</t>
  </si>
  <si>
    <t>https://www.thermokon.de/direct/de-ch/products/kfk01-ni1000tk5000-250-06</t>
  </si>
  <si>
    <t>https://www.thermokon.de/direct/de-ch/products/kfk01-ni1000tk5000-300-06</t>
  </si>
  <si>
    <t>https://www.thermokon.de/direct/de-ch/products/kfk01-ni1000tk5000-450-06</t>
  </si>
  <si>
    <t>https://www.thermokon.de/direct/de-ch/products/kfk01-lm235z-050-06</t>
  </si>
  <si>
    <t>https://www.thermokon.de/direct/de-ch/products/kfk01-lm235z-100-06</t>
  </si>
  <si>
    <t>https://www.thermokon.de/direct/de-ch/products/kfk01-lm235z-150-06</t>
  </si>
  <si>
    <t>https://www.thermokon.de/direct/de-ch/products/kfk01-lm235z-200-06</t>
  </si>
  <si>
    <t>https://www.thermokon.de/direct/de-ch/products/kfk01-lm235z-250-06</t>
  </si>
  <si>
    <t>https://www.thermokon.de/direct/de-ch/products/kfk01-lm235z-300-06</t>
  </si>
  <si>
    <t>https://www.thermokon.de/direct/de-ch/products/kfk01-lm235z-450-06</t>
  </si>
  <si>
    <t>https://www.thermokon.de/direct/de-ch/products/kfk03-pt100-100-08</t>
  </si>
  <si>
    <t>https://www.thermokon.de/direct/de-ch/products/kfk03-pt100-150-08</t>
  </si>
  <si>
    <t>https://www.thermokon.de/direct/de-ch/products/kfk03-pt100-200-08</t>
  </si>
  <si>
    <t>https://www.thermokon.de/direct/de-ch/products/kfk03-pt100-250-08</t>
  </si>
  <si>
    <t>https://www.thermokon.de/direct/de-ch/products/kfk03-pt1000-100-08</t>
  </si>
  <si>
    <t>https://www.thermokon.de/direct/de-ch/products/kfk03-pt1000-150-08</t>
  </si>
  <si>
    <t>https://www.thermokon.de/direct/de-ch/products/kfk03-pt1000-200-08</t>
  </si>
  <si>
    <t>https://www.thermokon.de/direct/de-ch/products/kfk03-pt1000-250-08</t>
  </si>
  <si>
    <t>https://www.thermokon.de/direct/de-ch/products/kfk03-pt1000-1-3-din-100-08</t>
  </si>
  <si>
    <t>https://www.thermokon.de/direct/de-ch/products/kfk03-pt1000-1-3-din-150-08</t>
  </si>
  <si>
    <t>https://www.thermokon.de/direct/de-ch/products/kfk03-pt1000-1-3-din-200-08</t>
  </si>
  <si>
    <t>https://www.thermokon.de/direct/de-ch/products/kfk03-pt1000-1-3-din-250-08</t>
  </si>
  <si>
    <t>https://www.thermokon.de/direct/de-ch/products/kfk03-ntc10k-100-08</t>
  </si>
  <si>
    <t>https://www.thermokon.de/direct/de-ch/products/kfk03-ntc10k-150-08</t>
  </si>
  <si>
    <t>https://www.thermokon.de/direct/de-ch/products/kfk03-ntc10k-200-08</t>
  </si>
  <si>
    <t>https://www.thermokon.de/direct/de-ch/products/kfk03-ntc10k-250-08</t>
  </si>
  <si>
    <t>https://www.thermokon.de/direct/de-ch/products/kfk03-ni1000-100-08</t>
  </si>
  <si>
    <t>https://www.thermokon.de/direct/de-ch/products/kfk03-ni1000-150-08</t>
  </si>
  <si>
    <t>https://www.thermokon.de/direct/de-ch/products/kfk03-ni1000-200-08</t>
  </si>
  <si>
    <t>https://www.thermokon.de/direct/de-ch/products/kfk03-ni1000-250-08</t>
  </si>
  <si>
    <t>https://www.thermokon.de/direct/de-ch/products/kfk03-ni1000tk5000-100-08</t>
  </si>
  <si>
    <t>https://www.thermokon.de/direct/de-ch/products/kfk03-ni1000tk5000-150-08</t>
  </si>
  <si>
    <t>https://www.thermokon.de/direct/de-ch/products/kfk03-ni1000tk5000-200-08</t>
  </si>
  <si>
    <t>https://www.thermokon.de/direct/de-ch/products/kfk03-ni1000tk5000-250-08</t>
  </si>
  <si>
    <t>https://www.thermokon.de/direct/de-ch/products/kfk03-lm235z-100-08</t>
  </si>
  <si>
    <t>https://www.thermokon.de/direct/de-ch/products/kfk03-lm235z-150-08</t>
  </si>
  <si>
    <t>https://www.thermokon.de/direct/de-ch/products/kfk03-lm235z-200-08</t>
  </si>
  <si>
    <t>https://www.thermokon.de/direct/de-ch/products/kfk03-trv1-100-08</t>
  </si>
  <si>
    <t>https://www.thermokon.de/direct/de-ch/products/kfk03-trv1-150-08</t>
  </si>
  <si>
    <t>https://www.thermokon.de/direct/de-ch/products/kfk03-trv1-200-08</t>
  </si>
  <si>
    <t>https://www.thermokon.de/direct/de-ch/products/kfk03-trv1-250-08</t>
  </si>
  <si>
    <t>https://www.thermokon.de/direct/de-ch/products/kfk03-trv2-100-08</t>
  </si>
  <si>
    <t>https://www.thermokon.de/direct/de-ch/products/kfk03-trv2-150-08</t>
  </si>
  <si>
    <t>https://www.thermokon.de/direct/de-ch/products/kfk03-trv2-200-08</t>
  </si>
  <si>
    <t>https://www.thermokon.de/direct/de-ch/products/kfk03-trv2-250-08</t>
  </si>
  <si>
    <t>https://www.thermokon.de/direct/de-ch/products/kfk03-trv3-100-08</t>
  </si>
  <si>
    <t>https://www.thermokon.de/direct/de-ch/products/kfk03-trv3-150-08</t>
  </si>
  <si>
    <t>https://www.thermokon.de/direct/de-ch/products/kfk03-trv3-200-08</t>
  </si>
  <si>
    <t>https://www.thermokon.de/direct/de-ch/products/kfk03-trv3-250-08</t>
  </si>
  <si>
    <t>https://www.thermokon.de/direct/de-ch/products/kfk03-trv4-100-08</t>
  </si>
  <si>
    <t>https://www.thermokon.de/direct/de-ch/products/kfk03-trv4-150-08</t>
  </si>
  <si>
    <t>https://www.thermokon.de/direct/de-ch/products/kfk03-trv4-200-08</t>
  </si>
  <si>
    <t>https://www.thermokon.de/direct/de-ch/products/kfk03-trv4-250-08</t>
  </si>
  <si>
    <t>https://www.thermokon.de/direct/de-ch/products/kfk03-trv5-100-08</t>
  </si>
  <si>
    <t>https://www.thermokon.de/direct/de-ch/products/kfk03-trv5-150-08</t>
  </si>
  <si>
    <t>https://www.thermokon.de/direct/de-ch/products/kfk03-trv5-200-08</t>
  </si>
  <si>
    <t>https://www.thermokon.de/direct/de-ch/products/kfk03-trv5-250-08</t>
  </si>
  <si>
    <t>https://www.thermokon.de/direct/de-ch/products/kfk03-tra1-100-08</t>
  </si>
  <si>
    <t>https://www.thermokon.de/direct/de-ch/products/kfk03-tra1-150-08</t>
  </si>
  <si>
    <t>https://www.thermokon.de/direct/de-ch/products/kfk03-tra1-200-08</t>
  </si>
  <si>
    <t>https://www.thermokon.de/direct/de-ch/products/kfk03-tra1-250-08</t>
  </si>
  <si>
    <t>https://www.thermokon.de/direct/de-ch/products/kfk03-tra2-100-08</t>
  </si>
  <si>
    <t>https://www.thermokon.de/direct/de-ch/products/kfk03-tra2-150-08</t>
  </si>
  <si>
    <t>https://www.thermokon.de/direct/de-ch/products/kfk03-tra2-200-08</t>
  </si>
  <si>
    <t>https://www.thermokon.de/direct/de-ch/products/kfk03-tra2-250-08</t>
  </si>
  <si>
    <t>https://www.thermokon.de/direct/de-ch/products/kfk03-tra3-100-08</t>
  </si>
  <si>
    <t>https://www.thermokon.de/direct/de-ch/products/kfk03-tra3-150-08</t>
  </si>
  <si>
    <t>https://www.thermokon.de/direct/de-ch/products/kfk03-tra3-200-08</t>
  </si>
  <si>
    <t>https://www.thermokon.de/direct/de-ch/products/kfk03-tra3-250-08</t>
  </si>
  <si>
    <t>https://www.thermokon.de/direct/de-ch/products/kfk03-tra4-100-08</t>
  </si>
  <si>
    <t>https://www.thermokon.de/direct/de-ch/products/kfk03-tra4-150-08</t>
  </si>
  <si>
    <t>https://www.thermokon.de/direct/de-ch/products/kfk03-tra4-200-08</t>
  </si>
  <si>
    <t>https://www.thermokon.de/direct/de-ch/products/kfk03-tra4-250-08</t>
  </si>
  <si>
    <t>https://www.thermokon.de/direct/de-ch/products/kfk03-tra5-100-08</t>
  </si>
  <si>
    <t>https://www.thermokon.de/direct/de-ch/products/kfk03-tra5-150-08</t>
  </si>
  <si>
    <t>https://www.thermokon.de/direct/de-ch/products/kfk03-tra5-200-08</t>
  </si>
  <si>
    <t>https://www.thermokon.de/direct/de-ch/products/kfk03-tra5-250-08</t>
  </si>
  <si>
    <t>https://www.thermokon.de/direct/de-ch/products/tf25-pt100-t100-050-06-l1000</t>
  </si>
  <si>
    <t>https://www.thermokon.de/direct/de-ch/products/tf25-pt100-t100-050-06-l2000</t>
  </si>
  <si>
    <t>https://www.thermokon.de/direct/de-ch/products/tf25-pt100-t100-050-06-l4000</t>
  </si>
  <si>
    <t>https://www.thermokon.de/direct/de-ch/products/tf25-pt100-t100-050-06-l6000</t>
  </si>
  <si>
    <t>https://www.thermokon.de/direct/de-ch/products/tf25-pt1000-t100-050-06-l1000</t>
  </si>
  <si>
    <t>https://www.thermokon.de/direct/de-ch/products/tf25-pt1000-t100-050-06-l2000</t>
  </si>
  <si>
    <t>https://www.thermokon.de/direct/de-ch/products/tf25-pt1000-t100-050-06-l4000</t>
  </si>
  <si>
    <t>https://www.thermokon.de/direct/de-ch/products/tf25-pt1000-t100-050-06-l6000</t>
  </si>
  <si>
    <t>https://www.thermokon.de/direct/de-ch/products/tf25-pt1000-1-3-din-t100-050-06-l1000</t>
  </si>
  <si>
    <t>https://www.thermokon.de/direct/de-ch/products/tf25-pt1000-1-3-din-t100-050-06-l2000</t>
  </si>
  <si>
    <t>https://www.thermokon.de/direct/de-ch/products/tf25-pt1000-1-3-din-t100-050-06-l4000</t>
  </si>
  <si>
    <t>https://www.thermokon.de/direct/de-ch/products/tf25-pt1000-1-3-din-t100-050-06-l6000</t>
  </si>
  <si>
    <t>https://www.thermokon.de/direct/de-ch/products/tf25-ntc10k-t100-050-06-l1000</t>
  </si>
  <si>
    <t>https://www.thermokon.de/direct/de-ch/products/tf25-ntc10k-t100-050-06-l2000</t>
  </si>
  <si>
    <t>https://www.thermokon.de/direct/de-ch/products/tf25-ntc10k-t100-050-06-l4000</t>
  </si>
  <si>
    <t>https://www.thermokon.de/direct/de-ch/products/tf25-ntc10k-t100-050-06-l6000</t>
  </si>
  <si>
    <t>https://www.thermokon.de/direct/de-ch/products/tf25-ni1000-t100-050-06-l1000</t>
  </si>
  <si>
    <t>https://www.thermokon.de/direct/de-ch/products/tf25-ni1000-t100-050-06-l2000</t>
  </si>
  <si>
    <t>https://www.thermokon.de/direct/de-ch/products/tf25-ni1000-t100-050-06-l4000</t>
  </si>
  <si>
    <t>https://www.thermokon.de/direct/de-ch/products/tf25-ni1000-t100-050-06-l6000</t>
  </si>
  <si>
    <t>https://www.thermokon.de/direct/de-ch/products/tf25-ni1000tk5000-t100-050-06-l1000</t>
  </si>
  <si>
    <t>https://www.thermokon.de/direct/de-ch/products/tf25-ni1000tk5000-t100-050-06-l2000</t>
  </si>
  <si>
    <t>https://www.thermokon.de/direct/de-ch/products/tf25-ni1000tk5000-t100-050-06-l4000</t>
  </si>
  <si>
    <t>https://www.thermokon.de/direct/de-ch/products/tf25-ni1000tk5000-t100-050-06-l6000</t>
  </si>
  <si>
    <t>https://www.thermokon.de/direct/de-ch/products/tf25-pt100-t180-050-06-l1000</t>
  </si>
  <si>
    <t>https://www.thermokon.de/direct/de-ch/products/tf25-pt100-t180-050-06-l2000</t>
  </si>
  <si>
    <t>https://www.thermokon.de/direct/de-ch/products/tf25-pt100-t180-050-06-l4000</t>
  </si>
  <si>
    <t>https://www.thermokon.de/direct/de-ch/products/tf25-pt100-t180-050-06-l6000</t>
  </si>
  <si>
    <t>https://www.thermokon.de/direct/de-ch/products/tf25-pt1000-t180-050-06-l1000</t>
  </si>
  <si>
    <t>https://www.thermokon.de/direct/de-ch/products/tf25-pt1000-t180-050-06-l2000</t>
  </si>
  <si>
    <t>https://www.thermokon.de/direct/de-ch/products/tf25-pt1000-t180-050-06-l4000</t>
  </si>
  <si>
    <t>https://www.thermokon.de/direct/de-ch/products/tf25-pt1000-t180-050-06-l6000</t>
  </si>
  <si>
    <t>https://www.thermokon.de/direct/de-ch/products/tf25-pt1000-1-3-din-t180-050-06-l1000</t>
  </si>
  <si>
    <t>https://www.thermokon.de/direct/de-ch/products/tf25-pt1000-1-3-din-t180-050-06-l2000</t>
  </si>
  <si>
    <t>https://www.thermokon.de/direct/de-ch/products/tf25-pt1000-1-3-din-t180-050-06-l4000</t>
  </si>
  <si>
    <t>https://www.thermokon.de/direct/de-ch/products/tf25-pt1000-1-3-din-t180-050-06-l6000</t>
  </si>
  <si>
    <t>https://www.thermokon.de/direct/de-ch/products/tf25-ntc10k-t150-050-06-l1000</t>
  </si>
  <si>
    <t>https://www.thermokon.de/direct/de-ch/products/tf25-ntc10k-t150-050-06-l2000</t>
  </si>
  <si>
    <t>https://www.thermokon.de/direct/de-ch/products/tf25-ntc10k-t150-050-06-l4000</t>
  </si>
  <si>
    <t>https://www.thermokon.de/direct/de-ch/products/tf25-ntc10k-t150-050-06-l6000</t>
  </si>
  <si>
    <t>https://www.thermokon.de/direct/de-ch/products/tf25-ni1000-t180-050-06-l1000</t>
  </si>
  <si>
    <t>https://www.thermokon.de/direct/de-ch/products/tf25-ni1000-t180-050-06-l2000</t>
  </si>
  <si>
    <t>https://www.thermokon.de/direct/de-ch/products/tf25-ni1000-t180-050-06-l4000</t>
  </si>
  <si>
    <t>https://www.thermokon.de/direct/de-ch/products/tf25-ni1000-t180-050-06-l6000</t>
  </si>
  <si>
    <t>https://www.thermokon.de/direct/de-ch/products/tf25-ni1000tk5000-t180-050-06-l1000</t>
  </si>
  <si>
    <t>https://www.thermokon.de/direct/de-ch/products/tf25-ni1000tk5000-t180-050-06-l2000</t>
  </si>
  <si>
    <t>https://www.thermokon.de/direct/de-ch/products/tf25-ni1000tk5000-t180-050-06-l4000</t>
  </si>
  <si>
    <t>https://www.thermokon.de/direct/de-ch/products/tf25-ni1000tk5000-t180-050-06-l6000</t>
  </si>
  <si>
    <t>https://www.thermokon.de/direct/de-ch/products/tf25-pt100-t250-050-06-l1000</t>
  </si>
  <si>
    <t>https://www.thermokon.de/direct/de-ch/products/tf25-pt100-t250-050-06-l2000</t>
  </si>
  <si>
    <t>https://www.thermokon.de/direct/de-ch/products/tf25-pt100-t250-050-06-l4000</t>
  </si>
  <si>
    <t>https://www.thermokon.de/direct/de-ch/products/tf25-pt100-t250-050-06-l6000</t>
  </si>
  <si>
    <t>https://www.thermokon.de/direct/de-ch/products/tf25-pt1000-t250-050-06-l1000</t>
  </si>
  <si>
    <t>https://www.thermokon.de/direct/de-ch/products/tf25-pt1000-t250-050-06-l2000</t>
  </si>
  <si>
    <t>https://www.thermokon.de/direct/de-ch/products/tf25-pt1000-t250-050-06-l4000</t>
  </si>
  <si>
    <t>https://www.thermokon.de/direct/de-ch/products/tf25-pt1000-t250-050-06-l6000</t>
  </si>
  <si>
    <t>https://www.thermokon.de/direct/de-ch/products/tf25-pt1000-1-3-din-t250-050-06-l1000</t>
  </si>
  <si>
    <t>https://www.thermokon.de/direct/de-ch/products/tf25-pt1000-1-3-din-t250-050-06-l2000</t>
  </si>
  <si>
    <t>https://www.thermokon.de/direct/de-ch/products/tf25-pt1000-1-3-din-t250-050-06-l4000</t>
  </si>
  <si>
    <t>https://www.thermokon.de/direct/de-ch/products/tf25-pt1000-1-3-din-t250-050-06-l6000</t>
  </si>
  <si>
    <t>https://www.thermokon.de/direct/de-ch/products/tf25-ni1000-t250-050-06-l1000</t>
  </si>
  <si>
    <t>https://www.thermokon.de/direct/de-ch/products/tf25-ni1000-t250-050-06-l2000</t>
  </si>
  <si>
    <t>https://www.thermokon.de/direct/de-ch/products/tf25-ni1000-t250-050-06-l4000</t>
  </si>
  <si>
    <t>https://www.thermokon.de/direct/de-ch/products/tf25-ni1000-t250-050-06-l6000</t>
  </si>
  <si>
    <t>https://www.thermokon.de/direct/de-ch/products/tf25-ni1000tk5000-t250-050-06-l1000</t>
  </si>
  <si>
    <t>https://www.thermokon.de/direct/de-ch/products/tf25-ni1000tk5000-t250-050-06-l2000</t>
  </si>
  <si>
    <t>https://www.thermokon.de/direct/de-ch/products/tf25-ni1000tk5000-t250-050-06-l4000</t>
  </si>
  <si>
    <t>https://www.thermokon.de/direct/de-ch/products/tf25-ni1000tk5000-t250-050-06-l6000</t>
  </si>
  <si>
    <t>https://www.thermokon.de/direct/de-ch/products/tf25-pt100-t400-050-06-l1000</t>
  </si>
  <si>
    <t>https://www.thermokon.de/direct/de-ch/products/tf25-pt100-t400-050-06-l2000</t>
  </si>
  <si>
    <t>https://www.thermokon.de/direct/de-ch/products/tf25-pt100-t400-050-06-l4000</t>
  </si>
  <si>
    <t>https://www.thermokon.de/direct/de-ch/products/tf25-pt100-t400-050-06-l6000</t>
  </si>
  <si>
    <t>https://www.thermokon.de/direct/de-ch/products/tf25-pt1000-t400-050-06-l1000</t>
  </si>
  <si>
    <t>https://www.thermokon.de/direct/de-ch/products/tf25-pt1000-t400-050-06-l2000</t>
  </si>
  <si>
    <t>https://www.thermokon.de/direct/de-ch/products/tf25-pt1000-t400-050-06-l4000</t>
  </si>
  <si>
    <t>https://www.thermokon.de/direct/de-ch/products/tf25-pt1000-t400-050-06-l6000</t>
  </si>
  <si>
    <t>https://www.thermokon.de/direct/de-ch/products/tf25plus-trv-multirange-t180-050-06-l1000</t>
  </si>
  <si>
    <t>https://www.thermokon.de/direct/de-ch/products/tf25plus-tra-multirange-t180-050-06-l1000</t>
  </si>
  <si>
    <t>https://www.thermokon.de/direct/de-ch/products/tf25plus-lcd-trv-multirange-t160-050-06-l1000</t>
  </si>
  <si>
    <t>https://www.thermokon.de/direct/de-ch/products/tf25plus-trv-multirange-t180-100-06-l1000</t>
  </si>
  <si>
    <t>https://www.thermokon.de/direct/de-ch/products/tf25plus-trv-multirange-t180-150-06-l1000</t>
  </si>
  <si>
    <t>https://www.thermokon.de/direct/de-ch/products/tf25plus-tra-multirange-t180-100-06-l1000</t>
  </si>
  <si>
    <t>https://www.thermokon.de/direct/de-ch/products/tf25plus-tra-multirange-t180-150-06-l1000</t>
  </si>
  <si>
    <t>https://www.thermokon.de/direct/de-ch/products/tf25plus-lcd-trv-multirange-t160-100-06-l1000</t>
  </si>
  <si>
    <t>https://www.thermokon.de/direct/de-ch/products/tf25plus-rs485-bacnet-ms-tp-t160-050-06-l1000</t>
  </si>
  <si>
    <t>https://www.thermokon.de/direct/de-ch/products/tf25plus-rs485-bacnet-ms-tp-t160-100-06-l1000</t>
  </si>
  <si>
    <t>https://www.thermokon.de/direct/de-ch/products/tf25plus-rs485-modbus-t160-050-06-l1000</t>
  </si>
  <si>
    <t>https://www.thermokon.de/direct/de-ch/products/tf25plus-rs485-modbus-t160-100-06-l1000</t>
  </si>
  <si>
    <t>https://www.thermokon.de/direct/de-ch/products/tf25plus-bat-lrw-t160-050-06-l1000</t>
  </si>
  <si>
    <t>https://www.thermokon.de/direct/de-ch/products/tf25plus-dual-bat-lrw-t160-050-06-l1000</t>
  </si>
  <si>
    <t>https://www.thermokon.de/direct/de-ch/products/tf14-pt100-t100-050-04-l1000</t>
  </si>
  <si>
    <t>https://www.thermokon.de/direct/de-ch/products/tf14-pt100-t100-050-04-l2000</t>
  </si>
  <si>
    <t>https://www.thermokon.de/direct/de-ch/products/tf14-pt100-t100-050-04-l4000</t>
  </si>
  <si>
    <t>https://www.thermokon.de/direct/de-ch/products/tf14-pt100-t100-050-04-l6000</t>
  </si>
  <si>
    <t>https://www.thermokon.de/direct/de-ch/products/tf14-pt1000-t100-050-04-l1000</t>
  </si>
  <si>
    <t>https://www.thermokon.de/direct/de-ch/products/tf14-pt1000-t100-050-04-l2000</t>
  </si>
  <si>
    <t>https://www.thermokon.de/direct/de-ch/products/tf14-pt1000-t100-050-04-l4000</t>
  </si>
  <si>
    <t>https://www.thermokon.de/direct/de-ch/products/tf14-pt1000-t100-050-04-l6000</t>
  </si>
  <si>
    <t>https://www.thermokon.de/direct/de-ch/products/tf14-pt1000-1-3-din-t100-050-04-l1000</t>
  </si>
  <si>
    <t>https://www.thermokon.de/direct/de-ch/products/tf14-pt1000-1-3-din-t100-050-04-l2000</t>
  </si>
  <si>
    <t>https://www.thermokon.de/direct/de-ch/products/tf14-pt1000-1-3-din-t100-050-04-l4000</t>
  </si>
  <si>
    <t>https://www.thermokon.de/direct/de-ch/products/tf14-pt1000-1-3-din-t100-050-04-l6000</t>
  </si>
  <si>
    <t>https://www.thermokon.de/direct/de-ch/products/tf14-ntc10k-t100-050-04-l1000</t>
  </si>
  <si>
    <t>https://www.thermokon.de/direct/de-ch/products/tf14-ntc10k-t100-050-04-l2000</t>
  </si>
  <si>
    <t>https://www.thermokon.de/direct/de-ch/products/tf14-ntc10k-t100-050-04-l4000</t>
  </si>
  <si>
    <t>https://www.thermokon.de/direct/de-ch/products/tf14-ntc10k-t100-050-04-l6000</t>
  </si>
  <si>
    <t>https://www.thermokon.de/direct/de-ch/products/tf14-ni1000-t100-050-04-l1000</t>
  </si>
  <si>
    <t>https://www.thermokon.de/direct/de-ch/products/tf14-ni1000-t100-050-04-l2000</t>
  </si>
  <si>
    <t>https://www.thermokon.de/direct/de-ch/products/tf14-ni1000-t100-050-04-l4000</t>
  </si>
  <si>
    <t>https://www.thermokon.de/direct/de-ch/products/tf14-ni1000-t100-050-04-l6000</t>
  </si>
  <si>
    <t>https://www.thermokon.de/direct/de-ch/products/tf14-ni1000tk5000-t100-050-04-l1000</t>
  </si>
  <si>
    <t>https://www.thermokon.de/direct/de-ch/products/tf14-ni1000tk5000-t100-050-04-l2000</t>
  </si>
  <si>
    <t>https://www.thermokon.de/direct/de-ch/products/tf14-ni1000tk5000-t100-050-04-l4000</t>
  </si>
  <si>
    <t>https://www.thermokon.de/direct/de-ch/products/tf14-ni1000tk5000-t100-050-04-l6000</t>
  </si>
  <si>
    <t>https://www.thermokon.de/direct/de-ch/products/tf14-pt100-t180-050-04-l1000</t>
  </si>
  <si>
    <t>https://www.thermokon.de/direct/de-ch/products/tf14-pt100-t180-050-04-l2000</t>
  </si>
  <si>
    <t>https://www.thermokon.de/direct/de-ch/products/tf14-pt100-t180-050-04-l4000</t>
  </si>
  <si>
    <t>https://www.thermokon.de/direct/de-ch/products/tf14-pt100-t180-050-04-l6000</t>
  </si>
  <si>
    <t>https://www.thermokon.de/direct/de-ch/products/tf14-pt1000-t180-050-04-l1000</t>
  </si>
  <si>
    <t>https://www.thermokon.de/direct/de-ch/products/tf14-pt1000-t180-050-04-l2000</t>
  </si>
  <si>
    <t>https://www.thermokon.de/direct/de-ch/products/tf14-pt1000-t180-050-04-l4000</t>
  </si>
  <si>
    <t>https://www.thermokon.de/direct/de-ch/products/tf14-pt1000-t180-050-04-l6000</t>
  </si>
  <si>
    <t>https://www.thermokon.de/direct/de-ch/products/tf14-pt1000-1-3-din-t180-050-04-l1000</t>
  </si>
  <si>
    <t>https://www.thermokon.de/direct/de-ch/products/tf14-pt1000-1-3-din-t180-050-04-l2000</t>
  </si>
  <si>
    <t>https://www.thermokon.de/direct/de-ch/products/tf14-pt1000-1-3-din-t180-050-04-l4000</t>
  </si>
  <si>
    <t>https://www.thermokon.de/direct/de-ch/products/tf14-pt1000-1-3-din-t180-050-04-l6000</t>
  </si>
  <si>
    <t>https://www.thermokon.de/direct/de-ch/products/tf14-ntc10k-t150-050-04-l1000</t>
  </si>
  <si>
    <t>https://www.thermokon.de/direct/de-ch/products/tf14-ntc10k-t150-050-04-l2000</t>
  </si>
  <si>
    <t>https://www.thermokon.de/direct/de-ch/products/tf14-ntc10k-t150-050-04-l4000</t>
  </si>
  <si>
    <t>https://www.thermokon.de/direct/de-ch/products/tf14-ntc10k-t150-050-04-l6000</t>
  </si>
  <si>
    <t>https://www.thermokon.de/direct/de-ch/products/tf14-ni1000-t180-050-04-l1000</t>
  </si>
  <si>
    <t>https://www.thermokon.de/direct/de-ch/products/tf14-ni1000-t180-050-04-l2000</t>
  </si>
  <si>
    <t>https://www.thermokon.de/direct/de-ch/products/tf14-ni1000-t180-050-04-l4000</t>
  </si>
  <si>
    <t>https://www.thermokon.de/direct/de-ch/products/tf14-ni1000-t180-050-04-l6000</t>
  </si>
  <si>
    <t>https://www.thermokon.de/direct/de-ch/products/tf14-ni1000tk5000-t180-050-04-l1000</t>
  </si>
  <si>
    <t>https://www.thermokon.de/direct/de-ch/products/tf14-ni1000tk5000-t180-050-04-l2000</t>
  </si>
  <si>
    <t>https://www.thermokon.de/direct/de-ch/products/tf14-ni1000tk5000-t180-050-04-l4000</t>
  </si>
  <si>
    <t>https://www.thermokon.de/direct/de-ch/products/tf14-ni1000tk5000-t180-050-04-l6000</t>
  </si>
  <si>
    <t>https://www.thermokon.de/direct/de-ch/products/tf14-pt100-t250-050-04-l1000</t>
  </si>
  <si>
    <t>https://www.thermokon.de/direct/de-ch/products/tf14-pt100-t250-050-04-l2000</t>
  </si>
  <si>
    <t>https://www.thermokon.de/direct/de-ch/products/tf14-pt100-t250-050-04-l4000</t>
  </si>
  <si>
    <t>https://www.thermokon.de/direct/de-ch/products/tf14-pt100-t250-050-04-l6000</t>
  </si>
  <si>
    <t>https://www.thermokon.de/direct/de-ch/products/tf14-pt1000-t250-050-04-l1000</t>
  </si>
  <si>
    <t>https://www.thermokon.de/direct/de-ch/products/tf14-pt1000-t250-050-04-l2000</t>
  </si>
  <si>
    <t>https://www.thermokon.de/direct/de-ch/products/tf14-pt1000-t250-050-04-l4000</t>
  </si>
  <si>
    <t>https://www.thermokon.de/direct/de-ch/products/tf14-pt1000-t250-050-04-l6000</t>
  </si>
  <si>
    <t>https://www.thermokon.de/direct/de-ch/products/tf14-pt1000-1-3-din-t250-050-04-l1000</t>
  </si>
  <si>
    <t>https://www.thermokon.de/direct/de-ch/products/tf14-pt1000-1-3-din-t250-050-04-l2000</t>
  </si>
  <si>
    <t>https://www.thermokon.de/direct/de-ch/products/tf14-pt1000-1-3-din-t250-050-04-l4000</t>
  </si>
  <si>
    <t>https://www.thermokon.de/direct/de-ch/products/tf14-pt1000-1-3-din-t250-050-04-l6000</t>
  </si>
  <si>
    <t>https://www.thermokon.de/direct/de-ch/products/tf14-ni1000-t250-050-04-l1000</t>
  </si>
  <si>
    <t>https://www.thermokon.de/direct/de-ch/products/tf14-ni1000-t250-050-04-l2000</t>
  </si>
  <si>
    <t>https://www.thermokon.de/direct/de-ch/products/tf14-ni1000-t250-050-04-l4000</t>
  </si>
  <si>
    <t>https://www.thermokon.de/direct/de-ch/products/tf14-ni1000-t250-050-04-l6000</t>
  </si>
  <si>
    <t>https://www.thermokon.de/direct/de-ch/products/tf14-ni1000tk5000-t250-050-04-l1000</t>
  </si>
  <si>
    <t>https://www.thermokon.de/direct/de-ch/products/tf14-ni1000tk5000-t250-050-04-l2000</t>
  </si>
  <si>
    <t>https://www.thermokon.de/direct/de-ch/products/tf14-ni1000tk5000-t250-050-04-l4000</t>
  </si>
  <si>
    <t>https://www.thermokon.de/direct/de-ch/products/tf14-ni1000tk5000-t250-050-04-l6000</t>
  </si>
  <si>
    <t>https://www.thermokon.de/direct/de-ch/products/tf14plus-trv-multirange-t180-050-04-l1000</t>
  </si>
  <si>
    <t>https://www.thermokon.de/direct/de-ch/products/tf14plus-tra-multirange-t180-050-04-l1000</t>
  </si>
  <si>
    <t>https://www.thermokon.de/direct/de-ch/products/tf14plus-trv-multirange-t180-100-04-l1000</t>
  </si>
  <si>
    <t>https://www.thermokon.de/direct/de-ch/products/tf14plus-trv-multirange-t180-150-04-l1000</t>
  </si>
  <si>
    <t>https://www.thermokon.de/direct/de-ch/products/tf14plus-tra-multirange-t180-100-04-l1000</t>
  </si>
  <si>
    <t>https://www.thermokon.de/direct/de-ch/products/tf14plus-tra-multirange-t180-150-04-l1000</t>
  </si>
  <si>
    <t>https://www.thermokon.de/direct/de-ch/products/sr65-tf-050-06-l1000</t>
  </si>
  <si>
    <t>https://www.thermokon.de/direct/de-ch/products/pr25-pt100-t100-l1000</t>
  </si>
  <si>
    <t>https://www.thermokon.de/direct/de-ch/products/pr25-pt100-t100-l2000</t>
  </si>
  <si>
    <t>https://www.thermokon.de/direct/de-ch/products/pr25-pt100-t100-l4000</t>
  </si>
  <si>
    <t>https://www.thermokon.de/direct/de-ch/products/pr25-pt100-t100-l6000</t>
  </si>
  <si>
    <t>https://www.thermokon.de/direct/de-ch/products/pr25-pt1000-t100-l1000</t>
  </si>
  <si>
    <t>https://www.thermokon.de/direct/de-ch/products/pr25-pt1000-t100-l2000</t>
  </si>
  <si>
    <t>https://www.thermokon.de/direct/de-ch/products/pr25-pt1000-t100-l4000</t>
  </si>
  <si>
    <t>https://www.thermokon.de/direct/de-ch/products/pr25-pt1000-t100-l6000</t>
  </si>
  <si>
    <t>https://www.thermokon.de/direct/de-ch/products/pr25-pt1000-1-3-din-t100-l1000</t>
  </si>
  <si>
    <t>https://www.thermokon.de/direct/de-ch/products/pr25-pt1000-1-3-din-t100-l2000</t>
  </si>
  <si>
    <t>https://www.thermokon.de/direct/de-ch/products/pr25-pt1000-1-3-din-t100-l4000</t>
  </si>
  <si>
    <t>https://www.thermokon.de/direct/de-ch/products/pr25-pt1000-1-3-din-t100-l6000</t>
  </si>
  <si>
    <t>https://www.thermokon.de/direct/de-ch/products/pr25-ntc10k-t100-l1000</t>
  </si>
  <si>
    <t>https://www.thermokon.de/direct/de-ch/products/pr25-ntc10k-t100-l2000</t>
  </si>
  <si>
    <t>https://www.thermokon.de/direct/de-ch/products/pr25-ntc10k-t100-l4000</t>
  </si>
  <si>
    <t>https://www.thermokon.de/direct/de-ch/products/pr25-ntc10k-t100-l6000</t>
  </si>
  <si>
    <t>https://www.thermokon.de/direct/de-ch/products/pr25-ni1000-t100-l1000</t>
  </si>
  <si>
    <t>https://www.thermokon.de/direct/de-ch/products/pr25-ni1000-t100-l2000</t>
  </si>
  <si>
    <t>https://www.thermokon.de/direct/de-ch/products/pr25-ni1000-t100-l4000</t>
  </si>
  <si>
    <t>https://www.thermokon.de/direct/de-ch/products/pr25-ni1000-t100-l6000</t>
  </si>
  <si>
    <t>https://www.thermokon.de/direct/de-ch/products/pr25-ni1000tk5000-t100-l1000</t>
  </si>
  <si>
    <t>https://www.thermokon.de/direct/de-ch/products/pr25-ni1000tk5000-t100-l2000</t>
  </si>
  <si>
    <t>https://www.thermokon.de/direct/de-ch/products/pr25-ni1000tk5000-t100-l4000</t>
  </si>
  <si>
    <t>https://www.thermokon.de/direct/de-ch/products/pr25-ni1000tk5000-t100-l6000</t>
  </si>
  <si>
    <t>https://www.thermokon.de/direct/de-ch/products/pr25-pt100-t180-l1000</t>
  </si>
  <si>
    <t>https://www.thermokon.de/direct/de-ch/products/pr25-pt100-t180-l2000</t>
  </si>
  <si>
    <t>https://www.thermokon.de/direct/de-ch/products/pr25-pt100-t180-l4000</t>
  </si>
  <si>
    <t>https://www.thermokon.de/direct/de-ch/products/pr25-pt100-t180-l6000</t>
  </si>
  <si>
    <t>https://www.thermokon.de/direct/de-ch/products/pr25-pt1000-t180-l1000</t>
  </si>
  <si>
    <t>https://www.thermokon.de/direct/de-ch/products/pr25-pt1000-t180-l2000</t>
  </si>
  <si>
    <t>https://www.thermokon.de/direct/de-ch/products/pr25-pt1000-t180-l4000</t>
  </si>
  <si>
    <t>https://www.thermokon.de/direct/de-ch/products/pr25-pt1000-t180-l6000</t>
  </si>
  <si>
    <t>https://www.thermokon.de/direct/de-ch/products/pr25-pt1000-1-3-din-t180-l1000</t>
  </si>
  <si>
    <t>https://www.thermokon.de/direct/de-ch/products/pr25-pt1000-1-3-din-t180-l2000</t>
  </si>
  <si>
    <t>https://www.thermokon.de/direct/de-ch/products/pr25-pt1000-1-3-din-t180-l4000</t>
  </si>
  <si>
    <t>https://www.thermokon.de/direct/de-ch/products/pr25-pt1000-1-3-din-t180-l6000</t>
  </si>
  <si>
    <t>https://www.thermokon.de/direct/de-ch/products/pr25-ntc10k-t150-l1000</t>
  </si>
  <si>
    <t>https://www.thermokon.de/direct/de-ch/products/pr25-ntc10k-t150-l2000</t>
  </si>
  <si>
    <t>https://www.thermokon.de/direct/de-ch/products/pr25-ntc10k-t150-l4000</t>
  </si>
  <si>
    <t>https://www.thermokon.de/direct/de-ch/products/pr25-ntc10k-t150-l6000</t>
  </si>
  <si>
    <t>https://www.thermokon.de/direct/de-ch/products/pr25-ni1000-t180-l1000</t>
  </si>
  <si>
    <t>https://www.thermokon.de/direct/de-ch/products/pr25-ni1000-t180-l2000</t>
  </si>
  <si>
    <t>https://www.thermokon.de/direct/de-ch/products/pr25-ni1000-t180-l4000</t>
  </si>
  <si>
    <t>https://www.thermokon.de/direct/de-ch/products/pr25-ni1000-t180-l6000</t>
  </si>
  <si>
    <t>https://www.thermokon.de/direct/de-ch/products/pr25-ni1000tk5000-t180-l1000</t>
  </si>
  <si>
    <t>https://www.thermokon.de/direct/de-ch/products/pr25-ni1000tk5000-t180-l2000</t>
  </si>
  <si>
    <t>https://www.thermokon.de/direct/de-ch/products/pr25-ni1000tk5000-t180-l4000</t>
  </si>
  <si>
    <t>https://www.thermokon.de/direct/de-ch/products/pr25-ni1000tk5000-t180-l6000</t>
  </si>
  <si>
    <t>https://www.thermokon.de/direct/de-ch/products/pr25plus-trv-multirange-t180-l1000</t>
  </si>
  <si>
    <t>https://www.thermokon.de/direct/de-ch/products/pr25plus-tra-multirange-t180-l1000</t>
  </si>
  <si>
    <t>https://www.thermokon.de/direct/de-ch/products/of14-pt100-l1000</t>
  </si>
  <si>
    <t>https://www.thermokon.de/direct/de-ch/products/of14-pt100-l2000</t>
  </si>
  <si>
    <t>https://www.thermokon.de/direct/de-ch/products/of14-pt100-l4000</t>
  </si>
  <si>
    <t>https://www.thermokon.de/direct/de-ch/products/of14-pt100-l6000</t>
  </si>
  <si>
    <t>https://www.thermokon.de/direct/de-ch/products/of14-pt1000-l1000</t>
  </si>
  <si>
    <t>https://www.thermokon.de/direct/de-ch/products/of14-pt1000-l2000</t>
  </si>
  <si>
    <t>https://www.thermokon.de/direct/de-ch/products/of14-pt1000-l4000</t>
  </si>
  <si>
    <t>https://www.thermokon.de/direct/de-ch/products/of14-pt1000-l6000</t>
  </si>
  <si>
    <t>https://www.thermokon.de/direct/de-ch/products/of14-pt1000-1-3-din-l1000</t>
  </si>
  <si>
    <t>https://www.thermokon.de/direct/de-ch/products/of14-pt1000-1-3-din-l2000</t>
  </si>
  <si>
    <t>https://www.thermokon.de/direct/de-ch/products/of14-pt1000-1-3-din-l4000</t>
  </si>
  <si>
    <t>https://www.thermokon.de/direct/de-ch/products/of14-pt1000-1-3-din-l6000</t>
  </si>
  <si>
    <t>https://www.thermokon.de/direct/de-ch/products/of14-ntc10k-l1000</t>
  </si>
  <si>
    <t>https://www.thermokon.de/direct/de-ch/products/of14-ntc10k-l2000</t>
  </si>
  <si>
    <t>https://www.thermokon.de/direct/de-ch/products/of14-ntc10k-l4000</t>
  </si>
  <si>
    <t>https://www.thermokon.de/direct/de-ch/products/of14-ntc10k-l6000</t>
  </si>
  <si>
    <t>https://www.thermokon.de/direct/de-ch/products/of14-ni1000-l1000</t>
  </si>
  <si>
    <t>https://www.thermokon.de/direct/de-ch/products/of14-ni1000-l2000</t>
  </si>
  <si>
    <t>https://www.thermokon.de/direct/de-ch/products/of14-ni1000-l4000</t>
  </si>
  <si>
    <t>https://www.thermokon.de/direct/de-ch/products/of14-ni1000-l6000</t>
  </si>
  <si>
    <t>https://www.thermokon.de/direct/de-ch/products/of14-ni1000tk5000-l1000</t>
  </si>
  <si>
    <t>https://www.thermokon.de/direct/de-ch/products/of14-ni1000tk5000-l2000</t>
  </si>
  <si>
    <t>https://www.thermokon.de/direct/de-ch/products/of14-ni1000tk5000-l4000</t>
  </si>
  <si>
    <t>https://www.thermokon.de/direct/de-ch/products/of14-ni1000tk5000-l6000</t>
  </si>
  <si>
    <t>https://www.thermokon.de/direct/de-ch/products/of14plus-trv3-l1000</t>
  </si>
  <si>
    <t>https://www.thermokon.de/direct/de-ch/products/of14plus-tra3-l1000</t>
  </si>
  <si>
    <t>https://www.thermokon.de/direct/de-ch/products/of14plus-bat-lrw-l1000</t>
  </si>
  <si>
    <t>https://www.thermokon.de/direct/de-ch/products/of14plus-dual-bat-lrw-l1000</t>
  </si>
  <si>
    <t>https://www.thermokon.de/direct/de-ch/products/vfg54plus-pt100</t>
  </si>
  <si>
    <t>https://www.thermokon.de/direct/de-ch/products/vfg54plus-pt1000</t>
  </si>
  <si>
    <t>https://www.thermokon.de/direct/de-ch/products/vfg54plus-pt1000-1-3-din</t>
  </si>
  <si>
    <t>https://www.thermokon.de/direct/de-ch/products/vfg54plus-ni1000</t>
  </si>
  <si>
    <t>https://www.thermokon.de/direct/de-ch/products/vfg54plus-ni1000tk5000</t>
  </si>
  <si>
    <t>https://www.thermokon.de/direct/de-ch/products/vfg54plus-ntc10k</t>
  </si>
  <si>
    <t>https://www.thermokon.de/direct/de-ch/products/vfg54plus-ntc10k-carel</t>
  </si>
  <si>
    <t>https://www.thermokon.de/direct/de-ch/products/vfg54plus-ntc10k-precon</t>
  </si>
  <si>
    <t>https://www.thermokon.de/direct/de-ch/products/vfg54plus-ntc5k</t>
  </si>
  <si>
    <t>https://www.thermokon.de/direct/de-ch/products/vfg54plus-ntc20k</t>
  </si>
  <si>
    <t>https://www.thermokon.de/direct/de-ch/products/vfg54plus-ntc1-8k</t>
  </si>
  <si>
    <t>https://www.thermokon.de/direct/de-ch/products/vfg54plus-lm235z</t>
  </si>
  <si>
    <t>https://www.thermokon.de/direct/de-ch/products/vfg54plus-kty81-110</t>
  </si>
  <si>
    <t>https://www.thermokon.de/direct/de-ch/products/vfg54plus-kty81-121</t>
  </si>
  <si>
    <t>https://www.thermokon.de/direct/de-ch/products/vfg54plus-kty81-122</t>
  </si>
  <si>
    <t>https://www.thermokon.de/direct/de-ch/products/vfg54plus-kty81-210</t>
  </si>
  <si>
    <t>https://www.thermokon.de/direct/de-ch/products/vfg54plus-trv-multirange</t>
  </si>
  <si>
    <t>https://www.thermokon.de/direct/de-ch/products/vfg54plus-tra-multirange</t>
  </si>
  <si>
    <t>https://www.thermokon.de/direct/de-ch/products/vfg54plus-trv-multirange-relais</t>
  </si>
  <si>
    <t>https://www.thermokon.de/direct/de-ch/products/vfg54plus-lcd-trv-multirange</t>
  </si>
  <si>
    <t>https://www.thermokon.de/direct/de-ch/products/vfg54plus-lcd-tra-multirange</t>
  </si>
  <si>
    <t>https://www.thermokon.de/direct/de-ch/products/vfg54plus-lcd-trv-multirange-relais</t>
  </si>
  <si>
    <t>https://www.thermokon.de/direct/de-ch/products/vfg54plus-basic-rs485-modbus</t>
  </si>
  <si>
    <t>https://www.thermokon.de/direct/de-ch/products/vfg54plus-rs485-bacnet-ms-tp</t>
  </si>
  <si>
    <t>https://www.thermokon.de/direct/de-ch/products/vfg54plus-lcd-rs485-bacnet-ms-tp</t>
  </si>
  <si>
    <t>https://www.thermokon.de/direct/de-ch/products/vfg54plus-rs485-modbus</t>
  </si>
  <si>
    <t>https://www.thermokon.de/direct/de-ch/products/vfg54plus-lcd-rs485-modbus</t>
  </si>
  <si>
    <t>https://www.thermokon.de/direct/de-ch/products/vfg54plus-lrw</t>
  </si>
  <si>
    <t>https://www.thermokon.de/direct/de-ch/products/vfg54plus-bat-lrw</t>
  </si>
  <si>
    <t>https://www.thermokon.de/direct/de-ch/products/sr65-vfg-temp</t>
  </si>
  <si>
    <t>https://www.thermokon.de/direct/de-ch/products/af25-pt100-t100-l1000</t>
  </si>
  <si>
    <t>https://www.thermokon.de/direct/de-ch/products/af25-pt100-t100-l2000</t>
  </si>
  <si>
    <t>https://www.thermokon.de/direct/de-ch/products/af25-pt100-t100-l4000</t>
  </si>
  <si>
    <t>https://www.thermokon.de/direct/de-ch/products/af25-pt100-t100-l6000</t>
  </si>
  <si>
    <t>https://www.thermokon.de/direct/de-ch/products/af25-pt1000-t100-l1000</t>
  </si>
  <si>
    <t>https://www.thermokon.de/direct/de-ch/products/af25-pt1000-t100-l2000</t>
  </si>
  <si>
    <t>https://www.thermokon.de/direct/de-ch/products/af25-pt1000-t100-l4000</t>
  </si>
  <si>
    <t>https://www.thermokon.de/direct/de-ch/products/af25-pt1000-t100-l6000</t>
  </si>
  <si>
    <t>https://www.thermokon.de/direct/de-ch/products/af25-pt1000-1-3-din-t100-l1000</t>
  </si>
  <si>
    <t>https://www.thermokon.de/direct/de-ch/products/af25-pt1000-1-3-din-t100-l2000</t>
  </si>
  <si>
    <t>https://www.thermokon.de/direct/de-ch/products/af25-pt1000-1-3-din-t100-l4000</t>
  </si>
  <si>
    <t>https://www.thermokon.de/direct/de-ch/products/af25-pt1000-1-3-din-t100-l6000</t>
  </si>
  <si>
    <t>https://www.thermokon.de/direct/de-ch/products/af25-ntc10k-t100-l1000</t>
  </si>
  <si>
    <t>https://www.thermokon.de/direct/de-ch/products/af25-ntc10k-t100-l2000</t>
  </si>
  <si>
    <t>https://www.thermokon.de/direct/de-ch/products/af25-ntc10k-t100-l4000</t>
  </si>
  <si>
    <t>https://www.thermokon.de/direct/de-ch/products/af25-ntc10k-t100-l6000</t>
  </si>
  <si>
    <t>https://www.thermokon.de/direct/de-ch/products/af25-ni1000-t100-l1000</t>
  </si>
  <si>
    <t>https://www.thermokon.de/direct/de-ch/products/af25-ni1000-t100-l2000</t>
  </si>
  <si>
    <t>https://www.thermokon.de/direct/de-ch/products/af25-ni1000-t100-l4000</t>
  </si>
  <si>
    <t>https://www.thermokon.de/direct/de-ch/products/af25-ni1000-t100-l6000</t>
  </si>
  <si>
    <t>https://www.thermokon.de/direct/de-ch/products/af25-ni1000tk5000-t100-l1000</t>
  </si>
  <si>
    <t>https://www.thermokon.de/direct/de-ch/products/af25-ni1000tk5000-t100-l2000</t>
  </si>
  <si>
    <t>https://www.thermokon.de/direct/de-ch/products/af25-ni1000tk5000-t100-l4000</t>
  </si>
  <si>
    <t>https://www.thermokon.de/direct/de-ch/products/af25-ni1000tk5000-t100-l6000</t>
  </si>
  <si>
    <t>https://www.thermokon.de/direct/de-ch/products/af25plus-trv-multirange-t135-l1000</t>
  </si>
  <si>
    <t>https://www.thermokon.de/direct/de-ch/products/af25plus-tra-multirange-t135-l1000</t>
  </si>
  <si>
    <t>https://www.thermokon.de/direct/de-ch/products/af25plus-bat-lrw-t135-l1000</t>
  </si>
  <si>
    <t>https://www.thermokon.de/direct/de-ch/products/af25plus-dual-bat-lrw-t135-l1000</t>
  </si>
  <si>
    <t>https://www.thermokon.de/direct/de-ch/products/wk02plus-ext-24-v-l2000</t>
  </si>
  <si>
    <t>https://www.thermokon.de/direct/de-ch/products/wk02plus-ext-230-v-l2000</t>
  </si>
  <si>
    <t>https://www.thermokon.de/direct/de-ch/products/wk02plus-ext-24-v-l2000-rs485-modbus</t>
  </si>
  <si>
    <t>https://www.thermokon.de/direct/de-ch/products/wk02plus-ext-24-v-l2000-rs485-bacnet</t>
  </si>
  <si>
    <t>https://www.thermokon.de/direct/de-ch/products/wk02plus-ext-lrw-24-v-l2000</t>
  </si>
  <si>
    <t>https://www.thermokon.de/direct/de-ch/products/wk02plus-ext-lrw-230-v-l2000</t>
  </si>
  <si>
    <t>https://www.thermokon.de/direct/de-ch/products/wk01plus-24-v</t>
  </si>
  <si>
    <t>https://www.thermokon.de/direct/de-ch/products/wk01plus-230-v</t>
  </si>
  <si>
    <t>https://www.thermokon.de/direct/de-ch/products/wk01plus-ext-24-v-l2000</t>
  </si>
  <si>
    <t>https://www.thermokon.de/direct/de-ch/products/wk01plus-ext-230-v-l2000</t>
  </si>
  <si>
    <t>https://www.thermokon.de/direct/de-ch/products/i-ls02plus</t>
  </si>
  <si>
    <t>https://www.thermokon.de/direct/de-ch/products/ls02plus-ext-l5000</t>
  </si>
  <si>
    <t>https://www.thermokon.de/direct/de-ch/products/ls02plus-ext-lrw-l5000</t>
  </si>
  <si>
    <t>https://www.thermokon.de/direct/de-ch/products/ls02plus-flex-l2000</t>
  </si>
  <si>
    <t>https://www.thermokon.de/direct/de-ch/products/ls02plus-flex-l5000</t>
  </si>
  <si>
    <t>https://www.thermokon.de/direct/de-ch/products/ls02plus-flex-l10m</t>
  </si>
  <si>
    <t>https://www.thermokon.de/direct/de-ch/products/ls02plus-flex-l20m</t>
  </si>
  <si>
    <t>https://www.thermokon.de/direct/de-ch/products/ls02plus-flex-l30m</t>
  </si>
  <si>
    <t>https://www.thermokon.de/direct/de-ch/products/ls02plus-flex-lrw-l2000</t>
  </si>
  <si>
    <t>https://www.thermokon.de/direct/de-ch/products/ls02plus-flex-lrw-l5000</t>
  </si>
  <si>
    <t>https://www.thermokon.de/direct/de-ch/products/ls02plus-flex-lrw-l20m</t>
  </si>
  <si>
    <t>https://www.thermokon.de/direct/de-ch/products/ls02plus-flex-lrw-l30m</t>
  </si>
  <si>
    <t>https://www.thermokon.de/direct/de-ch/products/tfr-1800</t>
  </si>
  <si>
    <t>https://www.thermokon.de/direct/de-ch/products/tfr-3000</t>
  </si>
  <si>
    <t>https://www.thermokon.de/direct/de-ch/products/tfr-6000</t>
  </si>
  <si>
    <t>https://www.thermokon.de/direct/de-ch/products/tfr-12000</t>
  </si>
  <si>
    <t>https://www.thermokon.de/direct/de-ch/products/tfr-r-1800</t>
  </si>
  <si>
    <t>https://www.thermokon.de/direct/de-ch/products/tfr-r-3000</t>
  </si>
  <si>
    <t>https://www.thermokon.de/direct/de-ch/products/tfr-r-6000</t>
  </si>
  <si>
    <t>https://www.thermokon.de/direct/de-ch/products/tfr-r-12000</t>
  </si>
  <si>
    <t>https://www.thermokon.de/direct/de-ch/products/tfre</t>
  </si>
  <si>
    <t>https://www.thermokon.de/direct/de-ch/products/dpa250plus-vv-multirange</t>
  </si>
  <si>
    <t>https://www.thermokon.de/direct/de-ch/products/dpa2500plus-vv-multirange</t>
  </si>
  <si>
    <t>https://www.thermokon.de/direct/de-ch/products/dpa7000plus-vv-multirange</t>
  </si>
  <si>
    <t>https://www.thermokon.de/direct/de-ch/products/dpa250plus-vv-az-multirange</t>
  </si>
  <si>
    <t>https://www.thermokon.de/direct/de-ch/products/dpa2500plus-vv-az-multirange</t>
  </si>
  <si>
    <t>https://www.thermokon.de/direct/de-ch/products/dpa7000plus-vv-az-multirange</t>
  </si>
  <si>
    <t>https://www.thermokon.de/direct/de-ch/products/dpa250plus-aa-multirange</t>
  </si>
  <si>
    <t>https://www.thermokon.de/direct/de-ch/products/dpa2500plus-aa-multirange</t>
  </si>
  <si>
    <t>https://www.thermokon.de/direct/de-ch/products/dpa7000plus-aa-multirange</t>
  </si>
  <si>
    <t>https://www.thermokon.de/direct/de-ch/products/dpa250plus-aa-az-multirange</t>
  </si>
  <si>
    <t>https://www.thermokon.de/direct/de-ch/products/dpa2500plus-aa-az-multirange</t>
  </si>
  <si>
    <t>https://www.thermokon.de/direct/de-ch/products/dpa7000plus-aa-az-multirange</t>
  </si>
  <si>
    <t>https://www.thermokon.de/direct/de-ch/products/dpa250plus-vv-multirange-relais</t>
  </si>
  <si>
    <t>https://www.thermokon.de/direct/de-ch/products/dpa2500plus-vv-multirange-relais</t>
  </si>
  <si>
    <t>https://www.thermokon.de/direct/de-ch/products/dpa7000plus-vv-multirange-relais</t>
  </si>
  <si>
    <t>https://www.thermokon.de/direct/de-ch/products/dpa250plus-lcd-vv-multirange</t>
  </si>
  <si>
    <t>https://www.thermokon.de/direct/de-ch/products/dpa2500plus-lcd-vv-multirange</t>
  </si>
  <si>
    <t>https://www.thermokon.de/direct/de-ch/products/dpa7000plus-lcd-vv-multirange</t>
  </si>
  <si>
    <t>https://www.thermokon.de/direct/de-ch/products/dpa250plus-lcd-vv-az-multirange</t>
  </si>
  <si>
    <t>https://www.thermokon.de/direct/de-ch/products/dpa2500plus-lcd-vv-az-multirange</t>
  </si>
  <si>
    <t>https://www.thermokon.de/direct/de-ch/products/dpa7000plus-lcd-vv-az-multirange</t>
  </si>
  <si>
    <t>https://www.thermokon.de/direct/de-ch/products/dpa250plus-lcd-aa-multirange</t>
  </si>
  <si>
    <t>https://www.thermokon.de/direct/de-ch/products/dpa2500plus-lcd-aa-multirange</t>
  </si>
  <si>
    <t>https://www.thermokon.de/direct/de-ch/products/dpa7000plus-lcd-aa-multirange</t>
  </si>
  <si>
    <t>https://www.thermokon.de/direct/de-ch/products/dpa250plus-lcd-aa-az-multirange</t>
  </si>
  <si>
    <t>https://www.thermokon.de/direct/de-ch/products/dpa2500plus-lcd-aa-az-multirange</t>
  </si>
  <si>
    <t>https://www.thermokon.de/direct/de-ch/products/dpa7000plus-lcd-aa-az-multirange</t>
  </si>
  <si>
    <t>https://www.thermokon.de/direct/de-ch/products/dpa250plus-lcd-vv-multirange-relais</t>
  </si>
  <si>
    <t>https://www.thermokon.de/direct/de-ch/products/dpa2500plus-lcd-vv-multirange-relais</t>
  </si>
  <si>
    <t>https://www.thermokon.de/direct/de-ch/products/dpa7000plus-lcd-vv-multirange-relais</t>
  </si>
  <si>
    <t>https://www.thermokon.de/direct/de-ch/products/dpa2500plus-dual-vv-multirange</t>
  </si>
  <si>
    <t>https://www.thermokon.de/direct/de-ch/products/dpa2500plus-dual-aa-multirange</t>
  </si>
  <si>
    <t>https://www.thermokon.de/direct/de-ch/products/dpa2500plus-lcd-dual-vv-multirange</t>
  </si>
  <si>
    <t>https://www.thermokon.de/direct/de-ch/products/dpa2500plus-lcd-dual-aa-multirange</t>
  </si>
  <si>
    <t>https://www.thermokon.de/direct/de-ch/products/dpa2500plus-dual-4xv-multirange</t>
  </si>
  <si>
    <t>https://www.thermokon.de/direct/de-ch/products/dpa2500plus-lcd-dual-4xv-multirange</t>
  </si>
  <si>
    <t>https://www.thermokon.de/direct/de-ch/products/dpa250plus-rs485-bacnet-ms-tp-multirange</t>
  </si>
  <si>
    <t>https://www.thermokon.de/direct/de-ch/products/dpa2500plus-rs485-bacnet-ms-tp-multirange</t>
  </si>
  <si>
    <t>https://www.thermokon.de/direct/de-ch/products/dpa7000plus-rs485-bacnet-ms-tp-multirange</t>
  </si>
  <si>
    <t>https://www.thermokon.de/direct/de-ch/products/dpa250plus-rs485-bacnet-ms-tp-az-multirange</t>
  </si>
  <si>
    <t>https://www.thermokon.de/direct/de-ch/products/dpa2500plus-rs485-bacnet-ms-tp-az-multirange</t>
  </si>
  <si>
    <t>https://www.thermokon.de/direct/de-ch/products/dpa7000plus-rs485-bacnet-ms-tp-az-multirange</t>
  </si>
  <si>
    <t>https://www.thermokon.de/direct/de-ch/products/dpa250plus-lcd-rs485-bacnet-ms-tp-multirange</t>
  </si>
  <si>
    <t>https://www.thermokon.de/direct/de-ch/products/dpa2500plus-lcd-rs485-bacnet-ms-tp-multirange</t>
  </si>
  <si>
    <t>https://www.thermokon.de/direct/de-ch/products/dpa7000plus-lcd-rs485-bacnet-ms-tp-multirange</t>
  </si>
  <si>
    <t>https://www.thermokon.de/direct/de-ch/products/dpa250plus-lcd-rs485-bacnet-ms-tp-az-multirange</t>
  </si>
  <si>
    <t>https://www.thermokon.de/direct/de-ch/products/dpa2500plus-lcd-rs485-bacnet-ms-tp-az-multirange</t>
  </si>
  <si>
    <t>https://www.thermokon.de/direct/de-ch/products/dpa7000plus-lcd-rs485-bacnet-ms-tp-az-multirange</t>
  </si>
  <si>
    <t>https://www.thermokon.de/direct/de-ch/products/dpa2500plus-dual-rs485-bacnet-ms-tp</t>
  </si>
  <si>
    <t>https://www.thermokon.de/direct/de-ch/products/dpa2500plus-lcd-dual-rs485-bacnet-ms-tp</t>
  </si>
  <si>
    <t>https://www.thermokon.de/direct/de-ch/products/dpa250plus-rs485-modbus-multirange</t>
  </si>
  <si>
    <t>https://www.thermokon.de/direct/de-ch/products/dpa2500plus-rs485-modbus-multirange</t>
  </si>
  <si>
    <t>https://www.thermokon.de/direct/de-ch/products/dpa7000plus-rs485-modbus-multirange</t>
  </si>
  <si>
    <t>https://www.thermokon.de/direct/de-ch/products/dpa250plus-rs485-modbus-az-multirange</t>
  </si>
  <si>
    <t>https://www.thermokon.de/direct/de-ch/products/dpa2500plus-rs485-modbus-az-multirange</t>
  </si>
  <si>
    <t>https://www.thermokon.de/direct/de-ch/products/dpa7000plus-rs485-modbus-az-multirange</t>
  </si>
  <si>
    <t>https://www.thermokon.de/direct/de-ch/products/dpa250plus-lcd-rs485-modbus-multirange</t>
  </si>
  <si>
    <t>https://www.thermokon.de/direct/de-ch/products/dpa2500plus-lcd-rs485-modbus-multirange</t>
  </si>
  <si>
    <t>https://www.thermokon.de/direct/de-ch/products/dpa7000plus-lcd-rs485-modbus-multirange</t>
  </si>
  <si>
    <t>https://www.thermokon.de/direct/de-ch/products/dpa250plus-lcd-rs485-modbus-az-multirange</t>
  </si>
  <si>
    <t>https://www.thermokon.de/direct/de-ch/products/dpa2500plus-lcd-rs485-modbus-az-multirange</t>
  </si>
  <si>
    <t>https://www.thermokon.de/direct/de-ch/products/dpa7000plus-lcd-rs485-modbus-az-multirange</t>
  </si>
  <si>
    <t>https://www.thermokon.de/direct/de-ch/products/dpa2500plus-dual-rs485-modbus</t>
  </si>
  <si>
    <t>https://www.thermokon.de/direct/de-ch/products/dpa2500plus-lcd-dual-rs485-modbus</t>
  </si>
  <si>
    <t>https://www.thermokon.de/direct/de-ch/products/dpa250plus-lrw-multirange</t>
  </si>
  <si>
    <t>https://www.thermokon.de/direct/de-ch/products/dpa2500plus-lrw-multirange</t>
  </si>
  <si>
    <t>https://www.thermokon.de/direct/de-ch/products/dpa7000plus-lrw-multirange</t>
  </si>
  <si>
    <t>https://www.thermokon.de/direct/de-ch/products/dpa2500plus-dual-lrw</t>
  </si>
  <si>
    <t>https://www.thermokon.de/direct/de-ch/products/ps300</t>
  </si>
  <si>
    <t>https://www.thermokon.de/direct/de-ch/products/ps500</t>
  </si>
  <si>
    <t>https://www.thermokon.de/direct/de-ch/products/ps1500</t>
  </si>
  <si>
    <t>https://www.thermokon.de/direct/de-ch/products/ps4500</t>
  </si>
  <si>
    <t>https://www.thermokon.de/direct/de-ch/products/dpg60</t>
  </si>
  <si>
    <t>https://www.thermokon.de/direct/de-ch/products/dpg100</t>
  </si>
  <si>
    <t>https://www.thermokon.de/direct/de-ch/products/dpg250</t>
  </si>
  <si>
    <t>https://www.thermokon.de/direct/de-ch/products/dpg500</t>
  </si>
  <si>
    <t>https://www.thermokon.de/direct/de-ch/products/dpg1500</t>
  </si>
  <si>
    <t>https://www.thermokon.de/direct/de-ch/products/dpg2500</t>
  </si>
  <si>
    <t>https://www.thermokon.de/direct/de-ch/products/mm500-100-500-pa</t>
  </si>
  <si>
    <t>https://www.thermokon.de/direct/de-ch/products/mm600-0-600-pa</t>
  </si>
  <si>
    <t>https://www.thermokon.de/direct/de-ch/products/dlf02-1-0-v-hs-g1-4</t>
  </si>
  <si>
    <t>https://www.thermokon.de/direct/de-ch/products/dlf02-1-v-hs-g1-4</t>
  </si>
  <si>
    <t>https://www.thermokon.de/direct/de-ch/products/dlf02-2-5-v-hs-g1-4</t>
  </si>
  <si>
    <t>https://www.thermokon.de/direct/de-ch/products/dlf02-4-v-hs-g1-4</t>
  </si>
  <si>
    <t>https://www.thermokon.de/direct/de-ch/products/dlf02-6-v-hs-g1-4</t>
  </si>
  <si>
    <t>https://www.thermokon.de/direct/de-ch/products/dlf02-10-v-hs-g1-4</t>
  </si>
  <si>
    <t>https://www.thermokon.de/direct/de-ch/products/dlf02-16-v-hs-g1-4</t>
  </si>
  <si>
    <t>https://www.thermokon.de/direct/de-ch/products/dlf02-25-v-hs-g1-4</t>
  </si>
  <si>
    <t>https://www.thermokon.de/direct/de-ch/products/dlf02-1-0-a-hs-g1-4</t>
  </si>
  <si>
    <t>https://www.thermokon.de/direct/de-ch/products/dlf02-1-a-hs-g1-4</t>
  </si>
  <si>
    <t>https://www.thermokon.de/direct/de-ch/products/dlf02-2-5-a-hs-g1-4</t>
  </si>
  <si>
    <t>https://www.thermokon.de/direct/de-ch/products/dlf02-4-a-hs-g1-4</t>
  </si>
  <si>
    <t>https://www.thermokon.de/direct/de-ch/products/dlf02-6-a-hs-g1-4</t>
  </si>
  <si>
    <t>https://www.thermokon.de/direct/de-ch/products/dlf02-10-a-hs-g1-4</t>
  </si>
  <si>
    <t>https://www.thermokon.de/direct/de-ch/products/dlf02-16-a-hs-g1-4</t>
  </si>
  <si>
    <t>https://www.thermokon.de/direct/de-ch/products/dlf02-25-a-hs-g1-4</t>
  </si>
  <si>
    <t>https://www.thermokon.de/direct/de-ch/products/dlf02-1-0-v-m12-g1-4</t>
  </si>
  <si>
    <t>https://www.thermokon.de/direct/de-ch/products/dlf02-1-v-m12-g1-4</t>
  </si>
  <si>
    <t>https://www.thermokon.de/direct/de-ch/products/dlf02-2-5-v-m12-g1-4</t>
  </si>
  <si>
    <t>https://www.thermokon.de/direct/de-ch/products/dlf02-4-v-m12-g1-4</t>
  </si>
  <si>
    <t>https://www.thermokon.de/direct/de-ch/products/dlf02-6-v-m12-g1-4</t>
  </si>
  <si>
    <t>https://www.thermokon.de/direct/de-ch/products/dlf02-10-v-m12-g1-4</t>
  </si>
  <si>
    <t>https://www.thermokon.de/direct/de-ch/products/dlf02-16-v-m12-g1-4</t>
  </si>
  <si>
    <t>https://www.thermokon.de/direct/de-ch/products/dlf02-25-v-m12-g1-4</t>
  </si>
  <si>
    <t>https://www.thermokon.de/direct/de-ch/products/dlf02-1-0-a-m12-g1-4</t>
  </si>
  <si>
    <t>https://www.thermokon.de/direct/de-ch/products/dlf02-1-a-m12-g1-4</t>
  </si>
  <si>
    <t>https://www.thermokon.de/direct/de-ch/products/dlf02-2-5-a-m12-g1-4</t>
  </si>
  <si>
    <t>https://www.thermokon.de/direct/de-ch/products/dlf02-4-a-m12-g1-4</t>
  </si>
  <si>
    <t>https://www.thermokon.de/direct/de-ch/products/dlf02-6-a-m12-g1-4</t>
  </si>
  <si>
    <t>https://www.thermokon.de/direct/de-ch/products/dlf02-10-a-m12-g1-4</t>
  </si>
  <si>
    <t>https://www.thermokon.de/direct/de-ch/products/dlf02-16-a-m12-g1-4</t>
  </si>
  <si>
    <t>https://www.thermokon.de/direct/de-ch/products/dlf02-25-a-m12-g1-4</t>
  </si>
  <si>
    <t>https://www.thermokon.de/direct/de-ch/products/dlf02-1-0-v-hs-g1-2</t>
  </si>
  <si>
    <t>https://www.thermokon.de/direct/de-ch/products/dlf02-1-v-hs-g1-2</t>
  </si>
  <si>
    <t>https://www.thermokon.de/direct/de-ch/products/dlf02-2-5-v-hs-g1-2</t>
  </si>
  <si>
    <t>https://www.thermokon.de/direct/de-ch/products/dlf02-4-v-hs-g1-2</t>
  </si>
  <si>
    <t>https://www.thermokon.de/direct/de-ch/products/dlf02-6-v-hs-g1-2</t>
  </si>
  <si>
    <t>https://www.thermokon.de/direct/de-ch/products/dlf02-10-v-hs-g1-2</t>
  </si>
  <si>
    <t>https://www.thermokon.de/direct/de-ch/products/dlf02-16-v-hs-g1-2</t>
  </si>
  <si>
    <t>https://www.thermokon.de/direct/de-ch/products/dlf02-25-v-hs-g1-2</t>
  </si>
  <si>
    <t>https://www.thermokon.de/direct/de-ch/products/dlf02-1-0-a-hs-g1-2</t>
  </si>
  <si>
    <t>https://www.thermokon.de/direct/de-ch/products/dlf02-1-a-hs-g1-2</t>
  </si>
  <si>
    <t>https://www.thermokon.de/direct/de-ch/products/dlf02-2-5-a-hs-g1-2</t>
  </si>
  <si>
    <t>https://www.thermokon.de/direct/de-ch/products/dlf02-4-a-hs-g1-2</t>
  </si>
  <si>
    <t>https://www.thermokon.de/direct/de-ch/products/dlf02-6-a-hs-g1-2</t>
  </si>
  <si>
    <t>https://www.thermokon.de/direct/de-ch/products/dlf02-10-a-hs-g1-2</t>
  </si>
  <si>
    <t>https://www.thermokon.de/direct/de-ch/products/dlf02-16-a-hs-g1-2</t>
  </si>
  <si>
    <t>https://www.thermokon.de/direct/de-ch/products/dlf02-25-a-hs-g1-2</t>
  </si>
  <si>
    <t>https://www.thermokon.de/direct/de-ch/products/dlf02-1-0-v-m12-g1-2</t>
  </si>
  <si>
    <t>https://www.thermokon.de/direct/de-ch/products/dlf02-1-v-m12-g1-2</t>
  </si>
  <si>
    <t>https://www.thermokon.de/direct/de-ch/products/dlf02-2-5-v-m12-g1-2</t>
  </si>
  <si>
    <t>https://www.thermokon.de/direct/de-ch/products/dlf02-4-v-m12-g1-2</t>
  </si>
  <si>
    <t>https://www.thermokon.de/direct/de-ch/products/dlf02-6-v-m12-g1-2</t>
  </si>
  <si>
    <t>https://www.thermokon.de/direct/de-ch/products/dlf02-10-v-m12-g1-2</t>
  </si>
  <si>
    <t>https://www.thermokon.de/direct/de-ch/products/dlf02-16-v-m12-g1-2</t>
  </si>
  <si>
    <t>https://www.thermokon.de/direct/de-ch/products/dlf02-25-v-m12-g1-2</t>
  </si>
  <si>
    <t>https://www.thermokon.de/direct/de-ch/products/dlf02-1-0-a-m12-g1-2</t>
  </si>
  <si>
    <t>https://www.thermokon.de/direct/de-ch/products/dlf02-1-a-m12-g1-2</t>
  </si>
  <si>
    <t>https://www.thermokon.de/direct/de-ch/products/dlf02-2-5-a-m12-g1-2</t>
  </si>
  <si>
    <t>https://www.thermokon.de/direct/de-ch/products/dlf02-4-a-m12-g1-2</t>
  </si>
  <si>
    <t>https://www.thermokon.de/direct/de-ch/products/dlf02-6-a-m12-g1-2</t>
  </si>
  <si>
    <t>https://www.thermokon.de/direct/de-ch/products/dlf02-10-a-m12-g1-2</t>
  </si>
  <si>
    <t>https://www.thermokon.de/direct/de-ch/products/dlf02-16-a-m12-g1-2</t>
  </si>
  <si>
    <t>https://www.thermokon.de/direct/de-ch/products/dlf02-25-a-m12-g1-2</t>
  </si>
  <si>
    <t>https://www.thermokon.de/direct/de-ch/products/dpl02-1-v-hs-g1-4</t>
  </si>
  <si>
    <t>https://www.thermokon.de/direct/de-ch/products/dpl02-2-5-v-hs-g1-4</t>
  </si>
  <si>
    <t>https://www.thermokon.de/direct/de-ch/products/dpl02-4-v-hs-g1-4</t>
  </si>
  <si>
    <t>https://www.thermokon.de/direct/de-ch/products/dpl02-6-v-hs-g1-4</t>
  </si>
  <si>
    <t>https://www.thermokon.de/direct/de-ch/products/dpl02-1-a-hs-g1-4</t>
  </si>
  <si>
    <t>https://www.thermokon.de/direct/de-ch/products/dpl02-2-5-a-hs-g1-4</t>
  </si>
  <si>
    <t>https://www.thermokon.de/direct/de-ch/products/dpl02-4-a-hs-g1-4</t>
  </si>
  <si>
    <t>https://www.thermokon.de/direct/de-ch/products/dpl02-6-a-hs-g1-4</t>
  </si>
  <si>
    <t>https://www.thermokon.de/direct/de-ch/products/dpl02-1-v-m12-g1-4</t>
  </si>
  <si>
    <t>https://www.thermokon.de/direct/de-ch/products/dpl02-2-5-v-m12-g1-4</t>
  </si>
  <si>
    <t>https://www.thermokon.de/direct/de-ch/products/dpl02-4-v-m12-g1-4</t>
  </si>
  <si>
    <t>https://www.thermokon.de/direct/de-ch/products/dpl02-6-v-m12-g1-4</t>
  </si>
  <si>
    <t>https://www.thermokon.de/direct/de-ch/products/dpl02-1-a-m12-g1-4</t>
  </si>
  <si>
    <t>https://www.thermokon.de/direct/de-ch/products/dpl02-2-5-a-m12-g1-4</t>
  </si>
  <si>
    <t>https://www.thermokon.de/direct/de-ch/products/dpl02-4-a-m12-g1-4</t>
  </si>
  <si>
    <t>https://www.thermokon.de/direct/de-ch/products/dpl02-6-a-m12-g1-4</t>
  </si>
  <si>
    <t>https://www.thermokon.de/direct/de-ch/products/cubicmeter-ltcm02-c</t>
  </si>
  <si>
    <t>https://www.thermokon.de/direct/de-ch/products/cubicmeter-ltcm02-p</t>
  </si>
  <si>
    <t>https://www.thermokon.de/direct/de-ch/products/stc65plus-rs485modbus</t>
  </si>
  <si>
    <t>https://www.thermokon.de/direct/de-ch/products/stc65plus-rs485evc</t>
  </si>
  <si>
    <t>https://www.thermokon.de/direct/de-ch/products/stc-bacnet-ip-v4-plus-microsd-card</t>
  </si>
  <si>
    <t>https://www.thermokon.de/direct/de-ch/products/stc-bacnet-ip-v4</t>
  </si>
  <si>
    <t>https://www.thermokon.de/direct/de-ch/products/src65-bacnet-mstp</t>
  </si>
  <si>
    <t>https://www.thermokon.de/direct/de-ch/products/stciot</t>
  </si>
  <si>
    <t>https://www.thermokon.de/direct/de-ch/products/stcknx</t>
  </si>
  <si>
    <t>https://www.thermokon.de/direct/de-ch/products/gateway-lrw-indoor-rak-7268cv2-lte</t>
  </si>
  <si>
    <t>https://www.thermokon.de/direct/de-ch/products/gateway-lrw-indoor-7268v2</t>
  </si>
  <si>
    <t>https://www.thermokon.de/direct/de-ch/products/gw-lrw-outdoor-lorix-one</t>
  </si>
  <si>
    <t>https://www.thermokon.de/direct/de-ch/products/converter-lrw-nbnano</t>
  </si>
  <si>
    <t>https://www.thermokon.de/direct/de-ch/products/sre-repeater-multilevel-interne-antenne</t>
  </si>
  <si>
    <t>https://www.thermokon.de/direct/de-ch/products/sre-repeater-multilevel-externe-antenne</t>
  </si>
  <si>
    <t>https://www.thermokon.de/direct/de-ch/products/srg02-aluminium-reinweiss</t>
  </si>
  <si>
    <t>https://www.thermokon.de/direct/de-ch/products/srg02-aluminium-stahlgrau</t>
  </si>
  <si>
    <t>https://www.thermokon.de/direct/de-ch/products/srg02-edelstahl</t>
  </si>
  <si>
    <t>https://www.thermokon.de/direct/de-ch/products/srg02-abschliessbar-aluminium-reinweiss</t>
  </si>
  <si>
    <t>https://www.thermokon.de/direct/de-ch/products/srg02-abschliessbar-aluminium-stahlgrau</t>
  </si>
  <si>
    <t>https://www.thermokon.de/direct/de-ch/products/srw03-bat-weiss</t>
  </si>
  <si>
    <t>https://www.thermokon.de/direct/de-ch/products/srw03-bat-anthrazit</t>
  </si>
  <si>
    <t>https://www.thermokon.de/direct/de-ch/products/srw03-dual-bat-weiss</t>
  </si>
  <si>
    <t>https://www.thermokon.de/direct/de-ch/products/srw03-dual-bat-anthrazit</t>
  </si>
  <si>
    <t>https://www.thermokon.de/direct/de-ch/products/sab-plus</t>
  </si>
  <si>
    <t>https://www.thermokon.de/direct/de-ch/products/sab05</t>
  </si>
  <si>
    <t>https://www.thermokon.de/direct/de-ch/products/sab07-lrw</t>
  </si>
  <si>
    <t>https://www.thermokon.de/direct/de-ch/products/schalter-mini-2-kanal-licht-reinweiss-glaenzend</t>
  </si>
  <si>
    <t>https://www.thermokon.de/direct/de-ch/products/schalter-mini-2-kanal-licht-anthrazit</t>
  </si>
  <si>
    <t>https://www.thermokon.de/direct/de-ch/products/schalter-mini-4-kanal-licht-reinweiss-glaenzend</t>
  </si>
  <si>
    <t>https://www.thermokon.de/direct/de-ch/products/schalter-mini-4-kanal-licht-anthrazit</t>
  </si>
  <si>
    <t>https://www.thermokon.de/direct/de-ch/products/schalter-mini-2-kanal-jalousie-reinweiss-glaenzend</t>
  </si>
  <si>
    <t>https://www.thermokon.de/direct/de-ch/products/schalter-mini-2-kanal-jalousie-anthrazit</t>
  </si>
  <si>
    <t>https://www.thermokon.de/direct/de-ch/products/schalter-mini-4-kanal-jalousie-reinweiss-glaenzend</t>
  </si>
  <si>
    <t>https://www.thermokon.de/direct/de-ch/products/schalter-mini-4-kanal-jalousie-anthrazit</t>
  </si>
  <si>
    <t>https://www.thermokon.de/direct/de-ch/products/schalter-mini-2-kanal-ble-licht-reinweiss-glaenzend</t>
  </si>
  <si>
    <t>https://www.thermokon.de/direct/de-ch/products/schalter-mini-2-kanal-ble-licht-anthrazit</t>
  </si>
  <si>
    <t>https://www.thermokon.de/direct/de-ch/products/schalter-mini-4-kanal-ble-licht-reinweiss-glaenzend</t>
  </si>
  <si>
    <t>https://www.thermokon.de/direct/de-ch/products/schalter-mini-4-kanal-ble-licht-anthrazit</t>
  </si>
  <si>
    <t>https://www.thermokon.de/direct/de-ch/products/schalter-mini-2-kanal-ble-jalousie-reinweiss-glaenzend</t>
  </si>
  <si>
    <t>https://www.thermokon.de/direct/de-ch/products/schalter-mini-2-kanal-ble-jalousie-anthrazit</t>
  </si>
  <si>
    <t>https://www.thermokon.de/direct/de-ch/products/schalter-mini-4-kanal-ble-jalousie-reinweiss-glaenzend</t>
  </si>
  <si>
    <t>https://www.thermokon.de/direct/de-ch/products/schalter-mini-4-kanal-ble-jalousie-anthrazit</t>
  </si>
  <si>
    <t>https://www.thermokon.de/direct/de-ch/products/schalter-2-kanal-licht-ediziodue-weiss</t>
  </si>
  <si>
    <t>https://www.thermokon.de/direct/de-ch/products/schalter-4-kanal-licht-ediziodue-weiss</t>
  </si>
  <si>
    <t>https://www.thermokon.de/direct/de-ch/products/schalter-2-kanal-jalousie-ediziodue-weiss</t>
  </si>
  <si>
    <t>https://www.thermokon.de/direct/de-ch/products/schalter-4-kanal-jalousie-ediziodue-weiss</t>
  </si>
  <si>
    <t>https://www.thermokon.de/direct/de-ch/products/schalter-2-kanal-ble-licht-ediziodue-weiss</t>
  </si>
  <si>
    <t>https://www.thermokon.de/direct/de-ch/products/schalter-4-kanal-ble-licht-ediziodue-weiss</t>
  </si>
  <si>
    <t>https://www.thermokon.de/direct/de-ch/products/schalter-2-kanal-ble-jalousie-ediziodue-weiss</t>
  </si>
  <si>
    <t>https://www.thermokon.de/direct/de-ch/products/schalter-4-kanal-ble-jalousie-ediziodue-weiss</t>
  </si>
  <si>
    <t>https://www.thermokon.de/direct/de-ch/products/handsender-4-kanal</t>
  </si>
  <si>
    <t>https://www.thermokon.de/direct/de-ch/products/sr65di</t>
  </si>
  <si>
    <t>https://www.thermokon.de/direct/de-ch/products/stc-do-airconfig-24-v</t>
  </si>
  <si>
    <t>https://www.thermokon.de/direct/de-ch/products/stc-do-airconfig-100-240-v</t>
  </si>
  <si>
    <t>https://www.thermokon.de/direct/de-ch/products/stc-do-light-230-v</t>
  </si>
  <si>
    <t>https://www.thermokon.de/direct/de-ch/products/stc-do-blind-230-v</t>
  </si>
  <si>
    <t>https://www.thermokon.de/direct/de-ch/products/src-ao-multi-v</t>
  </si>
  <si>
    <t>https://www.thermokon.de/direct/de-ch/products/src-ao-multi-vv</t>
  </si>
  <si>
    <t>https://www.thermokon.de/direct/de-ch/products/stc-do8-100-240-v-typ1-heizen-kuehlen</t>
  </si>
  <si>
    <t>https://www.thermokon.de/direct/de-ch/products/stc-do8-100-240-v-typ2-fancoil-heizen-kuehlen</t>
  </si>
  <si>
    <t>https://www.thermokon.de/direct/de-ch/products/stc-do8-100-240-v-typ3-schaltaktor</t>
  </si>
  <si>
    <t>https://www.thermokon.de/direct/de-ch/products/stc-do8-24-v-typ1-heizen-kuehlen</t>
  </si>
  <si>
    <t>https://www.thermokon.de/direct/de-ch/products/stc-do8-24-v-typ2-fancoil-heizen-kuehlen</t>
  </si>
  <si>
    <t>https://www.thermokon.de/direct/de-ch/products/stc-do8-24-v-typ3-schaltaktor</t>
  </si>
  <si>
    <t>https://www.thermokon.de/direct/de-ch/products/stc-plus-4do</t>
  </si>
  <si>
    <t>https://www.thermokon.de/direct/de-ch/products/ts1-1-phasig-1-ph-2-a-0-46-kw</t>
  </si>
  <si>
    <t>https://www.thermokon.de/direct/de-ch/products/ts1-1-phasig-1-ph-4-a-0-92-kw</t>
  </si>
  <si>
    <t>https://www.thermokon.de/direct/de-ch/products/ts1-1-phasig-1-ph-6-a-1-38-kw</t>
  </si>
  <si>
    <t>https://www.thermokon.de/direct/de-ch/products/ts1-1-phasig-1-ph-8-a-1-84-kw</t>
  </si>
  <si>
    <t>https://www.thermokon.de/direct/de-ch/products/ts1-1-phasig-1-ph-10-a-2-3-kw</t>
  </si>
  <si>
    <t>https://www.thermokon.de/direct/de-ch/products/ts1-1-phasig-1-ph-12-a-2-76-kw</t>
  </si>
  <si>
    <t>https://www.thermokon.de/direct/de-ch/products/ts1-1-phasig-sp-1-ph-2-a-0-46-kw</t>
  </si>
  <si>
    <t>https://www.thermokon.de/direct/de-ch/products/ts1-1-phasig-sp-1-ph-4-a-0-92-kw</t>
  </si>
  <si>
    <t>https://www.thermokon.de/direct/de-ch/products/ts1-1-phasig-sp-1-ph-6-a-1-38-kw</t>
  </si>
  <si>
    <t>https://www.thermokon.de/direct/de-ch/products/ts1-1-phasig-sp-1-ph-8-a-1-84-kw</t>
  </si>
  <si>
    <t>https://www.thermokon.de/direct/de-ch/products/ts1-1-phasig-sp-1-ph-10-a-2-3-kw</t>
  </si>
  <si>
    <t>https://www.thermokon.de/direct/de-ch/products/ts1-1-phasig-sp-1-ph-12-a-2-76-kw</t>
  </si>
  <si>
    <t>https://www.thermokon.de/direct/de-ch/products/ts3-1-phasig-1-ph-15-a-3-45-kw</t>
  </si>
  <si>
    <t>https://www.thermokon.de/direct/de-ch/products/ts3-1-phasig-1-ph-25-a-5-75-kw</t>
  </si>
  <si>
    <t>https://www.thermokon.de/direct/de-ch/products/ts3-1-phasig-1-ph-35-a-8-05-kw</t>
  </si>
  <si>
    <t>https://www.thermokon.de/direct/de-ch/products/ts3-1-phasig-1-ph-50-a-11-5-kw</t>
  </si>
  <si>
    <t>https://www.thermokon.de/direct/de-ch/products/ts3-1-phasig-sp-1-ph-15-a-3-45-kw</t>
  </si>
  <si>
    <t>https://www.thermokon.de/direct/de-ch/products/ts3-1-phasig-sp-1-ph-25-a-5-75-kw</t>
  </si>
  <si>
    <t>https://www.thermokon.de/direct/de-ch/products/ts3-1-phasig-sp-1-ph-35-a-8-05-kw</t>
  </si>
  <si>
    <t>https://www.thermokon.de/direct/de-ch/products/ts3-1-phasig-sp-1-ph-50-a-11-5-kw</t>
  </si>
  <si>
    <t>https://www.thermokon.de/direct/de-ch/products/ts1-3-phasig-3-ph-2-a-1-2-kw</t>
  </si>
  <si>
    <t>https://www.thermokon.de/direct/de-ch/products/ts1-3-phasig-3-ph-4-a-2-5-kw</t>
  </si>
  <si>
    <t>https://www.thermokon.de/direct/de-ch/products/ts1-3-phasig-3-ph-6-a-4-0-kw</t>
  </si>
  <si>
    <t>https://www.thermokon.de/direct/de-ch/products/ts1-3-phasig-3-ph-8-a-5-0-kw</t>
  </si>
  <si>
    <t>https://www.thermokon.de/direct/de-ch/products/ts1-3-phasig-3-ph-10-a-6-5-kw</t>
  </si>
  <si>
    <t>https://www.thermokon.de/direct/de-ch/products/ts1-3-phasig-sp-3-ph-2-a-1-2-kw</t>
  </si>
  <si>
    <t>https://www.thermokon.de/direct/de-ch/products/ts1-3-phasig-sp-3-ph-4-a-2-5-kw</t>
  </si>
  <si>
    <t>https://www.thermokon.de/direct/de-ch/products/ts1-3-phasig-sp-3-ph-6-a-4-0-kw</t>
  </si>
  <si>
    <t>https://www.thermokon.de/direct/de-ch/products/ts1-3-phasig-sp-3-ph-8-a-5-0-kw</t>
  </si>
  <si>
    <t>https://www.thermokon.de/direct/de-ch/products/ts1-3-phasig-sp-3-ph-10-a-6-5-kw</t>
  </si>
  <si>
    <t>https://www.thermokon.de/direct/de-ch/products/ts3-3-phasig-3-ph-15-a-10-kw</t>
  </si>
  <si>
    <t>https://www.thermokon.de/direct/de-ch/products/ts3-3-phasig-3-ph-25-a-16-kw</t>
  </si>
  <si>
    <t>https://www.thermokon.de/direct/de-ch/products/ts3-3-phasig-3-ph-35-a-23-kw</t>
  </si>
  <si>
    <t>https://www.thermokon.de/direct/de-ch/products/ts3-3-phasig-3-ph-50-a-33-kw</t>
  </si>
  <si>
    <t>https://www.thermokon.de/direct/de-ch/products/ts3-3-phasig-sp-3-ph-15-a-10-kw</t>
  </si>
  <si>
    <t>https://www.thermokon.de/direct/de-ch/products/ts3-3-phasig-sp-3-ph-25-a-16-kw</t>
  </si>
  <si>
    <t>https://www.thermokon.de/direct/de-ch/products/ts3-3-phasig-sp-3-ph-35-a-23-kw</t>
  </si>
  <si>
    <t>https://www.thermokon.de/direct/de-ch/products/ts3-3-phasig-sp-3-ph-50-a-33-kw</t>
  </si>
  <si>
    <t>https://www.thermokon.de/direct/de-ch/products/montagewinkel-set-differenzdruckschalter-135x74x60-mm</t>
  </si>
  <si>
    <t>https://www.thermokon.de/direct/de-ch/products/montagewinkel-set-differenzdruck-messumformer-40x60x40-mm</t>
  </si>
  <si>
    <t>https://www.thermokon.de/direct/de-ch/products/montagewinkel-set-tfr-mwfplus</t>
  </si>
  <si>
    <t>https://www.thermokon.de/direct/de-ch/products/montagewinkel-mit-klemmverschraubung-kabel-fuer-kanalfuehler-o-6-mm</t>
  </si>
  <si>
    <t>https://www.thermokon.de/direct/de-ch/products/montagewinkel-fuer-dlf02-dpl02</t>
  </si>
  <si>
    <t>https://www.thermokon.de/direct/de-ch/products/magnetische-antennenhalterung-l-form-180x180-mm</t>
  </si>
  <si>
    <t>https://www.thermokon.de/direct/de-ch/products/befestigungsset-duebel-und-schrauben-je-2x</t>
  </si>
  <si>
    <t>https://www.thermokon.de/direct/de-ch/products/klemmverschraubung-kl4va-fuer-o-4-mm-mit-schneidring-edelstahl</t>
  </si>
  <si>
    <t>https://www.thermokon.de/direct/de-ch/products/klemmverschraubung-kl6va-fuer-o-6-mm-mit-schneidring-edelstahl</t>
  </si>
  <si>
    <t>https://www.thermokon.de/direct/de-ch/products/verschraubungsset-o-6-mm-edelstahl-vpe-2-st</t>
  </si>
  <si>
    <t>https://www.thermokon.de/direct/de-ch/products/verschraubungsset-o-8-mm-edelstahl-vpe-2-st</t>
  </si>
  <si>
    <t>https://www.thermokon.de/direct/de-ch/products/verschraubungsset-o-6-mm-messing-vpe-2-st</t>
  </si>
  <si>
    <t>https://www.thermokon.de/direct/de-ch/products/verschraubungsset-o-8-mm-messing-vpe-2-st</t>
  </si>
  <si>
    <t>https://www.thermokon.de/direct/de-ch/products/spannschelle-fuer-rohrdurchmesser-bis-110-mm-mit-waermeleitpaste</t>
  </si>
  <si>
    <t>https://www.thermokon.de/direct/de-ch/products/spannschelle-fuer-rohrdurchmesser-bis-250-mm-mit-waermeleitpaste</t>
  </si>
  <si>
    <t>https://www.thermokon.de/direct/de-ch/products/pa-spannband-max-85-c-fuer-rohrdurchmesser-bis-100-mm-mit-waermeleitpaste</t>
  </si>
  <si>
    <t>https://www.thermokon.de/direct/de-ch/products/c-clip-klebepads-5-stueck-montagezubehoer-fuer-ls02plus-flex</t>
  </si>
  <si>
    <t>https://www.thermokon.de/direct/de-ch/products/spritze-waermeleitpaste</t>
  </si>
  <si>
    <t>https://www.thermokon.de/direct/de-ch/products/verstaerkte-montageplatte-sab07</t>
  </si>
  <si>
    <t>https://www.thermokon.de/direct/de-ch/products/montageclip-use-s-gehaeuse-reinweiss</t>
  </si>
  <si>
    <t>https://www.thermokon.de/direct/de-ch/products/montagesockel-use-s-gehaeuse-reinweiss</t>
  </si>
  <si>
    <t>https://www.thermokon.de/direct/de-ch/products/montagesockel-use-m-gehaeuse-reinweiss</t>
  </si>
  <si>
    <t>https://www.thermokon.de/direct/de-ch/products/montagesockel-use-l-gehaeuse-reinweiss</t>
  </si>
  <si>
    <t>https://www.thermokon.de/direct/de-ch/products/montage-set-akf10plus-fuer-use-s-gehaeuse</t>
  </si>
  <si>
    <t>https://www.thermokon.de/direct/de-ch/products/montage-set-universal-fuer-use-gehaeuse</t>
  </si>
  <si>
    <t>https://www.thermokon.de/direct/de-ch/products/kabeleinfuehrung-m20-use-weiss-dichteinsatz-flextherm-o-4-5-9-mm-vpe-4-stueck</t>
  </si>
  <si>
    <t>https://www.thermokon.de/direct/de-ch/products/kabeleinfuehrung-m25-use-weiss-dichteinsatz-4x-o-7-mm-vpe-4-stueck</t>
  </si>
  <si>
    <t>https://www.thermokon.de/direct/de-ch/products/dichteinsatz-m20-use-weiss-flextherm-o-4-5-9-mm-vpe-10-stueck</t>
  </si>
  <si>
    <t>https://www.thermokon.de/direct/de-ch/products/dichteinsatz-m20-use-weiss-2x-o-7-mm-vpe-10-stueck</t>
  </si>
  <si>
    <t>https://www.thermokon.de/direct/de-ch/products/dichteinsatz-m25-use-weiss-2x-o-9-mm-vpe-10-stueck</t>
  </si>
  <si>
    <t>https://www.thermokon.de/direct/de-ch/products/ms-tauchhuelse-50-mm-typ-thmsds50</t>
  </si>
  <si>
    <t>https://www.thermokon.de/direct/de-ch/products/ms-tauchhuelse-100-mm-typ-thmsds100</t>
  </si>
  <si>
    <t>https://www.thermokon.de/direct/de-ch/products/ms-tauchhuelse-150-mm-typ-thmsds150</t>
  </si>
  <si>
    <t>https://www.thermokon.de/direct/de-ch/products/ms-tauchhuelse-200-mm-typ-thmsds200</t>
  </si>
  <si>
    <t>https://www.thermokon.de/direct/de-ch/products/ms-tauchhuelse-250-mm-typ-thmsds250</t>
  </si>
  <si>
    <t>https://www.thermokon.de/direct/de-ch/products/ms-tauchhuelse-300-mm-typ-thmsds300</t>
  </si>
  <si>
    <t>https://www.thermokon.de/direct/de-ch/products/ms-tauchhuelse-450-mm-typ-thmsds450</t>
  </si>
  <si>
    <t>https://www.thermokon.de/direct/de-ch/products/va-tauchhuelse-50-mm-typ-thvads50</t>
  </si>
  <si>
    <t>https://www.thermokon.de/direct/de-ch/products/va-tauchhuelse-100-mm-typ-thvads100</t>
  </si>
  <si>
    <t>https://www.thermokon.de/direct/de-ch/products/va-tauchhuelse-150-mm-typ-thvads150</t>
  </si>
  <si>
    <t>https://www.thermokon.de/direct/de-ch/products/va-tauchhuelse-200-mm-typ-thvads200</t>
  </si>
  <si>
    <t>https://www.thermokon.de/direct/de-ch/products/va-tauchhuelse-250-mm-typ-thvads250</t>
  </si>
  <si>
    <t>https://www.thermokon.de/direct/de-ch/products/va-tauchhuelse-300-mm-typ-thvads300</t>
  </si>
  <si>
    <t>https://www.thermokon.de/direct/de-ch/products/va-tauchhuelse-450-mm-typ-thvads450</t>
  </si>
  <si>
    <t>https://www.thermokon.de/direct/de-ch/products/druckschraube-mit-dichtung-ptfe-silikonfrei-fuer-tauchhuelse-thvads</t>
  </si>
  <si>
    <t>https://www.thermokon.de/direct/de-ch/products/va-tauchhuelse-100-mm-typ-thva100-kfk03</t>
  </si>
  <si>
    <t>https://www.thermokon.de/direct/de-ch/products/va-tauchhuelse-150-mm-typ-thva150-kfk03</t>
  </si>
  <si>
    <t>https://www.thermokon.de/direct/de-ch/products/va-tauchhuelse-200-mm-typ-thva200-kfk03</t>
  </si>
  <si>
    <t>https://www.thermokon.de/direct/de-ch/products/va-tauchhuelse-250-mm-typ-thva250-kfk03</t>
  </si>
  <si>
    <t>https://www.thermokon.de/direct/de-ch/products/einschweisshuelse-st52-3-typ-esh110</t>
  </si>
  <si>
    <t>https://www.thermokon.de/direct/de-ch/products/einschweisshuelse-st52-3-typ-esh160</t>
  </si>
  <si>
    <t>https://www.thermokon.de/direct/de-ch/products/einschweisshuelse-st52-3-typ-esh210</t>
  </si>
  <si>
    <t>https://www.thermokon.de/direct/de-ch/products/einschweisshuelse-st52-3-typ-esh260</t>
  </si>
  <si>
    <t>https://www.thermokon.de/direct/de-ch/products/montageflansch-mf6-flexibel-geeignet-fuer-o-4-6-7-mm</t>
  </si>
  <si>
    <t>https://www.thermokon.de/direct/de-ch/products/montageflansch-mf6ds-flexibel-geeignet-fuer-o-6-mm</t>
  </si>
  <si>
    <t>https://www.thermokon.de/direct/de-ch/products/montageflansch-mf19</t>
  </si>
  <si>
    <t>https://www.thermokon.de/direct/de-ch/products/montageflansch-mf20</t>
  </si>
  <si>
    <t>https://www.thermokon.de/direct/de-ch/products/montageflansch-mf2-geeignet-fuer-tfr</t>
  </si>
  <si>
    <t>https://www.thermokon.de/direct/de-ch/products/montageflansch-mf4-messing-geeignet-fuer-o-4-mm</t>
  </si>
  <si>
    <t>https://www.thermokon.de/direct/de-ch/products/montageflansch-mf6-messing-geeignet-fuer-o-6-mm</t>
  </si>
  <si>
    <t>https://www.thermokon.de/direct/de-ch/products/montageflansch-mf7-messing-geeignet-fuer-mwfplus-und-o-7-mm</t>
  </si>
  <si>
    <t>https://www.thermokon.de/direct/de-ch/products/montageflansch-mf8-edelstahl-geeignet-fuer-o-8-mm</t>
  </si>
  <si>
    <t>https://www.thermokon.de/direct/de-ch/products/metallkanalstutzen-mks40-o-4-mm-l-40-mm</t>
  </si>
  <si>
    <t>https://www.thermokon.de/direct/de-ch/products/metallkanalstutzen-mks100-o-5-mm-l-100-mm</t>
  </si>
  <si>
    <t>https://www.thermokon.de/direct/de-ch/products/t-schlauchverbinder-fuer-druckschlaeuche-o-4-mm-vpe-10-stueck</t>
  </si>
  <si>
    <t>https://www.thermokon.de/direct/de-ch/products/3-ventil-baugruppe-fuer-dpl02-absperr-und-druckausgleichsventile</t>
  </si>
  <si>
    <t>https://www.thermokon.de/direct/de-ch/products/anschlussleitung-hs-2-m</t>
  </si>
  <si>
    <t>https://www.thermokon.de/direct/de-ch/products/anschlussleitung-hs-5-m</t>
  </si>
  <si>
    <t>https://www.thermokon.de/direct/de-ch/products/anschlussleitung-hs-10-m</t>
  </si>
  <si>
    <t>https://www.thermokon.de/direct/de-ch/products/anschlussleitung-m12-2-m</t>
  </si>
  <si>
    <t>https://www.thermokon.de/direct/de-ch/products/anschlussleitung-m12-5-m</t>
  </si>
  <si>
    <t>https://www.thermokon.de/direct/de-ch/products/anschlussleitung-m12-10-m</t>
  </si>
  <si>
    <t>https://www.thermokon.de/direct/de-ch/products/sensorleitung-1-5-m-mit-rj45-anschluss</t>
  </si>
  <si>
    <t>https://www.thermokon.de/direct/de-ch/products/sensorleitung-3-m-mit-rj45-anschluss</t>
  </si>
  <si>
    <t>https://www.thermokon.de/direct/de-ch/products/sensorleitung-5-m-mit-rj45-anschluss</t>
  </si>
  <si>
    <t>https://www.thermokon.de/direct/de-ch/products/sensorleitung-7-5-m-mit-rj45-anschluss</t>
  </si>
  <si>
    <t>https://www.thermokon.de/direct/de-ch/products/antennenverlaengerung-10-m</t>
  </si>
  <si>
    <t>https://www.thermokon.de/direct/de-ch/products/antennenverlaengerung-20-m</t>
  </si>
  <si>
    <t>https://www.thermokon.de/direct/de-ch/products/usb-verlaengerung-3-m</t>
  </si>
  <si>
    <t>https://www.thermokon.de/direct/de-ch/products/aufputzrahmen-joy-weiss</t>
  </si>
  <si>
    <t>https://www.thermokon.de/direct/de-ch/products/aufputzrahmen-joy-schwarz</t>
  </si>
  <si>
    <t>https://www.thermokon.de/direct/de-ch/products/zierrahmen-joy-weiss</t>
  </si>
  <si>
    <t>https://www.thermokon.de/direct/de-ch/products/zierrahmen-joy-schwarz</t>
  </si>
  <si>
    <t>https://www.thermokon.de/direct/de-ch/products/aufputzrahmen-novos-3-wrf04-reinweiss</t>
  </si>
  <si>
    <t>https://www.thermokon.de/direct/de-ch/products/aufputzrahmen-novos-3-wrf04-schwarz</t>
  </si>
  <si>
    <t>https://www.thermokon.de/direct/de-ch/products/aufputzrahmen-thevios-5-thevios-hub-weiss</t>
  </si>
  <si>
    <t>https://www.thermokon.de/direct/de-ch/products/aufputzrahmen-thevios-3-thevios-sat-weiss</t>
  </si>
  <si>
    <t>https://www.thermokon.de/direct/de-ch/products/ventiladapter-sab-fuer-giacomini-z810-22-6-mm</t>
  </si>
  <si>
    <t>https://www.thermokon.de/direct/de-ch/products/ventiladapter-sab-fuer-oventrop-z809-m30x1-0</t>
  </si>
  <si>
    <t>https://www.thermokon.de/direct/de-ch/products/ventiladapter-sab-fuer-herz-z807-m28-x-1-5-mm</t>
  </si>
  <si>
    <t>https://www.thermokon.de/direct/de-ch/products/ventiladapter-sab05-07-fuer-herz-m28-x-1-5-mm</t>
  </si>
  <si>
    <t>https://www.thermokon.de/direct/de-ch/products/ventiladapter-sab05-07-fuer-danfoss-ra-02</t>
  </si>
  <si>
    <t>https://www.thermokon.de/direct/de-ch/products/ventiladapter-sab05-07-fuer-danfoss-rav-02</t>
  </si>
  <si>
    <t>https://www.thermokon.de/direct/de-ch/products/ventiladapter-sab05-07-fuer-danfoss-ravl-02</t>
  </si>
  <si>
    <t>https://www.thermokon.de/direct/de-ch/products/ventiladapter-sab-fuer-danfoss-ra2000-z802</t>
  </si>
  <si>
    <t>https://www.thermokon.de/direct/de-ch/products/ventiladapter-sab-fuer-danfoss-rav-z803-8551</t>
  </si>
  <si>
    <t>https://www.thermokon.de/direct/de-ch/products/ventiladapter-sab-fuer-danfoss-rav-l-z804</t>
  </si>
  <si>
    <t>https://www.thermokon.de/direct/de-ch/products/ventiladapter-sab-fuer-danfoss-z800</t>
  </si>
  <si>
    <t>https://www.thermokon.de/direct/de-ch/products/ventiladapter-sab-fuer-danfoss-z801</t>
  </si>
  <si>
    <t>https://www.thermokon.de/direct/de-ch/products/ventiladapter-sab-fuer-vaillant-z805</t>
  </si>
  <si>
    <t>https://www.thermokon.de/direct/de-ch/products/ballwurfschutz-bs150-transparent</t>
  </si>
  <si>
    <t>https://www.thermokon.de/direct/de-ch/products/wetterschutz-fuer-ftkplus-wsa-ersatz</t>
  </si>
  <si>
    <t>https://www.thermokon.de/direct/de-ch/products/demontage-sicherung-sab</t>
  </si>
  <si>
    <t>https://www.thermokon.de/direct/de-ch/products/vandalismuschutz-sab07</t>
  </si>
  <si>
    <t>https://www.thermokon.de/direct/de-ch/products/schutzgehaeuse-tapplus</t>
  </si>
  <si>
    <t>https://www.thermokon.de/direct/de-ch/products/ersatzfilter-edelstahl-drahtgeflecht-ftkplus-fta54plus-ftpplus</t>
  </si>
  <si>
    <t>https://www.thermokon.de/direct/de-ch/products/psu-up24-unterputz-netzteil-24-v</t>
  </si>
  <si>
    <t>https://www.thermokon.de/direct/de-ch/products/psu-hs24-netzteil-24-v-fuer-hutschienenmontage</t>
  </si>
  <si>
    <t>https://www.thermokon.de/direct/de-ch/products/batterie-aa-1-5-v-lithium-l91</t>
  </si>
  <si>
    <t>https://www.thermokon.de/direct/de-ch/products/batterie-aaa-1-5-v-lithium-l92</t>
  </si>
  <si>
    <t>https://www.thermokon.de/direct/de-ch/products/batterie-1-2aa-3-6v-lithium-ls14250</t>
  </si>
  <si>
    <t>https://www.thermokon.de/direct/de-ch/products/batterie-aa-3-6-v-lithium-er14505</t>
  </si>
  <si>
    <t>https://www.thermokon.de/direct/de-ch/products/batterie-aa-1-5-v-alkaline-varta-4906</t>
  </si>
  <si>
    <t>https://www.thermokon.de/direct/de-ch/products/batterie-aaa-1-5-v-alkaline-varta-4003</t>
  </si>
  <si>
    <t>https://www.thermokon.de/direct/de-ch/products/knopfzelle-cr1225</t>
  </si>
  <si>
    <t>https://www.thermokon.de/direct/de-ch/products/knopfzelle-cr1632</t>
  </si>
  <si>
    <t>https://www.thermokon.de/direct/de-ch/products/knopfzelle-cr2032</t>
  </si>
  <si>
    <t>https://www.thermokon.de/direct/de-ch/products/enocean-faehiger-usb-transceiver-fuer-airconfig-airscan-inkl-airscan-lizenz</t>
  </si>
  <si>
    <t>https://www.thermokon.de/direct/de-ch/products/ble-dongle-micro-usb-fuer-geraete-use-m-use-l-novos-thanos-evo</t>
  </si>
  <si>
    <t>https://www.thermokon.de/direct/de-ch/products/usb-interface-fuer-geraete-use-m-use-l-novos-thanos-evo-sr06-lcd</t>
  </si>
  <si>
    <t>https://www.thermokon.de/direct/de-ch/products/usb-interface-rs485-modbus-rtu-logger-software-plus-lizenz</t>
  </si>
  <si>
    <t>https://www.thermokon.de/direct/de-ch/products/usb-interface-rs485-inkl-treiber-cd</t>
  </si>
  <si>
    <t>https://www.thermokon.de/direct/de-ch/products/usb-interface-knx</t>
  </si>
  <si>
    <t>https://www.thermokon.de/direct/de-ch/products/microsd-karte-2-gb</t>
  </si>
  <si>
    <t>https://www.thermokon.de/direct/de-ch/products/thevios-sat-occ-lum-grid</t>
  </si>
  <si>
    <t>https://www.thermokon.de/direct/de-ch/products/thevios-sat-occ-lum-temp-rh-grid</t>
  </si>
  <si>
    <t>https://www.thermokon.de/direct/de-ch/products/thevios-sat-occ-lum-temp-rh-ir-grid</t>
  </si>
  <si>
    <t>https://www.thermokon.de/direct/de-ch/products/ud-a-universal-display-fuer-4-20-ma</t>
  </si>
  <si>
    <t>https://www.thermokon.de/direct/de-ch/products/ud-v-universal-display-fuer-0-10-v</t>
  </si>
  <si>
    <t>https://www.thermokon.de/direct/de-ch/products/abnahmepruefzeugnis-3-1-din-en-10204-temperatur-2-messwerte</t>
  </si>
  <si>
    <t>https://www.thermokon.de/direct/de-ch/products/abnahmepruefzeugnis-3-1-din-en-10204-feuchte-2-messwerte</t>
  </si>
  <si>
    <t>https://www.thermokon.de/direct/de-ch/products/abnahmepruefzeugnis-3-1-din-en-10204-druck-2-messwerte</t>
  </si>
  <si>
    <t>https://www.thermokon.de/direct/de-ch/products/zusaetzlicher-messwert</t>
  </si>
  <si>
    <t>https://www.thermokon.de/direct/de-ch/products/sonderbedruckung-abnahme-20-49-stueck-pro-stueck-je-farbe</t>
  </si>
  <si>
    <t>https://www.thermokon.de/direct/de-ch/products/sonderbedruckung-abnahme-50-99-stueck-pro-stueck-je-farbe</t>
  </si>
  <si>
    <t>https://www.thermokon.de/direct/de-ch/products/sonderbedruckung-werkzeug-ruestkosten-einmalig-fuer-einfarb-druck</t>
  </si>
  <si>
    <t>https://www.thermokon.de/direct/de-ch/products/sonderlackierung-preise-auf-anfrage</t>
  </si>
  <si>
    <t>https://www.thermokon.de/direct/de-ch/products/sonderlackierung-ruestkosten-einmalig-je-farbe</t>
  </si>
  <si>
    <t>https://www.thermokon.de/direct/de-ch/products/gravur-laserung-preise-auf-anfrage</t>
  </si>
  <si>
    <t>85364900</t>
  </si>
  <si>
    <t>85044087</t>
  </si>
  <si>
    <t>85177900</t>
  </si>
  <si>
    <t>WRF07 RC P AO2V Temp RS485 BACnet (MS/TP) BTyp1 EDIZIOdue weiss</t>
  </si>
  <si>
    <t>WRF07 RC PTD AO2V Temp RS485 BACnet (MS/TP) BTyp1 EDIZIOdue weiss, LED grün</t>
  </si>
  <si>
    <t>WRF07 RC P DI4 Temp RS485 Modbus BTyp1 EDIZIOdue weiss</t>
  </si>
  <si>
    <t>WRF07 RC PTD DI4 Temp RS485 Modbus BTyp1 EDIZIOdue weiss, LED grün</t>
  </si>
  <si>
    <t>WRF07 RC P AO2V Temp RS485 Modbus BTyp1 EDIZIOdue weiss</t>
  </si>
  <si>
    <t>WRF07 RC PTD AO2V Temp RS485 Modbus BTyp1 EDIZIOdue weiss, LED grün</t>
  </si>
  <si>
    <t>WRF07 RC P DI4 Temp LON BTyp1 EDIZIOdue weiss</t>
  </si>
  <si>
    <t>WRF07 RC PTD DI4 Temp LON BTyp1 EDIZIOdue weiss, LED grün</t>
  </si>
  <si>
    <t>WRF07 RC P AO2V Temp LON BTyp1 EDIZIOdue weiss</t>
  </si>
  <si>
    <t>WRF07 RC PTD AO2V Temp LON BTyp1 EDIZIOdue weiss, LED grün</t>
  </si>
  <si>
    <t>WRF06 LCD RC DI4 Temp RS485 Modbus BTyp1 EDIZIOdue weiss</t>
  </si>
  <si>
    <t>WRF06 LCD RC DI4 Temp RS485 Modbus BTyp2 EDIZIOdue weiss</t>
  </si>
  <si>
    <t>WRF06 LCD RC DI4 Temp RS485 Modbus BTyp3 EDIZIOdue weiss</t>
  </si>
  <si>
    <t>WRF06 LCD RC AO2V Temp RS485 Modbus BTyp1 EDIZIOdue weiss</t>
  </si>
  <si>
    <t>WRF06 LCD RC AO2V Temp RS485 Modbus BTyp2 EDIZIOdue weiss</t>
  </si>
  <si>
    <t>WRF06 LCD RC AO2V Temp RS485 Modbus BTyp3 EDIZIOdue weiss</t>
  </si>
  <si>
    <t>WRF06 LCD RC DO2R Temp RS485 Modbus BTyp1 EDIZIOdue weiss</t>
  </si>
  <si>
    <t>WRF06 LCD RC DO2T Temp RS485 Modbus BTyp1 EDIZIOdue weiss</t>
  </si>
  <si>
    <t>WRF06 LCD RC OVR Temp RS485 Modbus BTyp1 EDIZIOdue weiss</t>
  </si>
  <si>
    <t>WRF06 LCD RC OVT Temp RS485 Modbus BTyp1 EDIZIOdue weiss</t>
  </si>
  <si>
    <t>WRF04 RC P AO2V Temp RS485 Modbus</t>
  </si>
  <si>
    <t>WRF04 RC PTD AO2V Temp RS485 Modbus, LED grün</t>
  </si>
  <si>
    <t>WRF04 RC PSD AO2V Temp RS485 Modbus, FS5, LED grün</t>
  </si>
  <si>
    <t>WRF04 RC PSTD AO2V Temp RS485 Modbus, FS5, LED grün</t>
  </si>
  <si>
    <t xml:space="preserve">WRF04 RC LCD P AO2V Temp RS485 Modbus </t>
  </si>
  <si>
    <t>WRF04 RC LCD PTD AO2V Temp RS485 Modbus, LED grün</t>
  </si>
  <si>
    <t>WRF04 RC LCD PSD AO2V Temp RS485 Modbus, FS5, LED grün</t>
  </si>
  <si>
    <t>WRF04 RC LCD PSTD AO2V Temp RS485 Modbus, FS5, LED grün</t>
  </si>
  <si>
    <r>
      <rPr>
        <sz val="8"/>
        <color theme="1"/>
        <rFont val="Calibri"/>
        <family val="2"/>
        <scheme val="minor"/>
      </rPr>
      <t>Rahmentyp für Optionspreise wählen</t>
    </r>
    <r>
      <rPr>
        <sz val="11"/>
        <color theme="1"/>
        <rFont val="Calibri"/>
        <family val="2"/>
        <scheme val="minor"/>
      </rPr>
      <t xml:space="preserve">
alle Preise CHF</t>
    </r>
  </si>
  <si>
    <t>alle Preise CHF</t>
  </si>
  <si>
    <t>NOVOS 3 SR CO2 Temp weiß</t>
  </si>
  <si>
    <t>NOVOS 3 SR CO2 Temp_rH weiß</t>
  </si>
  <si>
    <t>NOVOS 3 CO2 Temp_rH weiß LRW</t>
  </si>
  <si>
    <t>NOVOS 3 CO2 Temp_rH weiß EPD LRW</t>
  </si>
  <si>
    <t>LA+ CO2 Temp_rH BAT LRW</t>
  </si>
  <si>
    <t>LK+ CO2 Temp_rH BAT LRW</t>
  </si>
  <si>
    <t>Raumsensor Temperatur, Feuchte, CO2</t>
  </si>
  <si>
    <t>Raumsensor Temperatur, CO2, Feuchte</t>
  </si>
  <si>
    <t>Außensensor Temperatur, Feuchte, CO2</t>
  </si>
  <si>
    <t>Kanalsensor Temperatur, Feuchte, CO2
LoRaWAN® (868 MHz), Aktiv, 0..5 V, 0..10 V</t>
  </si>
  <si>
    <t>Außenanwendung</t>
  </si>
  <si>
    <t>Außensensoren</t>
  </si>
  <si>
    <t>https://www.thermokon.de/direct/de-ch/products/novos-3-sr-co2-temp-weiss</t>
  </si>
  <si>
    <t>https://www.thermokon.de/direct/de-ch/products/novos-3-sr-co2-temp-rh-weiss</t>
  </si>
  <si>
    <t>https://www.thermokon.de/direct/de-ch/products/novos-3-co2-temp-rh-weiss-lrw</t>
  </si>
  <si>
    <t>https://www.thermokon.de/direct/de-ch/products/novos-3-co2-temp-rh-weiss-epd-lrw</t>
  </si>
  <si>
    <t>https://www.thermokon.de/direct/de-ch/products/laplus-co2-temp-rh-bat-lrw</t>
  </si>
  <si>
    <t>https://www.thermokon.de/direct/de-ch/products/lkplus-co2-temp-rh-bat-lrw</t>
  </si>
  <si>
    <t>Langtext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</si>
  <si>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BACnet (MS/TP)
Temperatureinsatzbereich: 0..+50 °C, Genauigkeit Temperatur: ±0,5 K (typ. bei 21 °C) im Standardmessbereich
Eingang: 1x Eingang für potentialfreien Kontakt
Spannungsversorgung: 24 V = (±10%) SELV, 24 V ~ (±10%) SELV
Anzeige: TFT 4,8", 1120x480 px, kapazitive Touch-Technologie
Gehäuse: mit thermischer Entkopplung und Sensorkanal, PC V0, Farbe: schwarz,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</si>
  <si>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BACnet (MS/TP)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Eingang: 1x Eingang für potentialfreien Kontakt
Spannungsversorgung: 24 V = (±10%) SELV, 24 V ~ (±10%) SELV
Anzeige: TFT 4,8", 1120x480 px, kapazitive Touch-Technologie
Gehäuse: mit thermischer Entkopplung und Sensorkanal, PC V0, Farbe: schwarz,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</si>
  <si>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BACnet (MS/TP)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potentialfreien Kontakt
Spannungsversorgung: 24 V = (±10%) SELV, 24 V ~ (±10%) SELV
Anzeige: TFT 4,8", 1120x480 px, kapazitive Touch-Technologie
Gehäuse: mit thermischer Entkopplung und Sensorkanal, PC V0, Farbe: schwarz,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</si>
  <si>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BACnet (MS/TP)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24 V = (±10%) SELV, 24 V ~ (±10%) SELV
Anzeige: TFT 4,8", 1120x480 px, kapazitive Touch-Technologie
Gehäuse: mit thermischer Entkopplung und Sensorkanal, PC V0, Farbe: schwarz, Schutzart: IP30
Montage: Aufputz auf Standard UP-Dose (Ø=60 mm), flach auf Untergrund, kleben oder schrauben, Gehäuseunterteil kann separat vom Gehäuseoberteil vormontiert und verdrahtet werden
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</si>
  <si>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BACnet (MS/TP)
Temperatureinsatzbereich: 0..+50 °C, Genauigkeit Temperatur: ±0,5 K (typ. bei 21 °C) im Standardmessbereich
Eingang: 1x Eingang für potentialfreien Kontakt
Spannungsversorgung: 24 V = (±10%) SELV, 24 V ~ (±10%) SELV
Anzeige: TFT 4,8", 1120x480 px, kapazitive Touch-Technologie
Gehäuse: mit thermischer Entkopplung und Sensorkanal, PC V0, Farbe: schwarz, mit Designrahmen Aluminium eloxiert (zugehöriger Rahmen siehe nächste Position), Schutzart: IP30
Montage: Aufputz auf Standard UP-Dose (Ø=60 mm), flach auf Untergrund, kleben oder schrauben, Gehäuseunterteil kann separat vom Gehäuseoberteil vormontiert und verdrahtet werden
Hinweise: + Aufpreis Designrahmen (Pflicht), Farbe bitte wählen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</si>
  <si>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BACnet (MS/TP)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potentialfreien Kontakt
Spannungsversorgung: 24 V = (±10%) SELV, 24 V ~ (±10%) SELV
Anzeige: TFT 4,8", 1120x480 px, kapazitive Touch-Technologie
Gehäuse: mit thermischer Entkopplung und Sensorkanal, PC V0, Farbe: schwarz (zugehöriger Rahmen siehe nächste Position), Schutzart: IP30
Montage: Aufputz auf Standard UP-Dose (Ø=60 mm), flach auf Untergrund, kleben oder schrauben, Gehäuseunterteil kann separat vom Gehäuseoberteil vormontiert und verdrahtet werden
Hinweise: + Aufpreis Designrahmen (Pflicht), Farbe bitte wählen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</si>
  <si>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BACnet (MS/TP)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24 V = (±10%) SELV, 24 V ~ (±10%) SELV
Anzeige: TFT 4,8", 1120x480 px, kapazitive Touch-Technologie
Gehäuse: mit thermischer Entkopplung und Sensorkanal, PC V0, Farbe: schwarz, mit Designrahmen Aluminium eloxiert (zugehöriger Rahmen siehe nächste Position), Schutzart: IP30
Montage: Aufputz auf Standard UP-Dose (Ø=60 mm), flach auf Untergrund, kleben oder schrauben, Gehäuseunterteil kann separat vom Gehäuseoberteil vormontiert und verdrahtet werden
Hinweise: + Aufpreis Designrahmen (Pflicht), Farbe bitte wählen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</si>
  <si>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Modbus
Temperatureinsatzbereich: 0..+50 °C, Genauigkeit Temperatur: ±0,5 K (typ. bei 21 °C) im Standardmessbereich
Eingang: 1x Eingang für potentialfreien Kontakt
Spannungsversorgung: 24 V = (±10%) SELV, 24 V ~ (±10%) SELV
Anzeige: TFT 4,8", 1120x480 px, kapazitive Touch-Technologie
Gehäuse: mit thermischer Entkopplung und Sensorkanal, PC V0, Farbe: schwarz,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</si>
  <si>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Modbus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Eingang: 1x Eingang für potentialfreien Kontakt
Spannungsversorgung: 24 V = (±10%) SELV, 24 V ~ (±10%) SELV
Anzeige: TFT 4,8", 1120x480 px, kapazitive Touch-Technologie
Gehäuse: mit thermischer Entkopplung und Sensorkanal, PC V0, Farbe: schwarz,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</si>
  <si>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Modbus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potentialfreien Kontakt
Spannungsversorgung: 24 V = (±10%) SELV, 24 V ~ (±10%) SELV
Anzeige: TFT 4,8", 1120x480 px, kapazitive Touch-Technologie
Gehäuse: mit thermischer Entkopplung und Sensorkanal, PC V0, Farbe: schwarz,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</si>
  <si>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Modbus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24 V = (±10%) SELV, 24 V ~ (±10%) SELV
Anzeige: TFT 4,8", 1120x480 px, kapazitive Touch-Technologie
Gehäuse: mit thermischer Entkopplung und Sensorkanal, PC V0, Farbe: schwarz, Schutzart: IP30
Montage: Aufputz auf Standard UP-Dose (Ø=60 mm), flach auf Untergrund, kleben oder schrauben, Gehäuseunterteil kann separat vom Gehäuseoberteil vormontiert und verdrahtet werden
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</si>
  <si>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Modbus
Temperatureinsatzbereich: 0..+50 °C, Genauigkeit Temperatur: ±0,5 K (typ. bei 21 °C) im Standardmessbereich
Eingang: 1x Eingang für potentialfreien Kontakt
Spannungsversorgung: 24 V = (±10%) SELV, 24 V ~ (±10%) SELV
Anzeige: TFT 4,8", 1120x480 px, kapazitive Touch-Technologie
Gehäuse: mit thermischer Entkopplung und Sensorkanal, PC V0, Farbe: schwarz, mit Designrahmen Aluminium eloxiert (zugehöriger Rahmen siehe nächste Position), Schutzart: IP30
Montage: Aufputz auf Standard UP-Dose (Ø=60 mm), flach auf Untergrund, kleben oder schrauben, Gehäuseunterteil kann separat vom Gehäuseoberteil vormontiert und verdrahtet werden
Hinweise: + Aufpreis Designrahmen (Pflicht), Farbe bitte wählen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</si>
  <si>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Modbus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potentialfreien Kontakt
Spannungsversorgung: 24 V = (±10%) SELV, 24 V ~ (±10%) SELV
Anzeige: TFT 4,8", 1120x480 px, kapazitive Touch-Technologie
Gehäuse: mit thermischer Entkopplung und Sensorkanal, PC V0, Farbe: schwarz (zugehöriger Rahmen siehe nächste Position), Schutzart: IP30
Montage: Aufputz auf Standard UP-Dose (Ø=60 mm), flach auf Untergrund, kleben oder schrauben, Gehäuseunterteil kann separat vom Gehäuseoberteil vormontiert und verdrahtet werden
Hinweise: + Aufpreis Designrahmen (Pflicht), Farbe bitte wählen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</si>
  <si>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Modbus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24 V = (±10%) SELV, 24 V ~ (±10%) SELV
Anzeige: TFT 4,8", 1120x480 px, kapazitive Touch-Technologie
Gehäuse: mit thermischer Entkopplung und Sensorkanal, PC V0, Farbe: schwarz, mit Designrahmen Aluminium eloxiert (zugehöriger Rahmen siehe nächste Position), Schutzart: IP30
Montage: Aufputz auf Standard UP-Dose (Ø=60 mm), flach auf Untergrund, kleben oder schrauben, Gehäuseunterteil kann separat vom Gehäuseoberteil vormontiert und verdrahtet werden
Hinweise: + Aufpreis Designrahmen (Pflicht), Farbe bitte wählen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</si>
  <si>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KNX (TP1)
Temperatureinsatzbereich: 0..+50 °C, Genauigkeit Temperatur: ±0,5 K (typ. bei 21 °C) im Standardmessbereich
Eingang: 1x Eingang für NTC10k oder potentialfreien Kontakt, 2x Eingang für potentialfreien Kontakt
Spannungsversorgung: 24 V = (±10%) SELV
Anzeige: TFT 4,8", 1120x480 px, kapazitive Touch-Technologie
Gehäuse: mit thermischer Entkopplung und Sensorkanal, PC V0, Farbe: schwarz, Schutzart: IP30
Montage: Unterputz in Standard UP-Dose (Ø=60 mm, Tiefe min. 45 mm), Gehäuseunterteil kann separat vom Gehäuseoberteil vormontiert und verdrahtet werden
Hinweise: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</si>
  <si>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KNX (TP1)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Eingang: 1x Eingang für NTC10k oder potentialfreien Kontakt, 2x Eingang für potentialfreien Kontakt
Spannungsversorgung: 24 V = (±10%) SELV
Anzeige: TFT 4,8", 1120x480 px, kapazitive Touch-Technologie
Gehäuse: mit thermischer Entkopplung und Sensorkanal, PC V0, Farbe: schwarz, Schutzart: IP30
Montage: Unterputz in Standard UP-Dose (Ø=60 mm, Tiefe min. 45 mm), Gehäuseunterteil kann separat vom Gehäuseoberteil vormontiert und verdrahtet werden
Hinweise: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</si>
  <si>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KNX (TP1)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NTC10k oder potentialfreien Kontakt, 2x Eingang für potentialfreien Kontakt
Spannungsversorgung: 24 V = (±10%) SELV
Anzeige: TFT 4,8", 1120x480 px, kapazitive Touch-Technologie
Gehäuse: mit thermischer Entkopplung und Sensorkanal, PC V0, Farbe: schwarz, Schutzart: IP30
Montage: Unterputz in Standard UP-Dose (Ø=60 mm, Tiefe min. 45 mm), Gehäuseunterteil kann separat vom Gehäuseoberteil vormontiert und verdrahtet werden
Hinweise: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</si>
  <si>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KNX (TP1)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NTC10k oder potentialfreien Kontakt, 2x Eingang für potentialfreien Kontakt
Spannungsversorgung: 24 V = (±10%) SELV
Anzeige: TFT 4,8", 1120x480 px, kapazitive Touch-Technologie
Gehäuse: mit thermischer Entkopplung und Sensorkanal, PC V0, Farbe: schwarz, Schutzart: IP30
Montage: Unterputz in Standard UP-Dose (Ø=60 mm, Tiefe min. 45 mm), Gehäuseunterteil kann separat vom Gehäuseoberteil vormontiert und verdrahtet werden
Hinweise: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</si>
  <si>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KNX (TP1)
Temperatureinsatzbereich: 0..+50 °C, Genauigkeit Temperatur: ±0,5 K (typ. bei 21 °C) im Standardmessbereich
Eingang: 1x Eingang für NTC10k oder potentialfreien Kontakt, 2x Eingang für potentialfreien Kontakt
Spannungsversorgung: 24 V = (±10%) SELV
Anzeige: TFT 4,8", 1120x480 px, kapazitive Touch-Technologie
Gehäuse: mit thermischer Entkopplung und Sensorkanal, PC V0, Farbe: schwarz, mit Designrahmen Aluminium eloxiert (zugehöriger Rahmen siehe nächste Position), Schutzart: IP30
Montage: Unterputz in Standard UP-Dose (Ø=60 mm, Tiefe min. 45 mm), Gehäuseunterteil kann separat vom Gehäuseoberteil vormontiert und verdrahtet werden
Hinweise: + Aufpreis Designrahmen (Pflicht), Farbe bitte wählen,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</si>
  <si>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KNX (TP1)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NTC10k oder potentialfreien Kontakt, 2x Eingang für potentialfreien Kontakt
Spannungsversorgung: 24 V = (±10%) SELV
Anzeige: TFT 4,8", 1120x480 px, kapazitive Touch-Technologie
Gehäuse: mit thermischer Entkopplung und Sensorkanal, PC V0, Farbe: schwarz (zugehöriger Rahmen siehe nächste Position), Schutzart: IP30
Montage: Unterputz in Standard UP-Dose (Ø=60 mm, Tiefe min. 45 mm), Gehäuseunterteil kann separat vom Gehäuseoberteil vormontiert und verdrahtet werden
Hinweise: + Aufpreis Designrahmen (Pflicht), Farbe bitte wählen,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</si>
  <si>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KNX (TP1)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NTC10k oder potentialfreien Kontakt, 2x Eingang für potentialfreien Kontakt
Spannungsversorgung: 24 V = (±10%) SELV
Anzeige: TFT 4,8", 1120x480 px, kapazitive Touch-Technologie
Gehäuse: mit thermischer Entkopplung und Sensorkanal, PC V0, Farbe: schwarz, mit Designrahmen Aluminium eloxiert (zugehöriger Rahmen siehe nächste Position), Schutzart: IP30
Montage: Unterputz in Standard UP-Dose (Ø=60 mm, Tiefe min. 45 mm), Gehäuseunterteil kann separat vom Gehäuseoberteil vormontiert und verdrahtet werden
Hinweise: + Aufpreis Designrahmen (Pflicht), Farbe bitte wählen, KNX zertifiziert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</si>
  <si>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Touchscreen
Netzwerktechnologie: RS485 Modbus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potentialfreien Kontakt
Spannungsversorgung: 24 V = (±10%) SELV, 24 V ~ (±10%) SELV
Anzeige: TFT 4,8", 1120x480 px, kapazitive Touch-Technologie
Gehäuse: mit thermischer Entkopplung und Sensorkanal, PC V0, Farbe: reinweiß,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</si>
  <si>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-historie, Farbtemperatur
Bedienelemente: kapazitiver Touchscreen
Funktechnologie: 2,4 GHz, BlueRange Mesh
Temperatureinsatzbereich: 0..+50 °C, Genauigkeit Temperatur: ±0,5 K (typ. bei 21 °C) im Standardmessbereich
Spannungsversorgung: 24 V = (±10%) SELV, 24 V ~ (±10%) SELV
Anzeige: TFT 4,8", 1120x480 px, kapazitive Touch-Technologie
Gehäuse: mit thermischer Entkopplung und Sensorkanal, PC V0, Farbe: schwarz,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</si>
  <si>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-historie, Farbtemperatur
Bedienelemente: kapazitiver Touchscreen
Funktechnologie: 2,4 GHz, BlueRange Mesh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Spannungsversorgung: 24 V = (±10%) SELV, 24 V ~ (±10%) SELV
Anzeige: TFT 4,8", 1120x480 px, kapazitive Touch-Technologie
Gehäuse: mit thermischer Entkopplung und Sensorkanal, PC V0, Farbe: schwarz,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</si>
  <si>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-historie, Farbtemperatur
Bedienelemente: kapazitiver Touchscreen
Funktechnologie: 2,4 GHz, BlueRange Mesh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Spannungsversorgung: 24 V = (±10%) SELV, 24 V ~ (±10%) SELV
Anzeige: TFT 4,8", 1120x480 px, kapazitive Touch-Technologie
Gehäuse: mit thermischer Entkopplung und Sensorkanal, PC V0, Farbe: schwarz,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</si>
  <si>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
Bedienelemente: Taster (T)
 Ausgang Schaltkontakt: Wechselkontakt
Anzeige: ePaper Display 44x24 mm, RGB-LED, grün
Gehäuse: NOVOS 3, PC V0, Farbe: schwarz, Schutzart: IP20
Montage: Aufputz auf Standard UP-Dose (Ø=60 mm), flach auf Untergrund, kleben oder schrauben, Gehäuseunterteil kann separat vom Gehäuseoberteil vormontiert und verdrahtet werden
</t>
  </si>
  <si>
    <t xml:space="preserve">Funktechnologie: EnOcean (IEC 14543-3-10) 868 MHz, Sendeleistung &lt;10 mW
Temperatureinsatzbereich: 0..+40 °C
Spannungsversorgung: Batterie Typ AAA
Gehäuse: PC V0, Farbe: anthrazit, Schutzart: IP20
Montage: flach auf Untergrund, mit beiliegender Folie kleben oder schrauben
Lieferumfang: inkl. Klebefolie zur Befestigung, inkl. Batterie Typ AAA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</si>
  <si>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50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</si>
  <si>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100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</si>
  <si>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150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</si>
  <si>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200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</si>
  <si>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250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</si>
  <si>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450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</si>
  <si>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50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</si>
  <si>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100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</si>
  <si>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150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</si>
  <si>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200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</si>
  <si>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250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</si>
  <si>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450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</si>
  <si>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50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</si>
  <si>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100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</si>
  <si>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150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</si>
  <si>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200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</si>
  <si>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250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</si>
  <si>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450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</si>
  <si>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Ø=8 mm, Edelstahl V4A (1.4571), SW24, G1/2", säurebeständig, geeignet für aggressive Medien, Einbaulänge: 50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</si>
  <si>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Ø=8 mm, Edelstahl V4A (1.4571), SW24, G1/2", säurebeständig, geeignet für aggressive Medien, Einbaulänge: 100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</si>
  <si>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Ø=8 mm, Edelstahl V4A (1.4571), SW24, G1/2", säurebeständig, geeignet für aggressive Medien, Einbaulänge: 150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</si>
  <si>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Ø=8 mm, Edelstahl V4A (1.4571), SW24, G1/2", säurebeständig, geeignet für aggressive Medien, Einbaulänge: 200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</si>
  <si>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Ø=8 mm, Edelstahl V4A (1.4571), SW24, G1/2", säurebeständig, geeignet für aggressive Medien, Einbaulänge: 250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</si>
  <si>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Ø=8 mm, Edelstahl V4A (1.4571), SW24, G1/2", säurebeständig, geeignet für aggressive Medien, Einbaulänge: 450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</si>
  <si>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50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</si>
  <si>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100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</si>
  <si>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150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</si>
  <si>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200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</si>
  <si>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250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</si>
  <si>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450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</si>
  <si>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50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</si>
  <si>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100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</si>
  <si>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150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</si>
  <si>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200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</si>
  <si>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250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</si>
  <si>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Ø=8 mm, Edelstahl V4A (1.4571), SW24, G1/2", säurebeständig, geeignet für aggressive Medien, Einbaulänge: 450 mm
Gehäuse: Form J, Aluminium, Schutzart: IP65
</t>
  </si>
  <si>
    <t xml:space="preserve">Sensor: SI-Protection zum Schutz vor Feuchtigkeit und Vibrationen, LM235Z, passiv
Temperatureinsatzbereich: -50..+120 °C
Anschluss: Kabeleinführung M16 für Kabel mit Ø=8 mm, Schraubklemme, max. 1,5 mm², Anschlussleitung: 2-Leiter
Medienberührendes Material: Fühlerhülse, Ø=8 mm, Edelstahl V4A (1.4571), SW24, G1/2", säurebeständig, geeignet für aggressive Medien, Einbaulänge: 50 mm
Gehäuse: Form J, Aluminium, Schutzart: IP65
</t>
  </si>
  <si>
    <t xml:space="preserve">Sensor: SI-Protection zum Schutz vor Feuchtigkeit und Vibrationen, LM235Z, passiv
Temperatureinsatzbereich: -50..+120 °C
Anschluss: Kabeleinführung M16 für Kabel mit Ø=8 mm, Schraubklemme, max. 1,5 mm², Anschlussleitung: 2-Leiter
Medienberührendes Material: Fühlerhülse, Ø=8 mm, Edelstahl V4A (1.4571), SW24, G1/2", säurebeständig, geeignet für aggressive Medien, Einbaulänge: 100 mm
Gehäuse: Form J, Aluminium, Schutzart: IP65
</t>
  </si>
  <si>
    <t xml:space="preserve">Sensor: SI-Protection zum Schutz vor Feuchtigkeit und Vibrationen, LM235Z, passiv
Temperatureinsatzbereich: -50..+120 °C
Anschluss: Kabeleinführung M16 für Kabel mit Ø=8 mm, Schraubklemme, max. 1,5 mm², Anschlussleitung: 2-Leiter
Medienberührendes Material: Fühlerhülse, Ø=8 mm, Edelstahl V4A (1.4571), SW24, G1/2", säurebeständig, geeignet für aggressive Medien, Einbaulänge: 150 mm
Gehäuse: Form J, Aluminium, Schutzart: IP65
</t>
  </si>
  <si>
    <t xml:space="preserve">Sensor: SI-Protection zum Schutz vor Feuchtigkeit und Vibrationen, LM235Z, passiv
Temperatureinsatzbereich: -50..+120 °C
Anschluss: Kabeleinführung M16 für Kabel mit Ø=8 mm, Schraubklemme, max. 1,5 mm², Anschlussleitung: 2-Leiter
Medienberührendes Material: Fühlerhülse, Ø=8 mm, Edelstahl V4A (1.4571), SW24, G1/2", säurebeständig, geeignet für aggressive Medien, Einbaulänge: 200 mm
Gehäuse: Form J, Aluminium, Schutzart: IP65
</t>
  </si>
  <si>
    <t xml:space="preserve">Sensor: SI-Protection zum Schutz vor Feuchtigkeit und Vibrationen, LM235Z, passiv
Temperatureinsatzbereich: -50..+120 °C
Anschluss: Kabeleinführung M16 für Kabel mit Ø=8 mm, Schraubklemme, max. 1,5 mm², Anschlussleitung: 2-Leiter
Medienberührendes Material: Fühlerhülse, Ø=8 mm, Edelstahl V4A (1.4571), SW24, G1/2", säurebeständig, geeignet für aggressive Medien, Einbaulänge: 250 mm
Gehäuse: Form J, Aluminium, Schutzart: IP65
</t>
  </si>
  <si>
    <t xml:space="preserve">Sensor: SI-Protection zum Schutz vor Feuchtigkeit und Vibrationen, LM235Z, passiv
Temperatureinsatzbereich: -50..+120 °C
Anschluss: Kabeleinführung M16 für Kabel mit Ø=8 mm, Schraubklemme, max. 1,5 mm², Anschlussleitung: 2-Leiter
Medienberührendes Material: Fühlerhülse, Ø=8 mm, Edelstahl V4A (1.4571), SW24, G1/2", säurebeständig, geeignet für aggressive Medien, Einbaulänge: 450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</si>
  <si>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100 mm
Gehäuse: Form B, Aluminium, Schutzart: IP66
</t>
  </si>
  <si>
    <t xml:space="preserve">Sensor: SI-Protection zum Schutz vor Feuchtigkeit und Vibrationen, Pt100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150 mm
Gehäuse: Form B, Aluminium, Schutzart: IP66
</t>
  </si>
  <si>
    <t xml:space="preserve">Sensor: SI-Protection zum Schutz vor Feuchtigkeit und Vibrationen, Pt100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200 mm
Gehäuse: Form B, Aluminium, Schutzart: IP66
</t>
  </si>
  <si>
    <t xml:space="preserve">Sensor: SI-Protection zum Schutz vor Feuchtigkeit und Vibrationen, Pt100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250 mm
Gehäuse: Form B, Aluminium, Schutzart: IP66
</t>
  </si>
  <si>
    <t xml:space="preserve">Sensor: SI-Protection zum Schutz vor Feuchtigkeit und Vibrationen, Pt1000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100 mm
Gehäuse: Form B, Aluminium, Schutzart: IP66
</t>
  </si>
  <si>
    <t xml:space="preserve">Sensor: SI-Protection zum Schutz vor Feuchtigkeit und Vibrationen, Pt1000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150 mm
Gehäuse: Form B, Aluminium, Schutzart: IP66
</t>
  </si>
  <si>
    <t xml:space="preserve">Sensor: SI-Protection zum Schutz vor Feuchtigkeit und Vibrationen, Pt1000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200 mm
Gehäuse: Form B, Aluminium, Schutzart: IP66
</t>
  </si>
  <si>
    <t xml:space="preserve">Sensor: SI-Protection zum Schutz vor Feuchtigkeit und Vibrationen, Pt1000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250 mm
Gehäuse: Form B, Aluminium, Schutzart: IP66
</t>
  </si>
  <si>
    <t xml:space="preserve">Sensor: SI-Protection zum Schutz vor Feuchtigkeit und Vibrationen, Pt1000 1/3 DIN, passiv
Temperatureinsatzbereich: -50..+160 °C, Genauigkeit Temperatur: ±0,1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100 mm
Gehäuse: Form B, Aluminium, Schutzart: IP66
</t>
  </si>
  <si>
    <t xml:space="preserve">Sensor: SI-Protection zum Schutz vor Feuchtigkeit und Vibrationen, Pt1000 1/3 DIN, passiv
Temperatureinsatzbereich: -50..+160 °C, Genauigkeit Temperatur: ±0,1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150 mm
Gehäuse: Form B, Aluminium, Schutzart: IP66
</t>
  </si>
  <si>
    <t xml:space="preserve">Sensor: SI-Protection zum Schutz vor Feuchtigkeit und Vibrationen, Pt1000 1/3 DIN, passiv
Temperatureinsatzbereich: -50..+160 °C, Genauigkeit Temperatur: ±0,1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200 mm
Gehäuse: Form B, Aluminium, Schutzart: IP66
</t>
  </si>
  <si>
    <t xml:space="preserve">Sensor: SI-Protection zum Schutz vor Feuchtigkeit und Vibrationen, Pt1000 1/3 DIN, passiv
Temperatureinsatzbereich: -50..+160 °C, Genauigkeit Temperatur: ±0,1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250 mm
Gehäuse: Form B, Aluminium, Schutzart: IP66
</t>
  </si>
  <si>
    <t xml:space="preserve">Sensor: SI-Protection zum Schutz vor Feuchtigkeit und Vibrationen, NTC10k, passiv
Temperatureinsatzbereich: -50..+150 °C, Genauigkeit Temperatur: ±0,2 K (typ. bei 25 °C, temperaturabhängig)
Anschluss: Kabeleinführung M20 für Kabel mit Ø=7 mm, Schraubklemme, max. 1,5 mm², Anschlussleitung: 2-Leiter
Medienberührendes Material: Fühlerhülse, Ø=8 mm, Edelstahl V4A (1.4571), SW24, G1/2", säurebeständig, geeignet für aggressive Medien, Einbaulänge: 100 mm
Gehäuse: Form B, Aluminium, Schutzart: IP66
</t>
  </si>
  <si>
    <t xml:space="preserve">Sensor: SI-Protection zum Schutz vor Feuchtigkeit und Vibrationen, NTC10k, passiv
Temperatureinsatzbereich: -50..+150 °C, Genauigkeit Temperatur: ±0,2 K (typ. bei 25 °C, temperaturabhängig)
Anschluss: Kabeleinführung M20 für Kabel mit Ø=7 mm, Schraubklemme, max. 1,5 mm², Anschlussleitung: 2-Leiter
Medienberührendes Material: Fühlerhülse, Ø=8 mm, Edelstahl V4A (1.4571), SW24, G1/2", säurebeständig, geeignet für aggressive Medien, Einbaulänge: 150 mm
Gehäuse: Form B, Aluminium, Schutzart: IP66
</t>
  </si>
  <si>
    <t xml:space="preserve">Sensor: SI-Protection zum Schutz vor Feuchtigkeit und Vibrationen, NTC10k, passiv
Temperatureinsatzbereich: -50..+150 °C, Genauigkeit Temperatur: ±0,2 K (typ. bei 25 °C, temperaturabhängig)
Anschluss: Kabeleinführung M20 für Kabel mit Ø=7 mm, Schraubklemme, max. 1,5 mm², Anschlussleitung: 2-Leiter
Medienberührendes Material: Fühlerhülse, Ø=8 mm, Edelstahl V4A (1.4571), SW24, G1/2", säurebeständig, geeignet für aggressive Medien, Einbaulänge: 200 mm
Gehäuse: Form B, Aluminium, Schutzart: IP66
</t>
  </si>
  <si>
    <t xml:space="preserve">Sensor: SI-Protection zum Schutz vor Feuchtigkeit und Vibrationen, NTC10k, passiv
Temperatureinsatzbereich: -50..+150 °C, Genauigkeit Temperatur: ±0,2 K (typ. bei 25 °C, temperaturabhängig)
Anschluss: Kabeleinführung M20 für Kabel mit Ø=7 mm, Schraubklemme, max. 1,5 mm², Anschlussleitung: 2-Leiter
Medienberührendes Material: Fühlerhülse, Ø=8 mm, Edelstahl V4A (1.4571), SW24, G1/2", säurebeständig, geeignet für aggressive Medien, Einbaulänge: 250 mm
Gehäuse: Form B, Aluminium, Schutzart: IP66
</t>
  </si>
  <si>
    <t xml:space="preserve">Sensor: SI-Protection zum Schutz vor Feuchtigkeit und Vibrationen, Ni1000 DIN Kl. B,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100 mm
Gehäuse: Form B, Aluminium, Schutzart: IP66
</t>
  </si>
  <si>
    <t xml:space="preserve">Sensor: SI-Protection zum Schutz vor Feuchtigkeit und Vibrationen, Ni1000 DIN Kl. B,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150 mm
Gehäuse: Form B, Aluminium, Schutzart: IP66
</t>
  </si>
  <si>
    <t xml:space="preserve">Sensor: SI-Protection zum Schutz vor Feuchtigkeit und Vibrationen, Ni1000 DIN Kl. B,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200 mm
Gehäuse: Form B, Aluminium, Schutzart: IP66
</t>
  </si>
  <si>
    <t xml:space="preserve">Sensor: SI-Protection zum Schutz vor Feuchtigkeit und Vibrationen, Ni1000 DIN Kl. B,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250 mm
Gehäuse: Form B, Aluminium, Schutzart: IP66
</t>
  </si>
  <si>
    <t xml:space="preserve">Sensor: SI-Protection zum Schutz vor Feuchtigkeit und Vibrationen, Ni1000TK5000,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100 mm
Gehäuse: Form B, Aluminium, Schutzart: IP66
</t>
  </si>
  <si>
    <t xml:space="preserve">Sensor: SI-Protection zum Schutz vor Feuchtigkeit und Vibrationen, Ni1000TK5000,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150 mm
Gehäuse: Form B, Aluminium, Schutzart: IP66
</t>
  </si>
  <si>
    <t xml:space="preserve">Sensor: SI-Protection zum Schutz vor Feuchtigkeit und Vibrationen, Ni1000TK5000,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200 mm
Gehäuse: Form B, Aluminium, Schutzart: IP66
</t>
  </si>
  <si>
    <t xml:space="preserve">Sensor: SI-Protection zum Schutz vor Feuchtigkeit und Vibrationen, Ni1000TK5000,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SW24, G1/2", säurebeständig, geeignet für aggressive Medien, Einbaulänge: 250 mm
Gehäuse: Form B, Aluminium, Schutzart: IP66
</t>
  </si>
  <si>
    <t xml:space="preserve">Sensor: SI-Protection zum Schutz vor Feuchtigkeit und Vibrationen, LM235Z, passiv
Temperatureinsatzbereich: -50..+120 °C
Anschluss: Kabeleinführung M20 für Kabel mit Ø=7 mm, Schraubklemme, max. 1,5 mm², Anschlussleitung: 2-Leiter
Medienberührendes Material: Fühlerhülse, Ø=8 mm, Edelstahl V4A (1.4571), SW24, G1/2", säurebeständig, geeignet für aggressive Medien, Einbaulänge: 100 mm
Gehäuse: Form B, Aluminium, Schutzart: IP66
</t>
  </si>
  <si>
    <t xml:space="preserve">Sensor: SI-Protection zum Schutz vor Feuchtigkeit und Vibrationen, LM235Z, passiv
Temperatureinsatzbereich: -50..+120 °C
Anschluss: Kabeleinführung M20 für Kabel mit Ø=7 mm, Schraubklemme, max. 1,5 mm², Anschlussleitung: 2-Leiter
Medienberührendes Material: Fühlerhülse, Ø=8 mm, Edelstahl V4A (1.4571), SW24, G1/2", säurebeständig, geeignet für aggressive Medien, Einbaulänge: 150 mm
Gehäuse: Form B, Aluminium, Schutzart: IP66
</t>
  </si>
  <si>
    <t xml:space="preserve">Sensor: SI-Protection zum Schutz vor Feuchtigkeit und Vibrationen, LM235Z, passiv
Temperatureinsatzbereich: -50..+120 °C
Anschluss: Kabeleinführung M20 für Kabel mit Ø=7 mm, Schraubklemme, max. 1,5 mm², Anschlussleitung: 2-Leiter
Medienberührendes Material: Fühlerhülse, Ø=8 mm, Edelstahl V4A (1.4571), SW24, G1/2", säurebeständig, geeignet für aggressive Medien, Einbaulänge: 200 mm
Gehäuse: Form B, Aluminium, Schutzart: IP66
</t>
  </si>
  <si>
    <t xml:space="preserve">Sensor: SI-Protection zum Schutz vor Feuchtigkeit und Vibrationen, LM235Z, passiv
Temperatureinsatzbereich: -50..+120 °C
Anschluss: Kabeleinführung M20 für Kabel mit Ø=7 mm, Schraubklemme, max. 1,5 mm², Anschlussleitung: 2-Leiter
Medienberührendes Material: Fühlerhülse, Ø=8 mm, Edelstahl V4A (1.4571), SW24, G1/2", säurebeständig, geeignet für aggressive Medien, Einbaulänge: 250 mm
Gehäuse: Form B, Aluminium, Schutzart: IP66
</t>
  </si>
  <si>
    <t xml:space="preserve">Ausgang Spannung: 0..10 V, min. Last 5 kΩ
Temperatureinsatzbereich: -50..+160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SW24, G1/2", säurebeständig, geeignet für aggressive Medien, Einbaulänge: 100 mm
Gehäuse: Form B, Aluminium, Schutzart: IP66
</t>
  </si>
  <si>
    <t xml:space="preserve">Ausgang Spannung: 0..10 V, min. Last 5 kΩ
Temperatureinsatzbereich: -50..+160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SW24, G1/2", säurebeständig, geeignet für aggressive Medien, Einbaulänge: 150 mm
Gehäuse: Form B, Aluminium, Schutzart: IP66
</t>
  </si>
  <si>
    <t xml:space="preserve">Ausgang Spannung: 0..10 V, min. Last 5 kΩ
Temperatureinsatzbereich: -50..+160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SW24, G1/2", säurebeständig, geeignet für aggressive Medien, Einbaulänge: 200 mm
Gehäuse: Form B, Aluminium, Schutzart: IP66
</t>
  </si>
  <si>
    <t xml:space="preserve">Ausgang Spannung: 0..10 V, min. Last 5 kΩ
Temperatureinsatzbereich: -50..+160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SW24, G1/2", säurebeständig, geeignet für aggressive Medien, Einbaulänge: 250 mm
Gehäuse: Form B, Aluminium, Schutzart: IP66
</t>
  </si>
  <si>
    <t xml:space="preserve">Ausgang Spannung: 0..10 V, min. Last 5 kΩ
Temperatureinsatzbereich: -80..+260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SW24, G1/2", säurebeständig, geeignet für aggressive Medien, Einbaulänge: 100 mm
Gehäuse: Form B, Aluminium, Schutzart: IP66
</t>
  </si>
  <si>
    <t xml:space="preserve">Ausgang Spannung: 0..10 V, min. Last 5 kΩ
Temperatureinsatzbereich: -80..+260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SW24, G1/2", säurebeständig, geeignet für aggressive Medien, Einbaulänge: 150 mm
Gehäuse: Form B, Aluminium, Schutzart: IP66
</t>
  </si>
  <si>
    <t xml:space="preserve">Ausgang Spannung: 0..10 V, min. Last 5 kΩ
Temperatureinsatzbereich: -80..+260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SW24, G1/2", säurebeständig, geeignet für aggressive Medien, Einbaulänge: 200 mm
Gehäuse: Form B, Aluminium, Schutzart: IP66
</t>
  </si>
  <si>
    <t xml:space="preserve">Ausgang Spannung: 0..10 V, min. Last 5 kΩ
Temperatureinsatzbereich: -80..+260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SW24, G1/2", säurebeständig, geeignet für aggressive Medien, Einbaulänge: 250 mm
Gehäuse: Form B, Aluminium, Schutzart: IP66
</t>
  </si>
  <si>
    <t xml:space="preserve">Temperatureinsatzbereich: -50..+160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SW24, G1/2", säurebeständig, geeignet für aggressive Medien, Einbaulänge: 100 mm
Gehäuse: Form B, Aluminium, Schutzart: IP66
</t>
  </si>
  <si>
    <t xml:space="preserve">Ausgang Strom: 4..20 mA, max. Bürde 500 Ω
Temperatureinsatzbereich: -50..+160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SW24, G1/2", säurebeständig, geeignet für aggressive Medien, Einbaulänge: 150 mm
Gehäuse: Form B, Aluminium, Schutzart: IP66
</t>
  </si>
  <si>
    <t xml:space="preserve">Ausgang Strom: 4..20 mA, max. Bürde 500 Ω
Temperatureinsatzbereich: -50..+160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SW24, G1/2", säurebeständig, geeignet für aggressive Medien, Einbaulänge: 200 mm
Gehäuse: Form B, Aluminium, Schutzart: IP66
</t>
  </si>
  <si>
    <t xml:space="preserve">Ausgang Strom: 4..20 mA, max. Bürde 500 Ω
Temperatureinsatzbereich: -50..+160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SW24, G1/2", säurebeständig, geeignet für aggressive Medien, Einbaulänge: 250 mm
Gehäuse: Form B, Aluminium, Schutzart: IP66
</t>
  </si>
  <si>
    <t xml:space="preserve">Ausgang Strom: 4..20 mA, max. Bürde 500 Ω
Temperatureinsatzbereich: -50..+160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SW24, G1/2", säurebeständig, geeignet für aggressive Medien, Einbaulänge: 100 mm
Gehäuse: Form B, Aluminium, Schutzart: IP66
</t>
  </si>
  <si>
    <t xml:space="preserve">Ausgang Strom: 4..20 mA, max. Bürde 500 Ω
Temperatureinsatzbereich: -80..+260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SW24, G1/2", säurebeständig, geeignet für aggressive Medien, Einbaulänge: 100 mm
Gehäuse: Form B, Aluminium, Schutzart: IP66
</t>
  </si>
  <si>
    <t xml:space="preserve">Ausgang Strom: 4..20 mA, max. Bürde 500 Ω
Temperatureinsatzbereich: -80..+260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SW24, G1/2", säurebeständig, geeignet für aggressive Medien, Einbaulänge: 150 mm
Gehäuse: Form B, Aluminium, Schutzart: IP66
</t>
  </si>
  <si>
    <t xml:space="preserve">Ausgang Strom: 4..20 mA, max. Bürde 500 Ω
Temperatureinsatzbereich: -80..+260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SW24, G1/2", säurebeständig, geeignet für aggressive Medien, Einbaulänge: 200 mm
Gehäuse: Form B, Aluminium, Schutzart: IP66
</t>
  </si>
  <si>
    <t xml:space="preserve">Ausgang Strom: 4..20 mA, max. Bürde 500 Ω
Temperatureinsatzbereich: -80..+260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SW24, G1/2", säurebeständig, geeignet für aggressive Medien, Einbaulänge: 250 mm
Gehäuse: Form B, Aluminium, Schutzart: IP66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</si>
  <si>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50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</si>
  <si>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100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</si>
  <si>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150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</si>
  <si>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200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</si>
  <si>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250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</si>
  <si>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300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</si>
  <si>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450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</si>
  <si>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50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</si>
  <si>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100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</si>
  <si>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150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</si>
  <si>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200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</si>
  <si>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250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</si>
  <si>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300 mm
Gehäuse: Form J, Aluminium, Schutzart: IP65
</t>
  </si>
  <si>
    <t xml:space="preserve">Sensor: SI-Protection zum Schutz vor Feuchtigkeit und Vibrationen, Pt1000 DIN Kl. B, passiv
Temperatureinsatzbereich: -50..+160 °C, Genauigkeit Temperatur: ±0,3 K (typ. bei 0 °C)
Anschluss: Kabeleinführung M16 für Kabel mit Ø=8 mm, Schraubklemme, max. 1,5 mm², Anschlussleitung: 2-Leiter
Medienberührendes Material: Fühlerhülse, Ø=6 mm, Edelstahl V4A (1.4401), Einbaulänge: 450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</si>
  <si>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Ø=6 mm, Edelstahl V4A (1.4401), Einbaulänge: 50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</si>
  <si>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Ø=6 mm, Edelstahl V4A (1.4401), Einbaulänge: 100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</si>
  <si>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Ø=6 mm, Edelstahl V4A (1.4401), Einbaulänge: 150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</si>
  <si>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Ø=6 mm, Edelstahl V4A (1.4401), Einbaulänge: 200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</si>
  <si>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Ø=6 mm, Edelstahl V4A (1.4401), Einbaulänge: 250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</si>
  <si>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Ø=6 mm, Edelstahl V4A (1.4401), Einbaulänge: 300 mm
Gehäuse: Form J, Aluminium, Schutzart: IP65
</t>
  </si>
  <si>
    <t xml:space="preserve">Sensor: SI-Protection zum Schutz vor Feuchtigkeit und Vibrationen, Pt1000 1/3 DIN, passiv
Temperatureinsatzbereich: -50..+160 °C, Genauigkeit Temperatur: ±0,1 K (typ. bei 0 °C)
Anschluss: Kabeleinführung M16 für Kabel mit Ø=8 mm, Schraubklemme, max. 1,5 mm², Anschlussleitung: 2-Leiter
Medienberührendes Material: Fühlerhülse, Ø=6 mm, Edelstahl V4A (1.4401), Einbaulänge: 450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</si>
  <si>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Ø=6 mm, Edelstahl V4A (1.4401), Einbaulänge: 50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</si>
  <si>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Ø=6 mm, Edelstahl V4A (1.4401), Einbaulänge: 100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</si>
  <si>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Ø=6 mm, Edelstahl V4A (1.4401), Einbaulänge: 150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</si>
  <si>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Ø=6 mm, Edelstahl V4A (1.4401), Einbaulänge: 200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</si>
  <si>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Ø=6 mm, Edelstahl V4A (1.4401), Einbaulänge: 250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</si>
  <si>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Ø=6 mm, Edelstahl V4A (1.4401), Einbaulänge: 300 mm
Gehäuse: Form J, Aluminium, Schutzart: IP65
</t>
  </si>
  <si>
    <t xml:space="preserve">Sensor: SI-Protection zum Schutz vor Feuchtigkeit und Vibrationen, NTC10k, passiv
Temperatureinsatzbereich: -50..+150 °C, Genauigkeit Temperatur: ±0,2 K (typ. bei 25 °C, temperaturabhängig)
Anschluss: Kabeleinführung M16 für Kabel mit Ø=8 mm, Schraubklemme, max. 1,5 mm², Anschlussleitung: 2-Leiter
Medienberührendes Material: Fühlerhülse, Ø=6 mm, Edelstahl V4A (1.4401), Einbaulänge: 450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</si>
  <si>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50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</si>
  <si>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100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</si>
  <si>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150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</si>
  <si>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200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</si>
  <si>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250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</si>
  <si>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300 mm
Gehäuse: Form J, Aluminium, Schutzart: IP65
</t>
  </si>
  <si>
    <t xml:space="preserve">Sensor: SI-Protection zum Schutz vor Feuchtigkeit und Vibrationen, Ni1000 DIN Kl. B,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450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</si>
  <si>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50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</si>
  <si>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100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</si>
  <si>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150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</si>
  <si>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200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</si>
  <si>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250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</si>
  <si>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300 mm
Gehäuse: Form J, Aluminium, Schutzart: IP65
</t>
  </si>
  <si>
    <t xml:space="preserve">Sensor: SI-Protection zum Schutz vor Feuchtigkeit und Vibrationen, Ni1000TK5000, passiv
Temperatureinsatzbereich: -50..+160 °C, Genauigkeit Temperatur: ±0,4 K (typ. bei 0 °C)
Anschluss: Kabeleinführung M16 für Kabel mit Ø=8 mm, Schraubklemme, max. 1,5 mm², Anschlussleitung: 2-Leiter
Medienberührendes Material: Fühlerhülse, Ø=6 mm, Edelstahl V4A (1.4401), Einbaulänge: 450 mm
Gehäuse: Form J, Aluminium, Schutzart: IP65
</t>
  </si>
  <si>
    <t xml:space="preserve">Sensor: SI-Protection zum Schutz vor Feuchtigkeit und Vibrationen, LM235Z, passiv
Temperatureinsatzbereich: -50..+120 °C, Genauigkeit Temperatur: siehe Kennlinie
Anschluss: Kabeleinführung M16 für Kabel mit Ø=8 mm, Schraubklemme, max. 1,5 mm², Anschlussleitung: 2-Leiter
Medienberührendes Material: Fühlerhülse, Ø=6 mm, Edelstahl V4A (1.4401), Einbaulänge: 50 mm
Gehäuse: Form J, Aluminium, Schutzart: IP65
</t>
  </si>
  <si>
    <t xml:space="preserve">Sensor: SI-Protection zum Schutz vor Feuchtigkeit und Vibrationen, LM235Z, passiv
Temperatureinsatzbereich: -50..+120 °C, Genauigkeit Temperatur: siehe Kennlinie
Anschluss: Kabeleinführung M16 für Kabel mit Ø=8 mm, Schraubklemme, max. 1,5 mm², Anschlussleitung: 2-Leiter
Medienberührendes Material: Fühlerhülse, Ø=6 mm, Edelstahl V4A (1.4401), Einbaulänge: 100 mm
Gehäuse: Form J, Aluminium, Schutzart: IP65
</t>
  </si>
  <si>
    <t xml:space="preserve">Sensor: SI-Protection zum Schutz vor Feuchtigkeit und Vibrationen, LM235Z, passiv
Temperatureinsatzbereich: -50..+120 °C, Genauigkeit Temperatur: siehe Kennlinie
Anschluss: Kabeleinführung M16 für Kabel mit Ø=8 mm, Schraubklemme, max. 1,5 mm², Anschlussleitung: 2-Leiter
Medienberührendes Material: Fühlerhülse, Ø=6 mm, Edelstahl V4A (1.4401), Einbaulänge: 150 mm
Gehäuse: Form J, Aluminium, Schutzart: IP65
</t>
  </si>
  <si>
    <t xml:space="preserve">Sensor: SI-Protection zum Schutz vor Feuchtigkeit und Vibrationen, LM235Z, passiv
Temperatureinsatzbereich: -50..+120 °C, Genauigkeit Temperatur: siehe Kennlinie
Anschluss: Kabeleinführung M16 für Kabel mit Ø=8 mm, Schraubklemme, max. 1,5 mm², Anschlussleitung: 2-Leiter
Medienberührendes Material: Fühlerhülse, Ø=6 mm, Edelstahl V4A (1.4401), Einbaulänge: 200 mm
Gehäuse: Form J, Aluminium, Schutzart: IP65
</t>
  </si>
  <si>
    <t xml:space="preserve">Sensor: SI-Protection zum Schutz vor Feuchtigkeit und Vibrationen, LM235Z, passiv
Temperatureinsatzbereich: -50..+120 °C, Genauigkeit Temperatur: siehe Kennlinie
Anschluss: Kabeleinführung M16 für Kabel mit Ø=8 mm, Schraubklemme, max. 1,5 mm², Anschlussleitung: 2-Leiter
Medienberührendes Material: Fühlerhülse, Ø=6 mm, Edelstahl V4A (1.4401), Einbaulänge: 250 mm
Gehäuse: Form J, Aluminium, Schutzart: IP65
</t>
  </si>
  <si>
    <t xml:space="preserve">Sensor: SI-Protection zum Schutz vor Feuchtigkeit und Vibrationen, LM235Z, passiv
Temperatureinsatzbereich: -50..+120 °C, Genauigkeit Temperatur: siehe Kennlinie
Anschluss: Kabeleinführung M16 für Kabel mit Ø=8 mm, Schraubklemme, max. 1,5 mm², Anschlussleitung: 2-Leiter
Medienberührendes Material: Fühlerhülse, Ø=6 mm, Edelstahl V4A (1.4401), Einbaulänge: 300 mm
Gehäuse: Form J, Aluminium, Schutzart: IP65
</t>
  </si>
  <si>
    <t xml:space="preserve">Sensor: SI-Protection zum Schutz vor Feuchtigkeit und Vibrationen, LM235Z, passiv
Temperatureinsatzbereich: -50..+120 °C, Genauigkeit Temperatur: siehe Kennlinie
Anschluss: Kabeleinführung M16 für Kabel mit Ø=8 mm, Schraubklemme, max. 1,5 mm², Anschlussleitung: 2-Leiter
Medienberührendes Material: Fühlerhülse, Ø=6 mm, Edelstahl V4A (1.4401), Einbaulänge: 450 mm
Gehäuse: Form J, Aluminium, Schutzart: IP65
</t>
  </si>
  <si>
    <t xml:space="preserve">Sensor: SI-Protection zum Schutz vor Feuchtigkeit und Vibrationen, Pt100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Länge 108 mm, Einbaulänge: 100 mm
Gehäuse: Form B, Aluminium, Schutzart: IP66
</t>
  </si>
  <si>
    <t xml:space="preserve">Sensor: SI-Protection zum Schutz vor Feuchtigkeit und Vibrationen, Pt100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Länge 158 mm, Einbaulänge: 150 mm
Gehäuse: Form B, Aluminium, Schutzart: IP66
</t>
  </si>
  <si>
    <t xml:space="preserve">Sensor: SI-Protection zum Schutz vor Feuchtigkeit und Vibrationen, Pt100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Länge 208 mm, Einbaulänge: 200 mm
Gehäuse: Form B, Aluminium, Schutzart: IP66
</t>
  </si>
  <si>
    <t xml:space="preserve">Sensor: SI-Protection zum Schutz vor Feuchtigkeit und Vibrationen, Pt100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Länge 258 mm, Einbaulänge: 250 mm
Gehäuse: Form B, Aluminium, Schutzart: IP66
</t>
  </si>
  <si>
    <t xml:space="preserve">Sensor: SI-Protection zum Schutz vor Feuchtigkeit und Vibrationen, Pt1000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Länge 108 mm, Einbaulänge: 100 mm
Gehäuse: Form B, Aluminium, Schutzart: IP66
</t>
  </si>
  <si>
    <t xml:space="preserve">Sensor: SI-Protection zum Schutz vor Feuchtigkeit und Vibrationen, Pt1000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Länge 158 mm, Einbaulänge: 150 mm
Gehäuse: Form B, Aluminium, Schutzart: IP66
</t>
  </si>
  <si>
    <t xml:space="preserve">Sensor: SI-Protection zum Schutz vor Feuchtigkeit und Vibrationen, Pt1000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Länge 208 mm, Einbaulänge: 200 mm
Gehäuse: Form B, Aluminium, Schutzart: IP66
</t>
  </si>
  <si>
    <t xml:space="preserve">Sensor: SI-Protection zum Schutz vor Feuchtigkeit und Vibrationen, Pt1000 DIN Kl. B, passiv
Temperatureinsatzbereich: -50..+160 °C, Genauigkeit Temperatur: ±0,3 K (typ. bei 0 °C)
Anschluss: Kabeleinführung M20 für Kabel mit Ø=7 mm, Schraubklemme, max. 1,5 mm², Anschlussleitung: 2-Leiter
Medienberührendes Material: Fühlerhülse, Ø=8 mm, Edelstahl V4A (1.4571), Länge 258 mm, Einbaulänge: 250 mm
Gehäuse: Form B, Aluminium, Schutzart: IP66
</t>
  </si>
  <si>
    <t xml:space="preserve">Sensor: SI-Protection zum Schutz vor Feuchtigkeit und Vibrationen, Pt1000 1/3 DIN, passiv
Temperatureinsatzbereich: -50..+160 °C, Genauigkeit Temperatur: ±0,1 K (typ. bei 0 °C)
Anschluss: Kabeleinführung M20 für Kabel mit Ø=7 mm, Schraubklemme, max. 1,5 mm², Anschlussleitung: 2-Leiter
Medienberührendes Material: Fühlerhülse, Ø=8 mm, Edelstahl V4A (1.4571), Länge 108 mm, Einbaulänge: 100 mm
Gehäuse: Form B, Aluminium, Schutzart: IP66
</t>
  </si>
  <si>
    <t xml:space="preserve">Sensor: SI-Protection zum Schutz vor Feuchtigkeit und Vibrationen, Pt1000 1/3 DIN, passiv
Temperatureinsatzbereich: -50..+160 °C, Genauigkeit Temperatur: ±0,1 K (typ. bei 0 °C)
Anschluss: Kabeleinführung M20 für Kabel mit Ø=7 mm, Schraubklemme, max. 1,5 mm², Anschlussleitung: 2-Leiter
Medienberührendes Material: Fühlerhülse, Ø=8 mm, Edelstahl V4A (1.4571), Länge 158 mm, Einbaulänge: 150 mm
Gehäuse: Form B, Aluminium, Schutzart: IP66
</t>
  </si>
  <si>
    <t xml:space="preserve">Sensor: SI-Protection zum Schutz vor Feuchtigkeit und Vibrationen, Pt1000 1/3 DIN, passiv
Temperatureinsatzbereich: -50..+160 °C, Genauigkeit Temperatur: ±0,1 K (typ. bei 0 °C)
Anschluss: Kabeleinführung M20 für Kabel mit Ø=7 mm, Schraubklemme, max. 1,5 mm², Anschlussleitung: 2-Leiter
Medienberührendes Material: Fühlerhülse, Ø=8 mm, Edelstahl V4A (1.4571), Länge 208 mm, Einbaulänge: 200 mm
Gehäuse: Form B, Aluminium, Schutzart: IP66
</t>
  </si>
  <si>
    <t xml:space="preserve">Sensor: SI-Protection zum Schutz vor Feuchtigkeit und Vibrationen, Pt1000 1/3 DIN, passiv
Temperatureinsatzbereich: -50..+160 °C, Genauigkeit Temperatur: ±0,1 K (typ. bei 0 °C)
Anschluss: Kabeleinführung M20 für Kabel mit Ø=7 mm, Schraubklemme, max. 1,5 mm², Anschlussleitung: 2-Leiter
Medienberührendes Material: Fühlerhülse, Ø=8 mm, Edelstahl V4A (1.4571), Länge 258 mm, Einbaulänge: 250 mm
Gehäuse: Form B, Aluminium, Schutzart: IP66
</t>
  </si>
  <si>
    <t xml:space="preserve">Sensor: SI-Protection zum Schutz vor Feuchtigkeit und Vibrationen, NTC10k, passiv
Temperatureinsatzbereich: -50..+150 °C, Genauigkeit Temperatur: ±0,2 K (typ. bei 25 °C, temperaturabhängig)
Anschluss: Kabeleinführung M20 für Kabel mit Ø=7 mm, Schraubklemme, max. 1,5 mm², Anschlussleitung: 2-Leiter
Medienberührendes Material: Fühlerhülse, Ø=8 mm, Edelstahl V4A (1.4571), Länge 108 mm, Einbaulänge: 100 mm
Gehäuse: Form B, Aluminium, Schutzart: IP66
</t>
  </si>
  <si>
    <t xml:space="preserve">Sensor: SI-Protection zum Schutz vor Feuchtigkeit und Vibrationen, NTC10k, passiv
Temperatureinsatzbereich: -50..+150 °C, Genauigkeit Temperatur: ±0,2 K (typ. bei 25 °C, temperaturabhängig)
Anschluss: Kabeleinführung M20 für Kabel mit Ø=7 mm, Schraubklemme, max. 1,5 mm², Anschlussleitung: 2-Leiter
Medienberührendes Material: Fühlerhülse, Ø=8 mm, Edelstahl V4A (1.4571), Länge 158 mm, Einbaulänge: 150 mm
Gehäuse: Form B, Aluminium, Schutzart: IP66
</t>
  </si>
  <si>
    <t xml:space="preserve">Sensor: SI-Protection zum Schutz vor Feuchtigkeit und Vibrationen, NTC10k, passiv
Temperatureinsatzbereich: -50..+150 °C, Genauigkeit Temperatur: ±0,2 K (typ. bei 25 °C, temperaturabhängig)
Anschluss: Kabeleinführung M20 für Kabel mit Ø=7 mm, Schraubklemme, max. 1,5 mm², Anschlussleitung: 2-Leiter
Medienberührendes Material: Fühlerhülse, Ø=8 mm, Edelstahl V4A (1.4571), Länge 208 mm, Einbaulänge: 200 mm
Gehäuse: Form B, Aluminium, Schutzart: IP66
</t>
  </si>
  <si>
    <t xml:space="preserve">Sensor: SI-Protection zum Schutz vor Feuchtigkeit und Vibrationen, NTC10k, passiv
Temperatureinsatzbereich: -50..+150 °C, Genauigkeit Temperatur: ±0,2 K (typ. bei 25 °C, temperaturabhängig)
Anschluss: Kabeleinführung M20 für Kabel mit Ø=7 mm, Schraubklemme, max. 1,5 mm², Anschlussleitung: 2-Leiter
Medienberührendes Material: Fühlerhülse, Ø=8 mm, Edelstahl V4A (1.4571), Länge 258 mm, Einbaulänge: 250 mm
Gehäuse: Form B, Aluminium, Schutzart: IP66
</t>
  </si>
  <si>
    <t xml:space="preserve">Sensor: SI-Protection zum Schutz vor Feuchtigkeit und Vibrationen, Ni1000 DIN Kl. B,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Länge 108 mm, Einbaulänge: 100 mm
Gehäuse: Form B, Aluminium, Schutzart: IP66
</t>
  </si>
  <si>
    <t xml:space="preserve">Sensor: SI-Protection zum Schutz vor Feuchtigkeit und Vibrationen, Ni1000 DIN Kl. B,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Länge 158 mm, Einbaulänge: 150 mm
Gehäuse: Form B, Aluminium, Schutzart: IP66
</t>
  </si>
  <si>
    <t xml:space="preserve">Sensor: SI-Protection zum Schutz vor Feuchtigkeit und Vibrationen, Ni1000 DIN Kl. B,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Länge 208 mm, Einbaulänge: 200 mm
Gehäuse: Form B, Aluminium, Schutzart: IP66
</t>
  </si>
  <si>
    <t xml:space="preserve">Sensor: SI-Protection zum Schutz vor Feuchtigkeit und Vibrationen, Ni1000 DIN Kl. B,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Länge 258 mm, Einbaulänge: 250 mm
Gehäuse: Form B, Aluminium, Schutzart: IP66
</t>
  </si>
  <si>
    <t xml:space="preserve">Sensor: SI-Protection zum Schutz vor Feuchtigkeit und Vibrationen, Ni1000TK5000,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Länge 108 mm, Einbaulänge: 100 mm
Gehäuse: Form B, Aluminium, Schutzart: IP66
</t>
  </si>
  <si>
    <t xml:space="preserve">Sensor: SI-Protection zum Schutz vor Feuchtigkeit und Vibrationen, Ni1000TK5000,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Länge 158 mm, Einbaulänge: 150 mm
Gehäuse: Form B, Aluminium, Schutzart: IP66
</t>
  </si>
  <si>
    <t xml:space="preserve">Sensor: SI-Protection zum Schutz vor Feuchtigkeit und Vibrationen, Ni1000TK5000,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Länge 208 mm, Einbaulänge: 200 mm
Gehäuse: Form B, Aluminium, Schutzart: IP66
</t>
  </si>
  <si>
    <t xml:space="preserve">Sensor: SI-Protection zum Schutz vor Feuchtigkeit und Vibrationen, Ni1000TK5000, passiv
Temperatureinsatzbereich: -50..+160 °C, Genauigkeit Temperatur: ±0,4 K (typ. bei 0 °C)
Anschluss: Kabeleinführung M20 für Kabel mit Ø=7 mm, Schraubklemme, max. 1,5 mm², Anschlussleitung: 2-Leiter
Medienberührendes Material: Fühlerhülse, Ø=8 mm, Edelstahl V4A (1.4571), Länge 258 mm, Einbaulänge: 250 mm
Gehäuse: Form B, Aluminium, Schutzart: IP66
</t>
  </si>
  <si>
    <t xml:space="preserve">Sensor: SI-Protection zum Schutz vor Feuchtigkeit und Vibrationen, LM235Z, passiv
Temperatureinsatzbereich: -50..+120 °C, Genauigkeit Temperatur: siehe Kennlinie
Anschluss: Kabeleinführung M20 für Kabel mit Ø=7 mm, Schraubklemme, max. 1,5 mm², Anschlussleitung: 2-Leiter
Medienberührendes Material: Fühlerhülse, Ø=8 mm, Edelstahl V4A (1.4571), Länge 108 mm, Einbaulänge: 100 mm
Gehäuse: Form B, Aluminium, Schutzart: IP66
</t>
  </si>
  <si>
    <t xml:space="preserve">Sensor: SI-Protection zum Schutz vor Feuchtigkeit und Vibrationen, LM235Z, passiv
Temperatureinsatzbereich: -50..+120 °C, Genauigkeit Temperatur: siehe Kennlinie
Anschluss: Kabeleinführung M20 für Kabel mit Ø=7 mm, Schraubklemme, max. 1,5 mm², Anschlussleitung: 2-Leiter
Medienberührendes Material: Fühlerhülse, Ø=8 mm, Edelstahl V4A (1.4571), Länge 158 mm, Einbaulänge: 150 mm
Gehäuse: Form B, Aluminium, Schutzart: IP66
</t>
  </si>
  <si>
    <t xml:space="preserve">Sensor: SI-Protection zum Schutz vor Feuchtigkeit und Vibrationen, LM235Z, passiv
Temperatureinsatzbereich: -50..+120 °C, Genauigkeit Temperatur: siehe Kennlinie
Anschluss: Kabeleinführung M20 für Kabel mit Ø=7 mm, Schraubklemme, max. 1,5 mm², Anschlussleitung: 2-Leiter
Medienberührendes Material: Fühlerhülse, Ø=8 mm, Edelstahl V4A (1.4571), Länge 208 mm, Einbaulänge: 200 mm
Gehäuse: Form B, Aluminium, Schutzart: IP66
</t>
  </si>
  <si>
    <t xml:space="preserve">Sensor: SI-Protection zum Schutz vor Feuchtigkeit und Vibrationen
Ausgang Spannung: 0..10 V, min. Last 3 kΩ
Temperatureinsatzbereich: -50..+50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108 mm, Einbaulänge: 100 mm
Gehäuse: Form B, Aluminium, Schutzart: IP66
</t>
  </si>
  <si>
    <t xml:space="preserve">Sensor: SI-Protection zum Schutz vor Feuchtigkeit und Vibrationen
Ausgang Spannung: 0..10 V, min. Last 3 kΩ
Temperatureinsatzbereich: -50..+50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158 mm, Einbaulänge: 150 mm
Gehäuse: Form B, Aluminium, Schutzart: IP66
</t>
  </si>
  <si>
    <t xml:space="preserve">Sensor: SI-Protection zum Schutz vor Feuchtigkeit und Vibrationen
Ausgang Spannung: 0..10 V, min. Last 3 kΩ
Temperatureinsatzbereich: -50..+50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208 mm, Einbaulänge: 200 mm
Gehäuse: Form B, Aluminium, Schutzart: IP66
</t>
  </si>
  <si>
    <t xml:space="preserve">Sensor: SI-Protection zum Schutz vor Feuchtigkeit und Vibrationen
Ausgang Spannung: 0..10 V, min. Last 3 kΩ
Temperatureinsatzbereich: -50..+50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258 mm, Einbaulänge: 250 mm
Gehäuse: Form B, Aluminium, Schutzart: IP66
</t>
  </si>
  <si>
    <t xml:space="preserve">Sensor: SI-Protection zum Schutz vor Feuchtigkeit und Vibrationen
Ausgang Spannung: 0..10 V, min. Last 3 kΩ
Temperatureinsatzbereich: -10..+120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108 mm, Einbaulänge: 100 mm
Gehäuse: Form B, Aluminium, Schutzart: IP66
</t>
  </si>
  <si>
    <t xml:space="preserve">Sensor: SI-Protection zum Schutz vor Feuchtigkeit und Vibrationen
Ausgang Spannung: 0..10 V, min. Last 3 kΩ
Temperatureinsatzbereich: -10..+120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158 mm, Einbaulänge: 150 mm
Gehäuse: Form B, Aluminium, Schutzart: IP66
</t>
  </si>
  <si>
    <t xml:space="preserve">Sensor: SI-Protection zum Schutz vor Feuchtigkeit und Vibrationen
Ausgang Spannung: 0..10 V, min. Last 3 kΩ
Temperatureinsatzbereich: -10..+120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208 mm, Einbaulänge: 200 mm
Gehäuse: Form B, Aluminium, Schutzart: IP66
</t>
  </si>
  <si>
    <t xml:space="preserve">Sensor: SI-Protection zum Schutz vor Feuchtigkeit und Vibrationen
Ausgang Spannung: 0..10 V, min. Last 3 kΩ
Temperatureinsatzbereich: -10..+120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258 mm, Einbaulänge: 250 mm
Gehäuse: Form B, Aluminium, Schutzart: IP66
</t>
  </si>
  <si>
    <t xml:space="preserve">Sensor: SI-Protection zum Schutz vor Feuchtigkeit und Vibrationen
Ausgang Spannung: 0..10 V, min. Last 3 kΩ
Temperatureinsatzbereich: 0..+50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108 mm, Einbaulänge: 100 mm
Gehäuse: Form B, Aluminium, Schutzart: IP66
</t>
  </si>
  <si>
    <t xml:space="preserve">Sensor: SI-Protection zum Schutz vor Feuchtigkeit und Vibrationen
Ausgang Spannung: 0..10 V, min. Last 3 kΩ
Temperatureinsatzbereich: 0..+50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158 mm, Einbaulänge: 150 mm
Gehäuse: Form B, Aluminium, Schutzart: IP66
</t>
  </si>
  <si>
    <t xml:space="preserve">Sensor: SI-Protection zum Schutz vor Feuchtigkeit und Vibrationen
Ausgang Spannung: 0..10 V, min. Last 3 kΩ
Temperatureinsatzbereich: 0..+50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208 mm, Einbaulänge: 200 mm
Gehäuse: Form B, Aluminium, Schutzart: IP66
</t>
  </si>
  <si>
    <t xml:space="preserve">Sensor: SI-Protection zum Schutz vor Feuchtigkeit und Vibrationen
Ausgang Spannung: 0..10 V, min. Last 3 kΩ
Temperatureinsatzbereich: 0..+50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258 mm, Einbaulänge: 250 mm
Gehäuse: Form B, Aluminium, Schutzart: IP66
</t>
  </si>
  <si>
    <t xml:space="preserve">Sensor: SI-Protection zum Schutz vor Feuchtigkeit und Vibrationen
Ausgang Spannung: 0..10 V, min. Last 3 kΩ
Temperatureinsatzbereich: 0..+160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108 mm, Einbaulänge: 100 mm
Gehäuse: Form B, Aluminium, Schutzart: IP66
</t>
  </si>
  <si>
    <t xml:space="preserve">Sensor: SI-Protection zum Schutz vor Feuchtigkeit und Vibrationen
Ausgang Spannung: 0..10 V, min. Last 3 kΩ
Temperatureinsatzbereich: 0..+160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158 mm, Einbaulänge: 150 mm
Gehäuse: Form B, Aluminium, Schutzart: IP66
</t>
  </si>
  <si>
    <t xml:space="preserve">Sensor: SI-Protection zum Schutz vor Feuchtigkeit und Vibrationen
Ausgang Spannung: 0..10 V, min. Last 3 kΩ
Temperatureinsatzbereich: 0..+160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208 mm, Einbaulänge: 200 mm
Gehäuse: Form B, Aluminium, Schutzart: IP66
</t>
  </si>
  <si>
    <t xml:space="preserve">Sensor: SI-Protection zum Schutz vor Feuchtigkeit und Vibrationen
Ausgang Spannung: 0..10 V, min. Last 3 kΩ
Temperatureinsatzbereich: 0..+160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258 mm, Einbaulänge: 250 mm
Gehäuse: Form B, Aluminium, Schutzart: IP66
</t>
  </si>
  <si>
    <t xml:space="preserve">Sensor: SI-Protection zum Schutz vor Feuchtigkeit und Vibrationen
Ausgang Spannung: 0..10 V, min. Last 3 kΩ
Temperatureinsatzbereich: 0..+250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108 mm, Einbaulänge: 100 mm
Gehäuse: Form B, Aluminium, Schutzart: IP66
</t>
  </si>
  <si>
    <t xml:space="preserve">Sensor: SI-Protection zum Schutz vor Feuchtigkeit und Vibrationen
Ausgang Spannung: 0..10 V, min. Last 3 kΩ
Temperatureinsatzbereich: 0..+250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158 mm, Einbaulänge: 150 mm
Gehäuse: Form B, Aluminium, Schutzart: IP66
</t>
  </si>
  <si>
    <t xml:space="preserve">Sensor: SI-Protection zum Schutz vor Feuchtigkeit und Vibrationen
Ausgang Spannung: 0..10 V, min. Last 3 kΩ
Temperatureinsatzbereich: 0..+250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208 mm, Einbaulänge: 200 mm
Gehäuse: Form B, Aluminium, Schutzart: IP66
</t>
  </si>
  <si>
    <t xml:space="preserve">Sensor: SI-Protection zum Schutz vor Feuchtigkeit und Vibrationen
Ausgang Spannung: 0..10 V, min. Last 3 kΩ
Temperatureinsatzbereich: 0..+250 °C, Genauigkeit Temperatur: ±0,2 K (typ. bei 21 °C) | ±0,1% des Messwerts
Spannungsversorgung: 15..35 V = SELV, 15..26 V ~ SELV
Anschluss: Kabeleinführung M20 für Kabel mit Ø=7 mm, Schraubklemme, max. 1,5 mm²
Medienberührendes Material: Fühlerhülse, Ø=8 mm, Edelstahl V4A (1.4571), Länge 258 mm, Einbaulänge: 250 mm
Gehäuse: Form B, Aluminium, Schutzart: IP66
</t>
  </si>
  <si>
    <t xml:space="preserve">Sensor: SI-Protection zum Schutz vor Feuchtigkeit und Vibrationen
Temperatureinsatzbereich: -50..+50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108 mm, Einbaulänge: 100 mm
Gehäuse: Form B, Aluminium, Schutzart: IP66
</t>
  </si>
  <si>
    <t xml:space="preserve">Sensor: SI-Protection zum Schutz vor Feuchtigkeit und Vibrationen
Temperatureinsatzbereich: -50..+50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158 mm, Einbaulänge: 150 mm
Gehäuse: Form B, Aluminium, Schutzart: IP66
</t>
  </si>
  <si>
    <t xml:space="preserve">Sensor: SI-Protection zum Schutz vor Feuchtigkeit und Vibrationen
Temperatureinsatzbereich: -50..+50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208 mm, Einbaulänge: 200 mm
Gehäuse: Form B, Aluminium, Schutzart: IP66
</t>
  </si>
  <si>
    <t xml:space="preserve">Sensor: SI-Protection zum Schutz vor Feuchtigkeit und Vibrationen
Temperatureinsatzbereich: -50..+50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258 mm, Einbaulänge: 250 mm
Gehäuse: Form B, Aluminium, Schutzart: IP66
</t>
  </si>
  <si>
    <t xml:space="preserve">Sensor: SI-Protection zum Schutz vor Feuchtigkeit und Vibrationen
Temperatureinsatzbereich: -10..+120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108 mm, Einbaulänge: 100 mm
Gehäuse: Form B, Aluminium, Schutzart: IP66
</t>
  </si>
  <si>
    <t xml:space="preserve">Sensor: SI-Protection zum Schutz vor Feuchtigkeit und Vibrationen
Temperatureinsatzbereich: -10..+120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158 mm, Einbaulänge: 150 mm
Gehäuse: Form B, Aluminium, Schutzart: IP66
</t>
  </si>
  <si>
    <t xml:space="preserve">Sensor: SI-Protection zum Schutz vor Feuchtigkeit und Vibrationen
Temperatureinsatzbereich: -10..+120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208 mm, Einbaulänge: 200 mm
Gehäuse: Form B, Aluminium, Schutzart: IP66
</t>
  </si>
  <si>
    <t xml:space="preserve">Sensor: SI-Protection zum Schutz vor Feuchtigkeit und Vibrationen
Temperatureinsatzbereich: -10..+120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258 mm, Einbaulänge: 250 mm
Gehäuse: Form B, Aluminium, Schutzart: IP66
</t>
  </si>
  <si>
    <t xml:space="preserve">Sensor: SI-Protection zum Schutz vor Feuchtigkeit und Vibrationen
Temperatureinsatzbereich: 0..+50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108 mm, Einbaulänge: 100 mm
Gehäuse: Form B, Aluminium, Schutzart: IP66
</t>
  </si>
  <si>
    <t xml:space="preserve">Sensor: SI-Protection zum Schutz vor Feuchtigkeit und Vibrationen
Temperatureinsatzbereich: 0..+50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158 mm, Einbaulänge: 150 mm
Gehäuse: Form B, Aluminium, Schutzart: IP66
</t>
  </si>
  <si>
    <t xml:space="preserve">Sensor: SI-Protection zum Schutz vor Feuchtigkeit und Vibrationen
Temperatureinsatzbereich: 0..+50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208 mm, Einbaulänge: 200 mm
Gehäuse: Form B, Aluminium, Schutzart: IP66
</t>
  </si>
  <si>
    <t xml:space="preserve">Sensor: SI-Protection zum Schutz vor Feuchtigkeit und Vibrationen
Temperatureinsatzbereich: 0..+50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258 mm, Einbaulänge: 250 mm
Gehäuse: Form B, Aluminium, Schutzart: IP66
</t>
  </si>
  <si>
    <t xml:space="preserve">Sensor: SI-Protection zum Schutz vor Feuchtigkeit und Vibrationen
Temperatureinsatzbereich: 0..+160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108 mm, Einbaulänge: 100 mm
Gehäuse: Form B, Aluminium, Schutzart: IP66
</t>
  </si>
  <si>
    <t xml:space="preserve">Sensor: SI-Protection zum Schutz vor Feuchtigkeit und Vibrationen
Temperatureinsatzbereich: 0..+160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158 mm, Einbaulänge: 150 mm
Gehäuse: Form B, Aluminium, Schutzart: IP66
</t>
  </si>
  <si>
    <t xml:space="preserve">Sensor: SI-Protection zum Schutz vor Feuchtigkeit und Vibrationen
Temperatureinsatzbereich: 0..+160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208 mm, Einbaulänge: 200 mm
Gehäuse: Form B, Aluminium, Schutzart: IP66
</t>
  </si>
  <si>
    <t xml:space="preserve">Sensor: SI-Protection zum Schutz vor Feuchtigkeit und Vibrationen
Temperatureinsatzbereich: 0..+160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258 mm, Einbaulänge: 250 mm
Gehäuse: Form B, Aluminium, Schutzart: IP66
</t>
  </si>
  <si>
    <t xml:space="preserve">Sensor: SI-Protection zum Schutz vor Feuchtigkeit und Vibrationen
Temperatureinsatzbereich: 0..+250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108 mm, Einbaulänge: 100 mm
Gehäuse: Form B, Aluminium, Schutzart: IP66
</t>
  </si>
  <si>
    <t xml:space="preserve">Sensor: SI-Protection zum Schutz vor Feuchtigkeit und Vibrationen
Temperatureinsatzbereich: 0..+250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158 mm, Einbaulänge: 150 mm
Gehäuse: Form B, Aluminium, Schutzart: IP66
</t>
  </si>
  <si>
    <t xml:space="preserve">Sensor: SI-Protection zum Schutz vor Feuchtigkeit und Vibrationen
Temperatureinsatzbereich: 0..+250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208 mm, Einbaulänge: 200 mm
Gehäuse: Form B, Aluminium, Schutzart: IP66
</t>
  </si>
  <si>
    <t xml:space="preserve">Sensor: SI-Protection zum Schutz vor Feuchtigkeit und Vibrationen
Temperatureinsatzbereich: 0..+250 °C, Genauigkeit Temperatur: ±0,2 K (typ. bei 21 °C) | ±0,1% des Messwerts
Spannungsversorgung: 15..24 V = (±10%) SELV
Anschluss: Kabeleinführung M20 für Kabel mit Ø=7 mm, Schraubklemme, max. 1,5 mm²
Medienberührendes Material: Fühlerhülse, Ø=8 mm, Edelstahl V4A (1.4571), Länge 258 mm, Einbaulänge: 250 mm
Gehäuse: Form B, Aluminium, Schutzart: IP66
</t>
  </si>
  <si>
    <t xml:space="preserve">Sensor: SI-Protection zum Schutz vor Feuchtigkeit und Vibrationen, Pt100 DIN Kl. B, passiv
Temperatureinsatzbereich: -35..+100 °C, Genauigkeit Temperatur: ±0,3 K (typ. bei 0 °C)
 Anschlussleitung: PVC,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</si>
  <si>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Pt100 DIN Kl. B, passiv
Temperatureinsatzbereich: -35..+100 °C, Genauigkeit Temperatur: ±0,3 K (typ. bei 0 °C)
 Anschlussleitung: PVC,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</si>
  <si>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Pt100 DIN Kl. B, passiv
Temperatureinsatzbereich: -35..+100 °C, Genauigkeit Temperatur: ±0,3 K (typ. bei 0 °C)
 Anschlussleitung: PVC,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</si>
  <si>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Pt100 DIN Kl. B, passiv
Temperatureinsatzbereich: -35..+100 °C, Genauigkeit Temperatur: ±0,3 K (typ. bei 0 °C)
 Anschlussleitung: PVC,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</si>
  <si>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Pt1000 DIN Kl. B, passiv
Temperatureinsatzbereich: -35..+100 °C, Genauigkeit Temperatur: ±0,3 K (typ. bei 0 °C)
 Anschlussleitung: PVC,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</si>
  <si>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Pt1000 DIN Kl. B, passiv
Temperatureinsatzbereich: -35..+100 °C, Genauigkeit Temperatur: ±0,3 K (typ. bei 0 °C)
 Anschlussleitung: PVC,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</si>
  <si>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Pt1000 DIN Kl. B, passiv
Temperatureinsatzbereich: -35..+100 °C, Genauigkeit Temperatur: ±0,3 K (typ. bei 0 °C)
 Anschlussleitung: PVC,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</si>
  <si>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Pt1000 DIN Kl. B, passiv
Temperatureinsatzbereich: -35..+100 °C, Genauigkeit Temperatur: ±0,3 K (typ. bei 0 °C)
 Anschlussleitung: PVC,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</si>
  <si>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Pt1000 1/3 DIN, passiv
Temperatureinsatzbereich: -35..+100 °C, Genauigkeit Temperatur: ±0,1 K (typ. bei 0 °C)
 Anschlussleitung: PVC,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</si>
  <si>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Pt1000 1/3 DIN, passiv
Temperatureinsatzbereich: -35..+100 °C, Genauigkeit Temperatur: ±0,1 K (typ. bei 0 °C)
 Anschlussleitung: PVC,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</si>
  <si>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Pt1000 1/3 DIN, passiv
Temperatureinsatzbereich: -35..+100 °C, Genauigkeit Temperatur: ±0,1 K (typ. bei 0 °C)
 Anschlussleitung: PVC,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</si>
  <si>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Pt1000 1/3 DIN, passiv
Temperatureinsatzbereich: -35..+100 °C, Genauigkeit Temperatur: ±0,1 K (typ. bei 0 °C)
 Anschlussleitung: PVC,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</si>
  <si>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NTC10k, passiv
Temperatureinsatzbereich: -35..+100 °C, Genauigkeit Temperatur: ±0,2 K (typ. bei 25 °C, temperaturabhängig)
 Anschlussleitung: PVC,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</si>
  <si>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NTC10k, passiv
Temperatureinsatzbereich: -35..+100 °C, Genauigkeit Temperatur: ±0,2 K (typ. bei 25 °C, temperaturabhängig)
 Anschlussleitung: PVC,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</si>
  <si>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NTC10k, passiv
Temperatureinsatzbereich: -35..+100 °C, Genauigkeit Temperatur: ±0,2 K (typ. bei 25 °C, temperaturabhängig)
 Anschlussleitung: PVC,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</si>
  <si>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NTC10k, passiv
Temperatureinsatzbereich: -35..+100 °C, Genauigkeit Temperatur: ±0,2 K (typ. bei 25 °C, temperaturabhängig)
 Anschlussleitung: PVC,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</si>
  <si>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Ni1000 DIN Kl. B, passiv
Temperatureinsatzbereich: -35..+100 °C, Genauigkeit Temperatur: ±0,4 K (typ. bei 0 °C)
 Anschlussleitung: PVC,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</si>
  <si>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Ni1000 DIN Kl. B, passiv
Temperatureinsatzbereich: -35..+100 °C, Genauigkeit Temperatur: ±0,4 K (typ. bei 0 °C)
 Anschlussleitung: PVC,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</si>
  <si>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Ni1000 DIN Kl. B, passiv
Temperatureinsatzbereich: -35..+100 °C, Genauigkeit Temperatur: ±0,4 K (typ. bei 0 °C)
 Anschlussleitung: PVC,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</si>
  <si>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Ni1000 DIN Kl. B, passiv
Temperatureinsatzbereich: -35..+100 °C, Genauigkeit Temperatur: ±0,4 K (typ. bei 0 °C)
 Anschlussleitung: PVC,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</si>
  <si>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Ni1000TK5000, passiv
Temperatureinsatzbereich: -35..+100 °C, Genauigkeit Temperatur: ±0,4 K (typ. bei 0 °C)
 Anschlussleitung: PVC,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</si>
  <si>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Ni1000TK5000, passiv
Temperatureinsatzbereich: -35..+100 °C, Genauigkeit Temperatur: ±0,4 K (typ. bei 0 °C)
 Anschlussleitung: PVC,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</si>
  <si>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Ni1000TK5000, passiv
Temperatureinsatzbereich: -35..+100 °C, Genauigkeit Temperatur: ±0,4 K (typ. bei 0 °C)
 Anschlussleitung: PVC,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</si>
  <si>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Ni1000TK5000, passiv
Temperatureinsatzbereich: -35..+100 °C, Genauigkeit Temperatur: ±0,4 K (typ. bei 0 °C)
 Anschlussleitung: PVC,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</si>
  <si>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Pt100 DIN Kl. B, passiv
Temperatureinsatzbereich: -50..+180 °C, Genauigkeit Temperatur: ±0,3 K (typ. bei 0 °C)
 Anschlussleitung: Silikon,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</si>
  <si>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Pt100 DIN Kl. B, passiv
Temperatureinsatzbereich: -50..+180 °C, Genauigkeit Temperatur: ±0,3 K (typ. bei 0 °C)
 Anschlussleitung: Silikon,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</si>
  <si>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Pt100 DIN Kl. B, passiv
Temperatureinsatzbereich: -50..+180 °C, Genauigkeit Temperatur: ±0,3 K (typ. bei 0 °C)
 Anschlussleitung: Silikon,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</si>
  <si>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Pt100 DIN Kl. B, passiv
Temperatureinsatzbereich: -50..+180 °C, Genauigkeit Temperatur: ±0,3 K (typ. bei 0 °C)
 Anschlussleitung: Silikon,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</si>
  <si>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Pt1000 DIN Kl. B, passiv
Temperatureinsatzbereich: -50..+180 °C, Genauigkeit Temperatur: ±0,3 K (typ. bei 0 °C)
 Anschlussleitung: Silikon,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</si>
  <si>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Pt1000 DIN Kl. B, passiv
Temperatureinsatzbereich: -50..+180 °C, Genauigkeit Temperatur: ±0,3 K (typ. bei 0 °C)
 Anschlussleitung: Silikon,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</si>
  <si>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Pt1000 DIN Kl. B, passiv
Temperatureinsatzbereich: -50..+180 °C, Genauigkeit Temperatur: ±0,3 K (typ. bei 0 °C)
 Anschlussleitung: Silikon,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</si>
  <si>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Pt1000 DIN Kl. B, passiv
Temperatureinsatzbereich: -50..+180 °C, Genauigkeit Temperatur: ±0,3 K (typ. bei 0 °C)
 Anschlussleitung: Silikon,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</si>
  <si>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Pt1000 1/3 DIN, passiv
Temperatureinsatzbereich: -50..+180 °C, Genauigkeit Temperatur: ±0,1 K (typ. bei 0 °C)
 Anschlussleitung: Silikon,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</si>
  <si>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Pt1000 1/3 DIN, passiv
Temperatureinsatzbereich: -50..+180 °C, Genauigkeit Temperatur: ±0,1 K (typ. bei 0 °C)
 Anschlussleitung: Silikon,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</si>
  <si>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Pt1000 1/3 DIN, passiv
Temperatureinsatzbereich: -50..+180 °C, Genauigkeit Temperatur: ±0,1 K (typ. bei 0 °C)
 Anschlussleitung: Silikon,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</si>
  <si>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Pt1000 1/3 DIN, passiv
Temperatureinsatzbereich: -50..+180 °C, Genauigkeit Temperatur: ±0,1 K (typ. bei 0 °C)
 Anschlussleitung: Silikon,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</si>
  <si>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NTC10k, passiv
Temperatureinsatzbereich: -50..+150 °C, Genauigkeit Temperatur: ±0,2 K (typ. bei 25 °C, temperaturabhängig)
 Anschlussleitung: Silikon,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</si>
  <si>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NTC10k, passiv
Temperatureinsatzbereich: -50..+150 °C, Genauigkeit Temperatur: ±0,2 K (typ. bei 25 °C, temperaturabhängig)
 Anschlussleitung: Silikon,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</si>
  <si>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NTC10k, passiv
Temperatureinsatzbereich: -50..+150 °C, Genauigkeit Temperatur: ±0,2 K (typ. bei 25 °C, temperaturabhängig)
 Anschlussleitung: Silikon,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</si>
  <si>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NTC10k, passiv
Temperatureinsatzbereich: -50..+150 °C, Genauigkeit Temperatur: ±0,2 K (typ. bei 25 °C, temperaturabhängig)
 Anschlussleitung: Silikon,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</si>
  <si>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Ni1000 DIN Kl. B, passiv
Temperatureinsatzbereich: -50..+180 °C, Genauigkeit Temperatur: ±0,4 K (typ. bei 0 °C)
 Anschlussleitung: Silikon,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</si>
  <si>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Ni1000 DIN Kl. B, passiv
Temperatureinsatzbereich: -50..+180 °C, Genauigkeit Temperatur: ±0,4 K (typ. bei 0 °C)
 Anschlussleitung: Silikon,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</si>
  <si>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Ni1000 DIN Kl. B, passiv
Temperatureinsatzbereich: -50..+180 °C, Genauigkeit Temperatur: ±0,4 K (typ. bei 0 °C)
 Anschlussleitung: Silikon,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</si>
  <si>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Ni1000 DIN Kl. B, passiv
Temperatureinsatzbereich: -50..+180 °C, Genauigkeit Temperatur: ±0,4 K (typ. bei 0 °C)
 Anschlussleitung: Silikon,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</si>
  <si>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Ni1000TK5000, passiv
Temperatureinsatzbereich: -50..+180 °C, Genauigkeit Temperatur: ±0,4 K (typ. bei 0 °C)
 Anschlussleitung: Silikon, 0,14 mm², 2-Leiter, Länge Anschlussleitung: 1 m
Medienberührendes Material: Fühlerhülse, Ø=4 mm, Edelstahl V4A (1.4571), 16-fach segmentverformt (IP65)
Schutzart: IP65
</t>
  </si>
  <si>
    <t xml:space="preserve">Sensor: SI-Protection zum Schutz vor Feuchtigkeit und Vibrationen, Ni1000TK5000, passiv
Temperatureinsatzbereich: -50..+180 °C, Genauigkeit Temperatur: ±0,4 K (typ. bei 0 °C)
 Anschlussleitung: Silikon, 0,14 mm², 2-Leiter, Länge Anschlussleitung: 2 m
Medienberührendes Material: Fühlerhülse, Ø=4 mm, Edelstahl V4A (1.4571), 16-fach segmentverformt (IP65)
Schutzart: IP65
</t>
  </si>
  <si>
    <t xml:space="preserve">Sensor: SI-Protection zum Schutz vor Feuchtigkeit und Vibrationen, Ni1000TK5000, passiv
Temperatureinsatzbereich: -50..+180 °C, Genauigkeit Temperatur: ±0,4 K (typ. bei 0 °C)
 Anschlussleitung: Silikon, 0,14 mm², 2-Leiter, Länge Anschlussleitung: 4 m
Medienberührendes Material: Fühlerhülse, Ø=4 mm, Edelstahl V4A (1.4571), 16-fach segmentverformt (IP65)
Schutzart: IP65
</t>
  </si>
  <si>
    <t xml:space="preserve">Sensor: SI-Protection zum Schutz vor Feuchtigkeit und Vibrationen, Ni1000TK5000, passiv
Temperatureinsatzbereich: -50..+180 °C, Genauigkeit Temperatur: ±0,4 K (typ. bei 0 °C)
 Anschlussleitung: Silikon, 0,14 mm², 2-Leiter, Länge Anschlussleitung: 6 m
Medienberührendes Material: Fühlerhülse, Ø=4 mm, Edelstahl V4A (1.4571), 16-fach segmentverformt (IP65)
Schutzart: IP65
</t>
  </si>
  <si>
    <t xml:space="preserve">Sensor: Pt100 DIN Kl. B, passiv
Temperatureinsatzbereich: -80..+250 °C, Genauigkeit Temperatur: ±0,3 K (typ. bei 0 °C)
 Anschlussleitung: PTFE, 0,14 mm², 2-Leiter, Länge Anschlussleitung: 1 m
Medienberührendes Material: Fühlerhülse, Ø=4 mm, Edelstahl V4A (1.4571), 16-fach segmentverformt (IP65)
Schutzart: IP65
</t>
  </si>
  <si>
    <t xml:space="preserve">Sensor: Pt100 DIN Kl. B, passiv
Temperatureinsatzbereich: -80..+250 °C, Genauigkeit Temperatur: ±0,3 K (typ. bei 0 °C)
 Anschlussleitung: PTFE, 0,14 mm², 2-Leiter, Länge Anschlussleitung: 4 m
Medienberührendes Material: Fühlerhülse, Ø=4 mm, Edelstahl V4A (1.4571), 16-fach segmentverformt (IP65)
Schutzart: IP65
</t>
  </si>
  <si>
    <t xml:space="preserve">Sensor: Pt100 DIN Kl. B, passiv
Temperatureinsatzbereich: -80..+250 °C, Genauigkeit Temperatur: ±0,3 K (typ. bei 0 °C)
 Anschlussleitung: PTFE, 0,14 mm², 2-Leiter, Länge Anschlussleitung: 6 m
Medienberührendes Material: Fühlerhülse, Ø=4 mm, Edelstahl V4A (1.4571), 16-fach segmentverformt (IP65)
Schutzart: IP65
</t>
  </si>
  <si>
    <t xml:space="preserve">Sensor: Pt1000 DIN Kl. B, passiv
Temperatureinsatzbereich: -80..+250 °C, Genauigkeit Temperatur: ±0,3 K (typ. bei 0 °C)
 Anschlussleitung: PTFE, 0,14 mm², 2-Leiter, Länge Anschlussleitung: 1 m
Medienberührendes Material: Fühlerhülse, Ø=4 mm, Edelstahl V4A (1.4571), 16-fach segmentverformt (IP65)
Schutzart: IP65
</t>
  </si>
  <si>
    <t xml:space="preserve">Sensor: Pt1000 DIN Kl. B, passiv
Temperatureinsatzbereich: -80..+250 °C, Genauigkeit Temperatur: ±0,3 K (typ. bei 0 °C)
 Anschlussleitung: PTFE, 0,14 mm², 2-Leiter, Länge Anschlussleitung: 2 m
Medienberührendes Material: Fühlerhülse, Ø=4 mm, Edelstahl V4A (1.4571), 16-fach segmentverformt (IP65)
Schutzart: IP65
</t>
  </si>
  <si>
    <t xml:space="preserve">Sensor: Pt1000 DIN Kl. B, passiv
Temperatureinsatzbereich: -80..+250 °C, Genauigkeit Temperatur: ±0,3 K (typ. bei 0 °C)
 Anschlussleitung: PTFE, 0,14 mm², 2-Leiter, Länge Anschlussleitung: 4 m
Medienberührendes Material: Fühlerhülse, Ø=4 mm, Edelstahl V4A (1.4571), 16-fach segmentverformt (IP65)
Schutzart: IP65
</t>
  </si>
  <si>
    <t xml:space="preserve">Sensor: Pt1000 DIN Kl. B, passiv
Temperatureinsatzbereich: -80..+250 °C, Genauigkeit Temperatur: ±0,3 K (typ. bei 0 °C)
 Anschlussleitung: PTFE, 0,14 mm², 2-Leiter, Länge Anschlussleitung: 6 m
Medienberührendes Material: Fühlerhülse, Ø=4 mm, Edelstahl V4A (1.4571), 16-fach segmentverformt (IP65)
Schutzart: IP65
</t>
  </si>
  <si>
    <t xml:space="preserve">Sensor: Pt1000 1/3 DIN, passiv
Temperatureinsatzbereich: -80..+250 °C, Genauigkeit Temperatur: ±0,1 K (typ. bei 0 °C)
 Anschlussleitung: PTFE, 0,14 mm², 2-Leiter, Länge Anschlussleitung: 1 m
Medienberührendes Material: Fühlerhülse, Ø=4 mm, Edelstahl V4A (1.4571), 16-fach segmentverformt (IP65)
Schutzart: IP65
</t>
  </si>
  <si>
    <t xml:space="preserve">Sensor: Pt1000 1/3 DIN, passiv
Temperatureinsatzbereich: -80..+250 °C, Genauigkeit Temperatur: ±0,1 K (typ. bei 0 °C)
 Anschlussleitung: PTFE, 0,14 mm², 2-Leiter, Länge Anschlussleitung: 2 m
Medienberührendes Material: Fühlerhülse, Ø=4 mm, Edelstahl V4A (1.4571), 16-fach segmentverformt (IP65)
Schutzart: IP65
</t>
  </si>
  <si>
    <t xml:space="preserve">Sensor: Pt1000 1/3 DIN, passiv
Temperatureinsatzbereich: -80..+250 °C, Genauigkeit Temperatur: ±0,1 K (typ. bei 0 °C)
 Anschlussleitung: PTFE, 0,14 mm², 2-Leiter, Länge Anschlussleitung: 4 m
Medienberührendes Material: Fühlerhülse, Ø=4 mm, Edelstahl V4A (1.4571), 16-fach segmentverformt (IP65)
Schutzart: IP65
</t>
  </si>
  <si>
    <t xml:space="preserve">Sensor: Pt1000 1/3 DIN, passiv
Temperatureinsatzbereich: -80..+250 °C, Genauigkeit Temperatur: ±0,1 K (typ. bei 0 °C)
 Anschlussleitung: PTFE, 0,14 mm², 2-Leiter, Länge Anschlussleitung: 6 m
Medienberührendes Material: Fühlerhülse, Ø=4 mm, Edelstahl V4A (1.4571), 16-fach segmentverformt (IP65)
Schutzart: IP65
</t>
  </si>
  <si>
    <t xml:space="preserve">Sensor: Ni1000 DIN Kl. B, passiv
Temperatureinsatzbereich: -80..+250 °C, Genauigkeit Temperatur: ±0,4 K (typ. bei 0 °C)
 Anschlussleitung: PTFE, 0,14 mm², 2-Leiter, Länge Anschlussleitung: 1 m
Medienberührendes Material: Fühlerhülse, Ø=4 mm, Edelstahl V4A (1.4571), 16-fach segmentverformt (IP65)
Schutzart: IP65
</t>
  </si>
  <si>
    <t xml:space="preserve">Sensor: Ni1000 DIN Kl. B, passiv
Temperatureinsatzbereich: -80..+250 °C, Genauigkeit Temperatur: ±0,4 K (typ. bei 0 °C)
 Anschlussleitung: PTFE, 0,14 mm², 2-Leiter, Länge Anschlussleitung: 2 m
Medienberührendes Material: Fühlerhülse, Ø=4 mm, Edelstahl V4A (1.4571), 16-fach segmentverformt (IP65)
Schutzart: IP65
</t>
  </si>
  <si>
    <t xml:space="preserve">Sensor: Ni1000 DIN Kl. B, passiv
Temperatureinsatzbereich: -80..+250 °C, Genauigkeit Temperatur: ±0,4 K (typ. bei 0 °C)
 Anschlussleitung: PTFE, 0,14 mm², 2-Leiter, Länge Anschlussleitung: 4 m
Medienberührendes Material: Fühlerhülse, Ø=4 mm, Edelstahl V4A (1.4571), 16-fach segmentverformt (IP65)
Schutzart: IP65
</t>
  </si>
  <si>
    <t xml:space="preserve">Sensor: Ni1000 DIN Kl. B, passiv
Temperatureinsatzbereich: -80..+250 °C, Genauigkeit Temperatur: ±0,4 K (typ. bei 0 °C)
 Anschlussleitung: PTFE, 0,14 mm², 2-Leiter, Länge Anschlussleitung: 6 m
Medienberührendes Material: Fühlerhülse, Ø=4 mm, Edelstahl V4A (1.4571), 16-fach segmentverformt (IP65)
Schutzart: IP65
</t>
  </si>
  <si>
    <t xml:space="preserve">Sensor: Ni1000TK5000, passiv
Temperatureinsatzbereich: -80..+250 °C, Genauigkeit Temperatur: ±0,4 K (typ. bei 0 °C)
 Anschlussleitung: PTFE, 0,14 mm², 2-Leiter, Länge Anschlussleitung: 1 m
Medienberührendes Material: Fühlerhülse, Ø=4 mm, Edelstahl V4A (1.4571), 16-fach segmentverformt (IP65)
Schutzart: IP65
</t>
  </si>
  <si>
    <t xml:space="preserve">Sensor: Ni1000TK5000, passiv
Temperatureinsatzbereich: -80..+250 °C, Genauigkeit Temperatur: ±0,4 K (typ. bei 0 °C)
 Anschlussleitung: PTFE, 0,14 mm², 2-Leiter, Länge Anschlussleitung: 2 m
Medienberührendes Material: Fühlerhülse, Ø=4 mm, Edelstahl V4A (1.4571), 16-fach segmentverformt (IP65)
Schutzart: IP65
</t>
  </si>
  <si>
    <t xml:space="preserve">Sensor: Ni1000TK5000, passiv
Temperatureinsatzbereich: -80..+250 °C, Genauigkeit Temperatur: ±0,4 K (typ. bei 0 °C)
 Anschlussleitung: PTFE, 0,14 mm², 2-Leiter, Länge Anschlussleitung: 4 m
Medienberührendes Material: Fühlerhülse, Ø=4 mm, Edelstahl V4A (1.4571), 16-fach segmentverformt (IP65)
Schutzart: IP65
</t>
  </si>
  <si>
    <t xml:space="preserve">Sensor: Ni1000TK5000, passiv
Temperatureinsatzbereich: -80..+250 °C, Genauigkeit Temperatur: ±0,4 K (typ. bei 0 °C)
 Anschlussleitung: PTFE, 0,14 mm², 2-Leiter, Länge Anschlussleitung: 6 m
Medienberührendes Material: Fühlerhülse, Ø=4 mm, Edelstahl V4A (1.4571), 16-fach segmentverformt (IP65)
Schutzart: IP65
</t>
  </si>
  <si>
    <t xml:space="preserve">Sensor: SI-Protection zum Schutz vor Feuchtigkeit und Vibrationen, Pt100 DIN Kl. B, passiv
Temperatureinsatzbereich: -35..+100 °C, Genauigkeit Temperatur: ±0,3 K (typ. bei 0 °C)
 Anschlussleitung: PVC, 0,25 mm², 2-Leiter, Länge Anschlussleitung: 1 m
Medienberührendes Material: Fühlerhülse, Ø=11/15 mm, Aluminium, sechskant verpresst (IP65)
</t>
  </si>
  <si>
    <t xml:space="preserve">Sensor: SI-Protection zum Schutz vor Feuchtigkeit und Vibrationen, Pt100 DIN Kl. B, passiv
Temperatureinsatzbereich: -35..+100 °C, Genauigkeit Temperatur: ±0,3 K (typ. bei 0 °C)
 Anschlussleitung: PVC, 0,25 mm², 2-Leiter, Länge Anschlussleitung: 2 m
Medienberührendes Material: Fühlerhülse, Ø=11/15 mm, Aluminium, sechskant verpresst (IP65)
</t>
  </si>
  <si>
    <t xml:space="preserve">Sensor: SI-Protection zum Schutz vor Feuchtigkeit und Vibrationen, Pt100 DIN Kl. B, passiv
Temperatureinsatzbereich: -35..+100 °C, Genauigkeit Temperatur: ±0,3 K (typ. bei 0 °C)
 Anschlussleitung: PVC, 0,25 mm², 2-Leiter, Länge Anschlussleitung: 4 m
Medienberührendes Material: Fühlerhülse, Ø=11/15 mm, Aluminium, sechskant verpresst (IP65)
</t>
  </si>
  <si>
    <t xml:space="preserve">Sensor: SI-Protection zum Schutz vor Feuchtigkeit und Vibrationen, Pt100 DIN Kl. B, passiv
Temperatureinsatzbereich: -35..+100 °C, Genauigkeit Temperatur: ±0,3 K (typ. bei 0 °C)
 Anschlussleitung: PVC, 0,25 mm², 2-Leiter, Länge Anschlussleitung: 6 m
Medienberührendes Material: Fühlerhülse, Ø=11/15 mm, Aluminium, sechskant verpresst (IP65)
</t>
  </si>
  <si>
    <t xml:space="preserve">Sensor: SI-Protection zum Schutz vor Feuchtigkeit und Vibrationen, Pt1000 DIN Kl. B, passiv
Temperatureinsatzbereich: -35..+100 °C, Genauigkeit Temperatur: ±0,3 K (typ. bei 0 °C)
 Anschlussleitung: PVC, 0,25 mm², 2-Leiter, Länge Anschlussleitung: 1 m
Medienberührendes Material: Fühlerhülse, Ø=11/15 mm, Aluminium, sechskant verpresst (IP65)
</t>
  </si>
  <si>
    <t xml:space="preserve">Sensor: SI-Protection zum Schutz vor Feuchtigkeit und Vibrationen, Pt1000 DIN Kl. B, passiv
Temperatureinsatzbereich: -35..+100 °C, Genauigkeit Temperatur: ±0,3 K (typ. bei 0 °C)
 Anschlussleitung: PVC, 0,25 mm², 2-Leiter, Länge Anschlussleitung: 2 m
Medienberührendes Material: Fühlerhülse, Ø=11/15 mm, Aluminium, sechskant verpresst (IP65)
</t>
  </si>
  <si>
    <t xml:space="preserve">Sensor: SI-Protection zum Schutz vor Feuchtigkeit und Vibrationen, Pt1000 DIN Kl. B, passiv
Temperatureinsatzbereich: -35..+100 °C, Genauigkeit Temperatur: ±0,3 K (typ. bei 0 °C)
 Anschlussleitung: PVC, 0,25 mm², 2-Leiter, Länge Anschlussleitung: 4 m
Medienberührendes Material: Fühlerhülse, Ø=11/15 mm, Aluminium, sechskant verpresst (IP65)
</t>
  </si>
  <si>
    <t xml:space="preserve">Sensor: SI-Protection zum Schutz vor Feuchtigkeit und Vibrationen, Pt1000 DIN Kl. B, passiv
Temperatureinsatzbereich: -35..+100 °C, Genauigkeit Temperatur: ±0,3 K (typ. bei 0 °C)
 Anschlussleitung: PVC, 0,25 mm², 2-Leiter, Länge Anschlussleitung: 6 m
Medienberührendes Material: Fühlerhülse, Ø=11/15 mm, Aluminium, sechskant verpresst (IP65)
</t>
  </si>
  <si>
    <t xml:space="preserve">Sensor: SI-Protection zum Schutz vor Feuchtigkeit und Vibrationen, Pt1000 1/3 DIN, passiv
Temperatureinsatzbereich: -35..+100 °C, Genauigkeit Temperatur: ±0,1 K (typ. bei 0 °C)
 Anschlussleitung: PVC, 0,25 mm², 2-Leiter, Länge Anschlussleitung: 1 m
Medienberührendes Material: Fühlerhülse, Ø=11/15 mm, Aluminium, sechskant verpresst (IP65)
</t>
  </si>
  <si>
    <t xml:space="preserve">Sensor: SI-Protection zum Schutz vor Feuchtigkeit und Vibrationen, Pt1000 1/3 DIN, passiv
Temperatureinsatzbereich: -35..+100 °C, Genauigkeit Temperatur: ±0,1 K (typ. bei 0 °C)
 Anschlussleitung: PVC, 0,25 mm², 2-Leiter, Länge Anschlussleitung: 2 m
Medienberührendes Material: Fühlerhülse, Ø=11/15 mm, Aluminium, sechskant verpresst (IP65)
</t>
  </si>
  <si>
    <t xml:space="preserve">Sensor: SI-Protection zum Schutz vor Feuchtigkeit und Vibrationen, Pt1000 1/3 DIN, passiv
Temperatureinsatzbereich: -35..+100 °C, Genauigkeit Temperatur: ±0,1 K (typ. bei 0 °C)
 Anschlussleitung: PVC, 0,25 mm², 2-Leiter, Länge Anschlussleitung: 4 m
Medienberührendes Material: Fühlerhülse, Ø=11/15 mm, Aluminium, sechskant verpresst (IP65)
</t>
  </si>
  <si>
    <t xml:space="preserve">Sensor: SI-Protection zum Schutz vor Feuchtigkeit und Vibrationen, Pt1000 1/3 DIN, passiv
Temperatureinsatzbereich: -35..+100 °C, Genauigkeit Temperatur: ±0,1 K (typ. bei 0 °C)
 Anschlussleitung: PVC, 0,25 mm², 2-Leiter, Länge Anschlussleitung: 6 m
Medienberührendes Material: Fühlerhülse, Ø=11/15 mm, Aluminium, sechskant verpresst (IP65)
</t>
  </si>
  <si>
    <t xml:space="preserve">Sensor: SI-Protection zum Schutz vor Feuchtigkeit und Vibrationen, NTC10k, passiv
Temperatureinsatzbereich: -35..+100 °C, Genauigkeit Temperatur: ±0,2 K (typ. bei 25 °C, temperaturabhängig)
 Anschlussleitung: PVC, 0,25 mm², 2-Leiter, Länge Anschlussleitung: 1 m
Medienberührendes Material: Fühlerhülse, Ø=11/15 mm, Aluminium, sechskant verpresst (IP65)
</t>
  </si>
  <si>
    <t xml:space="preserve">Sensor: SI-Protection zum Schutz vor Feuchtigkeit und Vibrationen, NTC10k, passiv
Temperatureinsatzbereich: -35..+100 °C, Genauigkeit Temperatur: ±0,2 K (typ. bei 25 °C, temperaturabhängig)
 Anschlussleitung: PVC, 0,25 mm², 2-Leiter, Länge Anschlussleitung: 2 m
Medienberührendes Material: Fühlerhülse, Ø=11/15 mm, Aluminium, sechskant verpresst (IP65)
</t>
  </si>
  <si>
    <t xml:space="preserve">Sensor: SI-Protection zum Schutz vor Feuchtigkeit und Vibrationen, NTC10k, passiv
Temperatureinsatzbereich: -35..+100 °C, Genauigkeit Temperatur: ±0,2 K (typ. bei 25 °C, temperaturabhängig)
 Anschlussleitung: PVC, 0,25 mm², 2-Leiter, Länge Anschlussleitung: 4 m
Medienberührendes Material: Fühlerhülse, Ø=11/15 mm, Aluminium, sechskant verpresst (IP65)
</t>
  </si>
  <si>
    <t xml:space="preserve">Sensor: SI-Protection zum Schutz vor Feuchtigkeit und Vibrationen, NTC10k, passiv
Temperatureinsatzbereich: -35..+100 °C, Genauigkeit Temperatur: ±0,2 K (typ. bei 25 °C, temperaturabhängig)
 Anschlussleitung: PVC, 0,25 mm², 2-Leiter, Länge Anschlussleitung: 6 m
Medienberührendes Material: Fühlerhülse, Ø=11/15 mm, Aluminium, sechskant verpresst (IP65)
</t>
  </si>
  <si>
    <t xml:space="preserve">Sensor: SI-Protection zum Schutz vor Feuchtigkeit und Vibrationen, Ni1000 DIN Kl. B, passiv
Temperatureinsatzbereich: -35..+100 °C, Genauigkeit Temperatur: ±0,4 K (typ. bei 0 °C)
 Anschlussleitung: PVC, 0,25 mm², 2-Leiter, Länge Anschlussleitung: 1 m
Medienberührendes Material: Fühlerhülse, Ø=11/15 mm, Aluminium, sechskant verpresst (IP65)
</t>
  </si>
  <si>
    <t xml:space="preserve">Sensor: SI-Protection zum Schutz vor Feuchtigkeit und Vibrationen, Ni1000 DIN Kl. B, passiv
Temperatureinsatzbereich: -35..+100 °C, Genauigkeit Temperatur: ±0,4 K (typ. bei 0 °C)
 Anschlussleitung: PVC, 0,25 mm², 2-Leiter, Länge Anschlussleitung: 2 m
Medienberührendes Material: Fühlerhülse, Ø=11/15 mm, Aluminium, sechskant verpresst (IP65)
</t>
  </si>
  <si>
    <t xml:space="preserve">Sensor: SI-Protection zum Schutz vor Feuchtigkeit und Vibrationen, Ni1000 DIN Kl. B, passiv
Temperatureinsatzbereich: -35..+100 °C, Genauigkeit Temperatur: ±0,4 K (typ. bei 0 °C)
 Anschlussleitung: PVC, 0,25 mm², 2-Leiter, Länge Anschlussleitung: 4 m
Medienberührendes Material: Fühlerhülse, Ø=11/15 mm, Aluminium, sechskant verpresst (IP65)
</t>
  </si>
  <si>
    <t xml:space="preserve">Sensor: SI-Protection zum Schutz vor Feuchtigkeit und Vibrationen, Ni1000 DIN Kl. B, passiv
Temperatureinsatzbereich: -35..+100 °C, Genauigkeit Temperatur: ±0,4 K (typ. bei 0 °C)
 Anschlussleitung: PVC, 0,25 mm², 2-Leiter, Länge Anschlussleitung: 6 m
Medienberührendes Material: Fühlerhülse, Ø=11/15 mm, Aluminium, sechskant verpresst (IP65)
</t>
  </si>
  <si>
    <t xml:space="preserve">Sensor: SI-Protection zum Schutz vor Feuchtigkeit und Vibrationen, Ni1000TK5000, passiv
Temperatureinsatzbereich: -35..+100 °C, Genauigkeit Temperatur: ±0,4 K (typ. bei 0 °C)
 Anschlussleitung: PVC, 0,25 mm², 2-Leiter, Länge Anschlussleitung: 1 m
Medienberührendes Material: Fühlerhülse, Ø=11/15 mm, Aluminium, sechskant verpresst (IP65)
</t>
  </si>
  <si>
    <t xml:space="preserve">Sensor: SI-Protection zum Schutz vor Feuchtigkeit und Vibrationen, Ni1000TK5000, passiv
Temperatureinsatzbereich: -35..+100 °C, Genauigkeit Temperatur: ±0,4 K (typ. bei 0 °C)
 Anschlussleitung: PVC, 0,25 mm², 2-Leiter, Länge Anschlussleitung: 2 m
Medienberührendes Material: Fühlerhülse, Ø=11/15 mm, Aluminium, sechskant verpresst (IP65)
</t>
  </si>
  <si>
    <t xml:space="preserve">Sensor: SI-Protection zum Schutz vor Feuchtigkeit und Vibrationen, Ni1000TK5000, passiv
Temperatureinsatzbereich: -35..+100 °C, Genauigkeit Temperatur: ±0,4 K (typ. bei 0 °C)
 Anschlussleitung: PVC, 0,25 mm², 2-Leiter, Länge Anschlussleitung: 4 m
Medienberührendes Material: Fühlerhülse, Ø=11/15 mm, Aluminium, sechskant verpresst (IP65)
</t>
  </si>
  <si>
    <t xml:space="preserve">Sensor: SI-Protection zum Schutz vor Feuchtigkeit und Vibrationen, Ni1000TK5000, passiv
Temperatureinsatzbereich: -35..+100 °C, Genauigkeit Temperatur: ±0,4 K (typ. bei 0 °C)
 Anschlussleitung: PVC, 0,25 mm², 2-Leiter, Länge Anschlussleitung: 6 m
Medienberührendes Material: Fühlerhülse, Ø=11/15 mm, Aluminium, sechskant verpresst (IP65)
</t>
  </si>
  <si>
    <t xml:space="preserve">Sensor: SI-Protection zum Schutz vor Feuchtigkeit und Vibrationen, Pt100 DIN Kl. B, passiv
Temperatureinsatzbereich: -50..+180 °C, Genauigkeit Temperatur: ±0,3 K (typ. bei 0 °C)
 Anschlussleitung: Silikon, 0,25 mm², 2-Leiter, Länge Anschlussleitung: 1 m
Medienberührendes Material: Fühlerhülse, Ø=11/15 mm, Aluminium, sechskant verpresst (IP65)
</t>
  </si>
  <si>
    <t xml:space="preserve">Sensor: SI-Protection zum Schutz vor Feuchtigkeit und Vibrationen, Pt100 DIN Kl. B, passiv
Temperatureinsatzbereich: -50..+180 °C, Genauigkeit Temperatur: ±0,3 K (typ. bei 0 °C)
 Anschlussleitung: Silikon, 0,25 mm², 2-Leiter, Länge Anschlussleitung: 2 m
Medienberührendes Material: Fühlerhülse, Ø=11/15 mm, Aluminium, sechskant verpresst (IP65)
</t>
  </si>
  <si>
    <t xml:space="preserve">Sensor: SI-Protection zum Schutz vor Feuchtigkeit und Vibrationen, Pt100 DIN Kl. B, passiv
Temperatureinsatzbereich: -50..+180 °C, Genauigkeit Temperatur: ±0,3 K (typ. bei 0 °C)
 Anschlussleitung: Silikon, 0,25 mm², 2-Leiter, Länge Anschlussleitung: 4 m
Medienberührendes Material: Fühlerhülse, Ø=11/15 mm, Aluminium, sechskant verpresst (IP65)
</t>
  </si>
  <si>
    <t xml:space="preserve">Sensor: SI-Protection zum Schutz vor Feuchtigkeit und Vibrationen, Pt100 DIN Kl. B, passiv
Temperatureinsatzbereich: -50..+180 °C, Genauigkeit Temperatur: ±0,3 K (typ. bei 0 °C)
 Anschlussleitung: Silikon, 0,25 mm², 2-Leiter, Länge Anschlussleitung: 6 m
Medienberührendes Material: Fühlerhülse, Ø=11/15 mm, Aluminium, sechskant verpresst (IP65)
</t>
  </si>
  <si>
    <t xml:space="preserve">Sensor: SI-Protection zum Schutz vor Feuchtigkeit und Vibrationen, Pt1000 DIN Kl. B, passiv
Temperatureinsatzbereich: -50..+180 °C, Genauigkeit Temperatur: ±0,3 K (typ. bei 0 °C)
 Anschlussleitung: Silikon, 0,25 mm², 2-Leiter, Länge Anschlussleitung: 1 m
Medienberührendes Material: Fühlerhülse, Ø=11/15 mm, Aluminium, sechskant verpresst (IP65)
</t>
  </si>
  <si>
    <t xml:space="preserve">Sensor: SI-Protection zum Schutz vor Feuchtigkeit und Vibrationen, Pt1000 DIN Kl. B, passiv
Temperatureinsatzbereich: -50..+180 °C, Genauigkeit Temperatur: ±0,3 K (typ. bei 0 °C)
 Anschlussleitung: Silikon, 0,25 mm², 2-Leiter, Länge Anschlussleitung: 2 m
Medienberührendes Material: Fühlerhülse, Ø=11/15 mm, Aluminium, sechskant verpresst (IP65)
</t>
  </si>
  <si>
    <t xml:space="preserve">Sensor: SI-Protection zum Schutz vor Feuchtigkeit und Vibrationen, Pt1000 DIN Kl. B, passiv
Temperatureinsatzbereich: -50..+180 °C, Genauigkeit Temperatur: ±0,3 K (typ. bei 0 °C)
 Anschlussleitung: Silikon, 0,25 mm², 2-Leiter, Länge Anschlussleitung: 4 m
Medienberührendes Material: Fühlerhülse, Ø=11/15 mm, Aluminium, sechskant verpresst (IP65)
</t>
  </si>
  <si>
    <t xml:space="preserve">Sensor: SI-Protection zum Schutz vor Feuchtigkeit und Vibrationen, Pt1000 DIN Kl. B, passiv
Temperatureinsatzbereich: -50..+180 °C, Genauigkeit Temperatur: ±0,3 K (typ. bei 0 °C)
 Anschlussleitung: Silikon, 0,25 mm², 2-Leiter, Länge Anschlussleitung: 6 m
Medienberührendes Material: Fühlerhülse, Ø=11/15 mm, Aluminium, sechskant verpresst (IP65)
</t>
  </si>
  <si>
    <t xml:space="preserve">Sensor: SI-Protection zum Schutz vor Feuchtigkeit und Vibrationen, Pt1000 1/3 DIN, passiv
Temperatureinsatzbereich: -50..+180 °C, Genauigkeit Temperatur: ±0,1 K (typ. bei 0 °C)
 Anschlussleitung: Silikon, 0,25 mm², 2-Leiter, Länge Anschlussleitung: 1 m
Medienberührendes Material: Fühlerhülse, Ø=11/15 mm, Aluminium, sechskant verpresst (IP65)
</t>
  </si>
  <si>
    <t xml:space="preserve">Sensor: SI-Protection zum Schutz vor Feuchtigkeit und Vibrationen, Pt1000 1/3 DIN, passiv
Temperatureinsatzbereich: -50..+180 °C, Genauigkeit Temperatur: ±0,1 K (typ. bei 0 °C)
 Anschlussleitung: Silikon, 0,25 mm², 2-Leiter, Länge Anschlussleitung: 2 m
Medienberührendes Material: Fühlerhülse, Ø=11/15 mm, Aluminium, sechskant verpresst (IP65)
</t>
  </si>
  <si>
    <t xml:space="preserve">Sensor: SI-Protection zum Schutz vor Feuchtigkeit und Vibrationen, Pt1000 1/3 DIN, passiv
Temperatureinsatzbereich: -50..+180 °C, Genauigkeit Temperatur: ±0,1 K (typ. bei 0 °C)
 Anschlussleitung: Silikon, 0,25 mm², 2-Leiter, Länge Anschlussleitung: 4 m
Medienberührendes Material: Fühlerhülse, Ø=11/15 mm, Aluminium, sechskant verpresst (IP65)
</t>
  </si>
  <si>
    <t xml:space="preserve">Sensor: SI-Protection zum Schutz vor Feuchtigkeit und Vibrationen, NTC10k, passiv
Temperatureinsatzbereich: -50..+150 °C, Genauigkeit Temperatur: ±0,2 K (typ. bei 25 °C, temperaturabhängig)
 Anschlussleitung: Silikon, 0,25 mm², 2-Leiter, Länge Anschlussleitung: 1 m
Medienberührendes Material: Fühlerhülse, Ø=11/15 mm, Aluminium, sechskant verpresst (IP65)
</t>
  </si>
  <si>
    <t xml:space="preserve">Sensor: SI-Protection zum Schutz vor Feuchtigkeit und Vibrationen, NTC10k, passiv
Temperatureinsatzbereich: -50..+150 °C, Genauigkeit Temperatur: ±0,2 K (typ. bei 25 °C, temperaturabhängig)
 Anschlussleitung: Silikon, 0,25 mm², 2-Leiter, Länge Anschlussleitung: 2 m
Medienberührendes Material: Fühlerhülse, Ø=11/15 mm, Aluminium, sechskant verpresst (IP65)
</t>
  </si>
  <si>
    <t xml:space="preserve">Sensor: SI-Protection zum Schutz vor Feuchtigkeit und Vibrationen, NTC10k, passiv
Temperatureinsatzbereich: -50..+150 °C, Genauigkeit Temperatur: ±0,2 K (typ. bei 25 °C, temperaturabhängig)
 Anschlussleitung: Silikon, 0,25 mm², 2-Leiter, Länge Anschlussleitung: 4 m
Medienberührendes Material: Fühlerhülse, Ø=11/15 mm, Aluminium, sechskant verpresst (IP65)
</t>
  </si>
  <si>
    <t xml:space="preserve">Sensor: SI-Protection zum Schutz vor Feuchtigkeit und Vibrationen, NTC10k, passiv
Temperatureinsatzbereich: -50..+150 °C, Genauigkeit Temperatur: ±0,2 K (typ. bei 25 °C, temperaturabhängig)
 Anschlussleitung: Silikon, 0,25 mm², 2-Leiter, Länge Anschlussleitung: 6 m
Medienberührendes Material: Fühlerhülse, Ø=11/15 mm, Aluminium, sechskant verpresst (IP65)
</t>
  </si>
  <si>
    <t xml:space="preserve">Sensor: SI-Protection zum Schutz vor Feuchtigkeit und Vibrationen, Ni1000 DIN Kl. B, passiv
Temperatureinsatzbereich: -50..+180 °C, Genauigkeit Temperatur: ±0,4 K (typ. bei 0 °C)
 Anschlussleitung: Silikon, 0,25 mm², 2-Leiter, Länge Anschlussleitung: 1 m
Medienberührendes Material: Fühlerhülse, Ø=11/15 mm, Aluminium, sechskant verpresst (IP65)
</t>
  </si>
  <si>
    <t xml:space="preserve">Sensor: SI-Protection zum Schutz vor Feuchtigkeit und Vibrationen, Ni1000 DIN Kl. B, passiv
Temperatureinsatzbereich: -50..+180 °C, Genauigkeit Temperatur: ±0,4 K (typ. bei 0 °C)
 Anschlussleitung: Silikon, 0,25 mm², 2-Leiter, Länge Anschlussleitung: 2 m
Medienberührendes Material: Fühlerhülse, Ø=11/15 mm, Aluminium, sechskant verpresst (IP65)
</t>
  </si>
  <si>
    <t xml:space="preserve">Sensor: SI-Protection zum Schutz vor Feuchtigkeit und Vibrationen, Ni1000 DIN Kl. B, passiv
Temperatureinsatzbereich: -50..+180 °C, Genauigkeit Temperatur: ±0,4 K (typ. bei 0 °C)
 Anschlussleitung: Silikon, 0,25 mm², 2-Leiter, Länge Anschlussleitung: 4 m
Medienberührendes Material: Fühlerhülse, Ø=11/15 mm, Aluminium, sechskant verpresst (IP65)
</t>
  </si>
  <si>
    <t xml:space="preserve">Sensor: SI-Protection zum Schutz vor Feuchtigkeit und Vibrationen, Ni1000 DIN Kl. B, passiv
Temperatureinsatzbereich: -50..+180 °C, Genauigkeit Temperatur: ±0,4 K (typ. bei 0 °C)
 Anschlussleitung: Silikon, 0,25 mm², 2-Leiter, Länge Anschlussleitung: 6 m
Medienberührendes Material: Fühlerhülse, Ø=11/15 mm, Aluminium, sechskant verpresst (IP65)
</t>
  </si>
  <si>
    <t xml:space="preserve">Sensor: SI-Protection zum Schutz vor Feuchtigkeit und Vibrationen, Ni1000TK5000, passiv
Temperatureinsatzbereich: -50..+180 °C, Genauigkeit Temperatur: ±0,4 K (typ. bei 0 °C)
 Anschlussleitung: Silikon, 0,25 mm², 2-Leiter, Länge Anschlussleitung: 1 m
Medienberührendes Material: Fühlerhülse, Ø=11/15 mm, Aluminium, sechskant verpresst (IP65)
</t>
  </si>
  <si>
    <t xml:space="preserve">Sensor: SI-Protection zum Schutz vor Feuchtigkeit und Vibrationen, Ni1000TK5000, passiv
Temperatureinsatzbereich: -50..+180 °C, Genauigkeit Temperatur: ±0,4 K (typ. bei 0 °C)
 Anschlussleitung: Silikon, 0,25 mm², 2-Leiter, Länge Anschlussleitung: 2 m
Medienberührendes Material: Fühlerhülse, Ø=11/15 mm, Aluminium, sechskant verpresst (IP65)
</t>
  </si>
  <si>
    <t xml:space="preserve">Sensor: SI-Protection zum Schutz vor Feuchtigkeit und Vibrationen, Ni1000TK5000, passiv
Temperatureinsatzbereich: -50..+180 °C, Genauigkeit Temperatur: ±0,4 K (typ. bei 0 °C)
 Anschlussleitung: Silikon, 0,25 mm², 2-Leiter, Länge Anschlussleitung: 4 m
Medienberührendes Material: Fühlerhülse, Ø=11/15 mm, Aluminium, sechskant verpresst (IP65)
</t>
  </si>
  <si>
    <t xml:space="preserve">Sensor: SI-Protection zum Schutz vor Feuchtigkeit und Vibrationen, Ni1000TK5000, passiv
Temperatureinsatzbereich: -50..+180 °C, Genauigkeit Temperatur: ±0,4 K (typ. bei 0 °C)
 Anschlussleitung: Silikon, 0,25 mm², 2-Leiter, Länge Anschlussleitung: 6 m
Medienberührendes Material: Fühlerhülse, Ø=11/15 mm, Aluminium, sechskant verpresst (IP65)
</t>
  </si>
  <si>
    <t xml:space="preserve">Sensor: SI-Protection zum Schutz vor Feuchtigkeit und Vibrationen, Pt100 DIN Kl. B, passiv
Temperatureinsatzbereich: -35..+100 °C, Genauigkeit Temperatur: ±0,3 K (typ. bei 0 °C)
 Anschlussleitung: PVC, 0,25 mm², 2-Leiter, Länge Anschlussleitung: 1 m
Medienberührendes Material: Fühlerhülse, Ø=6 mm, Messing mit Anlegelasche, 16-fach segmentverformt (IP65)
</t>
  </si>
  <si>
    <t xml:space="preserve">Sensor: SI-Protection zum Schutz vor Feuchtigkeit und Vibrationen, Pt100 DIN Kl. B, passiv
Temperatureinsatzbereich: -35..+100 °C, Genauigkeit Temperatur: ±0,3 K (typ. bei 0 °C)
 Anschlussleitung: PVC, 0,25 mm², 2-Leiter, Länge Anschlussleitung: 2 m
Medienberührendes Material: Fühlerhülse, Ø=6 mm, Messing mit Anlegelasche, 16-fach segmentverformt (IP65)
</t>
  </si>
  <si>
    <t xml:space="preserve">Sensor: SI-Protection zum Schutz vor Feuchtigkeit und Vibrationen, Pt100 DIN Kl. B, passiv
Temperatureinsatzbereich: -35..+100 °C, Genauigkeit Temperatur: ±0,3 K (typ. bei 0 °C)
 Anschlussleitung: PVC, 0,25 mm², 2-Leiter, Länge Anschlussleitung: 4 m
Medienberührendes Material: Fühlerhülse, Ø=6 mm, Messing mit Anlegelasche, 16-fach segmentverformt (IP65)
</t>
  </si>
  <si>
    <t xml:space="preserve">Sensor: SI-Protection zum Schutz vor Feuchtigkeit und Vibrationen, Pt100 DIN Kl. B, passiv
Temperatureinsatzbereich: -35..+100 °C, Genauigkeit Temperatur: ±0,3 K (typ. bei 0 °C)
 Anschlussleitung: PVC, 0,25 mm², 2-Leiter, Länge Anschlussleitung: 6 m
Medienberührendes Material: Fühlerhülse, Ø=6 mm, Messing mit Anlegelasche, 16-fach segmentverformt (IP65)
</t>
  </si>
  <si>
    <t xml:space="preserve">Sensor: SI-Protection zum Schutz vor Feuchtigkeit und Vibrationen, Pt1000 DIN Kl. B, passiv
Temperatureinsatzbereich: -35..+100 °C, Genauigkeit Temperatur: ±0,3 K (typ. bei 0 °C)
 Anschlussleitung: PVC, 0,25 mm², 2-Leiter, Länge Anschlussleitung: 1 m
Medienberührendes Material: Fühlerhülse, Ø=6 mm, Messing mit Anlegelasche, 16-fach segmentverformt (IP65)
</t>
  </si>
  <si>
    <t xml:space="preserve">Sensor: SI-Protection zum Schutz vor Feuchtigkeit und Vibrationen, Pt1000 DIN Kl. B, passiv
Temperatureinsatzbereich: -35..+100 °C, Genauigkeit Temperatur: ±0,3 K (typ. bei 0 °C)
 Anschlussleitung: PVC, 0,25 mm², 2-Leiter, Länge Anschlussleitung: 2 m
Medienberührendes Material: Fühlerhülse, Ø=6 mm, Messing mit Anlegelasche, 16-fach segmentverformt (IP65)
</t>
  </si>
  <si>
    <t xml:space="preserve">Sensor: SI-Protection zum Schutz vor Feuchtigkeit und Vibrationen, Pt1000 DIN Kl. B, passiv
Temperatureinsatzbereich: -35..+100 °C, Genauigkeit Temperatur: ±0,3 K (typ. bei 0 °C)
 Anschlussleitung: PVC, 0,25 mm², 2-Leiter, Länge Anschlussleitung: 4 m
Medienberührendes Material: Fühlerhülse, Ø=6 mm, Messing mit Anlegelasche, 16-fach segmentverformt (IP65)
</t>
  </si>
  <si>
    <t xml:space="preserve">Sensor: SI-Protection zum Schutz vor Feuchtigkeit und Vibrationen, Pt1000 DIN Kl. B, passiv
Temperatureinsatzbereich: -35..+100 °C, Genauigkeit Temperatur: ±0,3 K (typ. bei 0 °C)
 Anschlussleitung: PVC, 0,25 mm², 2-Leiter, Länge Anschlussleitung: 6 m
Medienberührendes Material: Fühlerhülse, Ø=6 mm, Messing mit Anlegelasche, 16-fach segmentverformt (IP65)
</t>
  </si>
  <si>
    <t xml:space="preserve">Sensor: SI-Protection zum Schutz vor Feuchtigkeit und Vibrationen, Pt1000 1/3 DIN, passiv
Temperatureinsatzbereich: -35..+100 °C, Genauigkeit Temperatur: ±0,1 K (typ. bei 0 °C)
 Anschlussleitung: PVC, 0,25 mm², 2-Leiter, Länge Anschlussleitung: 1 m
Medienberührendes Material: Fühlerhülse, Ø=6 mm, Messing mit Anlegelasche, 16-fach segmentverformt (IP65)
</t>
  </si>
  <si>
    <t xml:space="preserve">Sensor: SI-Protection zum Schutz vor Feuchtigkeit und Vibrationen, Pt1000 1/3 DIN, passiv
Temperatureinsatzbereich: -35..+100 °C, Genauigkeit Temperatur: ±0,1 K (typ. bei 0 °C)
 Anschlussleitung: PVC, 0,25 mm², 2-Leiter, Länge Anschlussleitung: 2 m
Medienberührendes Material: Fühlerhülse, Ø=6 mm, Messing mit Anlegelasche, 16-fach segmentverformt (IP65)
</t>
  </si>
  <si>
    <t xml:space="preserve">Sensor: SI-Protection zum Schutz vor Feuchtigkeit und Vibrationen, Pt1000 1/3 DIN, passiv
Temperatureinsatzbereich: -35..+100 °C, Genauigkeit Temperatur: ±0,1 K (typ. bei 0 °C)
 Anschlussleitung: PVC, 0,25 mm², 2-Leiter, Länge Anschlussleitung: 4 m
Medienberührendes Material: Fühlerhülse, Ø=6 mm, Messing mit Anlegelasche, 16-fach segmentverformt (IP65)
</t>
  </si>
  <si>
    <t xml:space="preserve">Sensor: SI-Protection zum Schutz vor Feuchtigkeit und Vibrationen, Pt1000 1/3 DIN, passiv
Temperatureinsatzbereich: -35..+100 °C, Genauigkeit Temperatur: ±0,1 K (typ. bei 0 °C)
 Anschlussleitung: PVC, 0,25 mm², 2-Leiter, Länge Anschlussleitung: 6 m
Medienberührendes Material: Fühlerhülse, Ø=6 mm, Messing mit Anlegelasche, 16-fach segmentverformt (IP65)
</t>
  </si>
  <si>
    <t xml:space="preserve">Sensor: SI-Protection zum Schutz vor Feuchtigkeit und Vibrationen, NTC10k, passiv
Temperatureinsatzbereich: -35..+100 °C, Genauigkeit Temperatur: ±0,2 K (typ. bei 25 °C, temperaturabhängig)
 Anschlussleitung: PVC, 0,25 mm², 2-Leiter, Länge Anschlussleitung: 1 m
Medienberührendes Material: Fühlerhülse, Ø=6 mm, Messing mit Anlegelasche, 16-fach segmentverformt (IP65)
</t>
  </si>
  <si>
    <t xml:space="preserve">Sensor: SI-Protection zum Schutz vor Feuchtigkeit und Vibrationen, NTC10k, passiv
Temperatureinsatzbereich: -35..+100 °C, Genauigkeit Temperatur: ±0,2 K (typ. bei 25 °C, temperaturabhängig)
 Anschlussleitung: PVC, 0,25 mm², 2-Leiter, Länge Anschlussleitung: 2 m
Medienberührendes Material: Fühlerhülse, Ø=6 mm, Messing mit Anlegelasche, 16-fach segmentverformt (IP65)
</t>
  </si>
  <si>
    <t xml:space="preserve">Sensor: SI-Protection zum Schutz vor Feuchtigkeit und Vibrationen, NTC10k, passiv
Temperatureinsatzbereich: -35..+100 °C, Genauigkeit Temperatur: ±0,2 K (typ. bei 25 °C, temperaturabhängig)
 Anschlussleitung: PVC, 0,25 mm², 2-Leiter, Länge Anschlussleitung: 4 m
Medienberührendes Material: Fühlerhülse, Ø=6 mm, Messing mit Anlegelasche, 16-fach segmentverformt (IP65)
</t>
  </si>
  <si>
    <t xml:space="preserve">Sensor: SI-Protection zum Schutz vor Feuchtigkeit und Vibrationen, NTC10k, passiv
Temperatureinsatzbereich: -35..+100 °C, Genauigkeit Temperatur: ±0,2 K (typ. bei 25 °C, temperaturabhängig)
 Anschlussleitung: PVC, 0,25 mm², 2-Leiter, Länge Anschlussleitung: 6 m
Medienberührendes Material: Fühlerhülse, Ø=6 mm, Messing mit Anlegelasche, 16-fach segmentverformt (IP65)
</t>
  </si>
  <si>
    <t xml:space="preserve">Sensor: SI-Protection zum Schutz vor Feuchtigkeit und Vibrationen, Ni1000 DIN Kl. B, passiv
Temperatureinsatzbereich: -35..+100 °C, Genauigkeit Temperatur: ±0,4 K (typ. bei 0 °C)
 Anschlussleitung: PVC, 0,25 mm², 2-Leiter, Länge Anschlussleitung: 1 m
Medienberührendes Material: Fühlerhülse, Ø=6 mm, Messing mit Anlegelasche, 16-fach segmentverformt (IP65)
</t>
  </si>
  <si>
    <t xml:space="preserve">Sensor: SI-Protection zum Schutz vor Feuchtigkeit und Vibrationen, Ni1000 DIN Kl. B, passiv
Temperatureinsatzbereich: -35..+100 °C, Genauigkeit Temperatur: ±0,4 K (typ. bei 0 °C)
 Anschlussleitung: PVC, 0,25 mm², 2-Leiter, Länge Anschlussleitung: 2 m
Medienberührendes Material: Fühlerhülse, Ø=6 mm, Messing mit Anlegelasche, 16-fach segmentverformt (IP65)
</t>
  </si>
  <si>
    <t xml:space="preserve">Sensor: SI-Protection zum Schutz vor Feuchtigkeit und Vibrationen, Ni1000 DIN Kl. B, passiv
Temperatureinsatzbereich: -35..+100 °C, Genauigkeit Temperatur: ±0,4 K (typ. bei 0 °C)
 Anschlussleitung: PVC, 0,25 mm², 2-Leiter, Länge Anschlussleitung: 4 m
Medienberührendes Material: Fühlerhülse, Ø=6 mm, Messing mit Anlegelasche, 16-fach segmentverformt (IP65)
</t>
  </si>
  <si>
    <t xml:space="preserve">Sensor: SI-Protection zum Schutz vor Feuchtigkeit und Vibrationen, Ni1000 DIN Kl. B, passiv
Temperatureinsatzbereich: -35..+100 °C, Genauigkeit Temperatur: ±0,4 K (typ. bei 0 °C)
 Anschlussleitung: PVC, 0,25 mm², 2-Leiter, Länge Anschlussleitung: 6 m
Medienberührendes Material: Fühlerhülse, Ø=6 mm, Messing mit Anlegelasche, 16-fach segmentverformt (IP65)
</t>
  </si>
  <si>
    <t xml:space="preserve">Sensor: SI-Protection zum Schutz vor Feuchtigkeit und Vibrationen, Ni1000TK5000, passiv
Temperatureinsatzbereich: -35..+100 °C, Genauigkeit Temperatur: ±0,4 K (typ. bei 0 °C)
 Anschlussleitung: PVC, 0,25 mm², 2-Leiter, Länge Anschlussleitung: 1 m
Medienberührendes Material: Fühlerhülse, Ø=6 mm, Messing mit Anlegelasche, 16-fach segmentverformt (IP65)
</t>
  </si>
  <si>
    <t xml:space="preserve">Sensor: SI-Protection zum Schutz vor Feuchtigkeit und Vibrationen, Ni1000TK5000, passiv
Temperatureinsatzbereich: -35..+100 °C, Genauigkeit Temperatur: ±0,4 K (typ. bei 0 °C)
 Anschlussleitung: PVC, 0,25 mm², 2-Leiter, Länge Anschlussleitung: 2 m
Medienberührendes Material: Fühlerhülse, Ø=6 mm, Messing mit Anlegelasche, 16-fach segmentverformt (IP65)
</t>
  </si>
  <si>
    <t xml:space="preserve">Sensor: SI-Protection zum Schutz vor Feuchtigkeit und Vibrationen, Ni1000TK5000, passiv
Temperatureinsatzbereich: -35..+100 °C, Genauigkeit Temperatur: ±0,4 K (typ. bei 0 °C)
 Anschlussleitung: PVC, 0,25 mm², 2-Leiter, Länge Anschlussleitung: 4 m
Medienberührendes Material: Fühlerhülse, Ø=6 mm, Messing mit Anlegelasche, 16-fach segmentverformt (IP65)
</t>
  </si>
  <si>
    <t xml:space="preserve">Sensor: SI-Protection zum Schutz vor Feuchtigkeit und Vibrationen, Ni1000TK5000, passiv
Temperatureinsatzbereich: -35..+100 °C, Genauigkeit Temperatur: ±0,4 K (typ. bei 0 °C)
 Anschlussleitung: PVC, 0,25 mm², 2-Leiter, Länge Anschlussleitung: 6 m
Medienberührendes Material: Fühlerhülse, Ø=6 mm, Messing mit Anlegelasche, 16-fach segmentverformt (IP65)
</t>
  </si>
  <si>
    <t xml:space="preserve">Bedienelemente: Drehknopf, -10..+15 °C, Standardeinstellung +5 °C
 Ausgang Schaltkontakt: 1-poliger Umschalter bzw. Wechsler, Schaltdifferenz: 2 °C ±1 °C, Schaltleistung, 250 V ~, max. 10 A
Temperatureinsatzbereich: -35..+70 °C, Genauigkeit Temperatur: Reproduzierbarkeit ±0,5 K
Gehäuse: PA6 GK30, Farbe: lichtgrau, Deckel ABS transparent, Schutzart: IP65
Lieferumfang: inkl. Montagewinkel-Set
</t>
  </si>
  <si>
    <t xml:space="preserve">Bedienelemente: Drehknopf, -10..+15 °C, Standardeinstellung +5 °C, Rückstelltaster
 Ausgang Schaltkontakt: 1-poliger Umschalter bzw. Wechsler, Schaltdifferenz: 2 °C ±1 °C, Schaltleistung, 250 V ~, max. 10 A
Temperatureinsatzbereich: -35..+70 °C, Genauigkeit Temperatur: Reproduzierbarkeit ±0,5 K
Gehäuse: PA6 GK30, Farbe: lichtgrau, Deckel ABS transparent, Schutzart: IP65
Lieferumfang: inkl. Montagewinkel-Set
</t>
  </si>
  <si>
    <t xml:space="preserve">Netzwerktechnologie: TCP/IP
Funktechnologie: LoRaWAN® (868 MHz)
Datenübertragung: bidirektional
Temperatureinsatzbereich: -30..+55 °C
Spannungsversorgung: 24 V = , passives PoE
 Farbe: hellgrau, Schutzart: IP65
Lieferumfang: inkl. externem Netzteil, inkl. passiv PoE Splitter
</t>
  </si>
  <si>
    <t>Netzwerktechnologie: Modbus TCP/IP, BACnet IP, TCP/IP
Funktechnologie: LoRaWAN® (868 MHz), WLAN
Datenübertragung: bidirektional
Temperatureinsatzbereich: -20..+60 °C
Spannungsversorgung: 12 V =
Lieferumfang: inkl. externem Netzteil
Hinweise: optionale Erweiterung der möglichen Geräte-Anzahl (50 | 200 | 1000 | 2000) erhältlich</t>
  </si>
  <si>
    <t xml:space="preserve">Bedienelemente: 4 Tasten, Beschriftung {A B C D}
Funktechnologie: EnOcean (IEC 14543-3-10) 868 MHz, 902 MHz, 928 MHz, EEP F6-02-01 (RPS)
Spannungsversorgung: wartungsfreier elektrodynamischer Energiegenerator
 Farbe: schwarz, lichtgrau
</t>
  </si>
  <si>
    <t xml:space="preserve">Einsatzzweck: Raumklimasteuerung, Beleuchtungssteuerung, Beschattungssteuerung
Funktionen: Heizen Relais, Heizen mit PWM Relais, Heizen ON/OFF, Heizen + Kühlen mit PWM Relais, Licht ein/aus, Lüfterfreigabe Relais, Hygrostatregelung, Meldekontakt
 Ausgang Schaltkontakt: Wechselkontakt, potentialbehaftet, Last max. 10 A
Funktechnologie: EnOcean (IEC 14543-3-10) 868 MHz, Sendeleistung &lt;10 mW
Datenübertragung: bidirektional, interne Antenne
Spannungsversorgung: 100..240 V ~
Gehäuse: ABS, Farbe: rot, Schutzart: IP20
Montage: Unterputz in Standard UP-Dose (Ø=60 mm, Tiefe min. 45 mm)
</t>
  </si>
  <si>
    <t xml:space="preserve">Einsatzzweck: Raumklimasteuerung, Beleuchtungssteuerung, Beschattungssteuerung
Funktionen: Licht ein/aus, Beleuchtung, Treppenhausfunktion, Dämmerungsschalter
Funktechnologie: EnOcean (IEC 14543-3-10) 868 MHz, Sendeleistung &lt;10 mW
Datenübertragung: bidirektional, interne Antenne
Spannungsversorgung: 100..240 V ~
Gehäuse: ABS, Farbe: rot, Schutzart: IP20
Montage: Unterputz in Standard UP-Dose (Ø=60 mm, Tiefe min. 45 mm)
</t>
  </si>
  <si>
    <t xml:space="preserve">Einsatzzweck: Raumklimasteuerung, Beleuchtungssteuerung, Beschattungssteuerung
Funktionen: Jalousie/Rollladen, Lamellenverstellung, Schaltaktor
Funktechnologie: EnOcean (IEC 14543-3-10) 868 MHz, Sendeleistung &lt;10 mW
Datenübertragung: bidirektional, interne Antenne
Spannungsversorgung: 100..240 V ~
Gehäuse: ABS, Farbe: rot, Schutzart: IP20
Montage: Unterputz in Standard UP-Dose (Ø=60 mm, Tiefe min. 45 mm)
</t>
  </si>
  <si>
    <t>Set im Polybeutel bestehend aus:
- 1x Montagewinkel
- 1x Befestigungsset Dübel und Schrauben (je 2x)
- 2x Schraube M3x10</t>
  </si>
  <si>
    <t xml:space="preserve">Set im Polybeutel, bestehend aus:
- 1x Haltewinkel DPL (653923)
- 1x Befestigungsset Dübel und Schrauben (660945)
- 2x Schraube M4x6 DIN 7985 Linsenkopf (300315) </t>
  </si>
  <si>
    <t>Set im Polybeutel 150x100 mm bestehend aus:
- 6x Montagewinkel PAF
- 6x Kabelbinder 98x2,5
- 6x Schraube M3,9x16 DIN 7981
- 1x Durchführungstülle DA20/80/20 D/I=2 mm
- 1x Durchführungstülle DA20/80/10 D/I=2 mm</t>
  </si>
  <si>
    <t>Material: V2A (1.4305), G1/4", SW17, PN16
Ø=4,1 ±0,02 mm</t>
  </si>
  <si>
    <t>Material: V2A (1.4305), G1/4", SW17, PN16
Ø=6,1 ±0,02 mm</t>
  </si>
  <si>
    <t>Set bestehend aus:
- Spannschelle (9 mm breit) mit klappbarem Gehäuse bis Rohrdurchmesser 110 mm, W2 Chromstahl 1.4016 
- 1 Spritze Wärmeleitpaste</t>
  </si>
  <si>
    <t>Set bestehend aus:
- Spannschelle (9 mm breit) mit klappbarem Gehäuse bis Rohrdurchmesser 250 mm, W2 Chromstahl 1.4016 
- 1 Spritze Wärmeleitpaste</t>
  </si>
  <si>
    <t>Set bestehend aus:
- 1x Spannband, PA6.6, UV-beständig, ..+85 °C
- 1x Spritze Wärmeleitpaste</t>
  </si>
  <si>
    <t>Set im Polybeutel bestehend aus:
- 1x Montageclip (667739)
- 1x Klappdeckelschraube (634571)
- 1x selbsklebende Dichtung für Montageclip (634618)
- 2x Bohrschraube-Senkkopf für Montageclip (638494)
- 1x Schraubenabdeckung (687133)</t>
  </si>
  <si>
    <t>Set im Polybeutel bestehend aus:
- 1x Deckelschraube (634571)
- 2x Bohrschraube (666688)
- 2x Dübel 6x36 (666633)
- 2x SPAX-Schraube 3,5x45 (666572)
- 1x Schraubenabdeckung (687133)</t>
  </si>
  <si>
    <t>4x Kabeleinführung M20 im Polybeutel 70x100 mm</t>
  </si>
  <si>
    <t>4x Kabeleinführung M25 im Polybeutel 70x100 mm</t>
  </si>
  <si>
    <t>10x Dichteinsatz M20 im Polybeutel 70x100 mm</t>
  </si>
  <si>
    <t>10x Dichteinsatz M25 im Polybeutel 70x100 mm</t>
  </si>
  <si>
    <t>Temperatureinsatzbereich: 0..+130 °C, Einsatzbereich Druck: max. 16 bar
Medienberührendes Material: Ø=9 mm, Messing, Länge 50 mm, SW22, R1/2", Einbaulänge: 36 mm</t>
  </si>
  <si>
    <t>Temperatureinsatzbereich: 0..+130 °C, Einsatzbereich Druck: max. 16 bar
Medienberührendes Material: Ø=9 mm, Messing, Länge 100 mm, SW22, R1/2", Einbaulänge: 86 mm</t>
  </si>
  <si>
    <t>Temperatureinsatzbereich: 0..+130 °C, Einsatzbereich Druck: max. 16 bar
Medienberührendes Material: Ø=9 mm, Messing, Länge 150 mm, SW22, R1/2", Einbaulänge: 136 mm</t>
  </si>
  <si>
    <t>Temperatureinsatzbereich: 0..+130 °C, Einsatzbereich Druck: max. 16 bar
Medienberührendes Material: Ø=9 mm, Messing, Länge 200 mm, SW22, R1/2", Einbaulänge: 186 mm</t>
  </si>
  <si>
    <t>Temperatureinsatzbereich: 0..+130 °C, Einsatzbereich Druck: max. 16 bar
Medienberührendes Material: Ø=9 mm, Messing, Länge 250 mm, SW22, R1/2", Einbaulänge: 236 mm</t>
  </si>
  <si>
    <t>Temperatureinsatzbereich: 0..+130 °C, Einsatzbereich Druck: max. 16 bar
Medienberührendes Material: Ø=9 mm, Messing, Länge 300 mm, SW22, R1/2", Einbaulänge: 286 mm</t>
  </si>
  <si>
    <t>Temperatureinsatzbereich: 0..+130 °C, Einsatzbereich Druck: max. 16 bar
Medienberührendes Material: Ø=9 mm, Messing, Länge 450 mm, SW22, R1/2", Einbaulänge: 436 mm</t>
  </si>
  <si>
    <t>Temperatureinsatzbereich: 0..+200 °C, Einsatzbereich Druck: max. 40 bar
Medienberührendes Material: Ø=9 mm, Edelstahl V4A (1.4571), Länge 50 mm, SW27, G1/2", Einbaulänge: 36 mm</t>
  </si>
  <si>
    <t>Temperatureinsatzbereich: 0..+200 °C, Einsatzbereich Druck: max. 40 bar
Medienberührendes Material: Ø=9 mm, Edelstahl V4A (1.4571), Länge 100 mm, SW27, G1/2", Einbaulänge: 86 mm</t>
  </si>
  <si>
    <t>Temperatureinsatzbereich: 0..+200 °C, Einsatzbereich Druck: max. 40 bar
Medienberührendes Material: Ø=9 mm, Edelstahl V4A (1.4571), Länge 150 mm, SW27, G1/2", Einbaulänge: 136 mm</t>
  </si>
  <si>
    <t>Temperatureinsatzbereich: 0..+200 °C, Einsatzbereich Druck: max. 40 bar
Medienberührendes Material: Ø=9 mm, Edelstahl V4A (1.4571), Länge 200 mm, SW27, G1/2", Einbaulänge: 186 mm</t>
  </si>
  <si>
    <t>Temperatureinsatzbereich: 0..+200 °C, Einsatzbereich Druck: max. 40 bar
Medienberührendes Material: Ø=9 mm, Edelstahl V4A (1.4571), Länge 250 mm, SW27, G1/2", Einbaulänge: 236 mm</t>
  </si>
  <si>
    <t>Temperatureinsatzbereich: 0..+200 °C, Einsatzbereich Druck: max. 40 bar
Medienberührendes Material: Ø=9 mm, Edelstahl V4A (1.4571), Länge 300 mm, SW27, G1/2", Einbaulänge: 286 mm</t>
  </si>
  <si>
    <t>Temperatureinsatzbereich: 0..+200 °C, Einsatzbereich Druck: max. 40 bar
Medienberührendes Material: Ø=9 mm, Edelstahl V4A (1.4571), Länge 450 mm, SW27, G1/2", Einbaulänge: 436 mm</t>
  </si>
  <si>
    <t>Temperatureinsatzbereich: 0..+200 °C, Einsatzbereich Druck: max. 40 bar
Medienberührendes Material: Ø=10 mm, Edelstahl V4A (1.4404), Länge 108 mm, SW24, G1/2", Einbaulänge: 100 mm</t>
  </si>
  <si>
    <t>Temperatureinsatzbereich: 0..+200 °C, Einsatzbereich Druck: max. 40 bar
Medienberührendes Material: Ø=10 mm, Edelstahl V4A (1.4404), Länge 158 mm, SW24, G1/2", Einbaulänge: 150 mm</t>
  </si>
  <si>
    <t>Temperatureinsatzbereich: 0..+200 °C, Einsatzbereich Druck: max. 40 bar
Medienberührendes Material: Ø=10 mm, Edelstahl V4A (1.4404), Länge 208 mm, SW24, G1/2", Einbaulänge: 200 mm</t>
  </si>
  <si>
    <t>Temperatureinsatzbereich: 0..+200 °C, Einsatzbereich Druck: max. 40 bar
Medienberührendes Material: Ø=10 mm, Edelstahl V4A (1.4404), Länge 258 mm, SW24, G1/2", Einbaulänge: 250 mm</t>
  </si>
  <si>
    <t>für Fühlerhülse Ø=7 mm, mit Adaptern für Ø=4 oder Ø=6 mm, TPO, schwarz, oval
zur Montage auf flacher oder runder Oberfläche</t>
  </si>
  <si>
    <t>für Fühlerhülse Ø=6 mm, TPO, schwarz, oval
zur Montage auf flacher oder runder Oberfläche
inkl. Druckschraube und Dichtring</t>
  </si>
  <si>
    <t>Montageflansch für Feuchte- und Luftqualitätsfühler</t>
  </si>
  <si>
    <t>Material: TPO, oval, Farbe schwarz
für Fühlerhülse Ø=2 mm</t>
  </si>
  <si>
    <t>Material: Messing, blau verzinkt
Ø=25 mm, für Fühlerhülse Ø=4 mm</t>
  </si>
  <si>
    <t>Material: Messing, blau verzinkt
Ø=35 mm, für Fühlerhülse Ø=6 mm</t>
  </si>
  <si>
    <t>Material: Messing, blau verzinkt
Ø=35 mm, für Fühlerhülse Ø=7 mm</t>
  </si>
  <si>
    <t>Material: VA 1.4305, Klemmverschraubung mit Teflonklemmring, SW14
Ø=40 mm, für Fühlerhülse Ø=8 mm</t>
  </si>
  <si>
    <t>NOVOS 3, USE</t>
  </si>
  <si>
    <t>195..265 V ~ -&gt; 24 V =, 0,5 A, 12 W</t>
  </si>
  <si>
    <t>Kommunikation zwischen Thermokon USEapp/NOVOSapp und Geräten USE-M / USE-L / NOVOS / thanos EVO zur optionalen Parametrierung</t>
  </si>
  <si>
    <t>Kommunikation zwischen Thermokon uConfig und Geräten USE-M / USE-L / NOVOS zur optionalen Parametrierung und zwischen Software SR06 LCD und Gerät zur Parametrierung und zum Laden</t>
  </si>
  <si>
    <t>Schnittstelle zwischen RS485 und Computer</t>
  </si>
  <si>
    <t>USB-Interface für KNX TP. Unterstützung KNX Long Frames. Schnittstelle kompatibel zur ETS® ab Version 3. 
Mehrfarbige LEDs für die Anzeige von Busstatus, Telegrammverkehr und Kommunikationsfehlern. 
USB Anschluss ist vom KNX Bus galvanisch getrennt.
Gehäuse: USB Stick (60 x 19 x 13 mm)
Schutzart: IP20
Anschlüsse: Klemme für KNX Bus (Steckbare Schraubklemme), USB-Stecker Typ A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</si>
  <si>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BACnet (MS/TP)
Temperatureinsatzbereich: 0..+50 °C, Genauigkeit Temperatur: ±0,5 K (typ. bei 21 °C) im Standardmessbereich
Eingang: 1x Eingang für potentialfreien Kontakt
Spannungsversorgung: 24 V = (±10%) SELV, 24 V ~ (±10%) SELV
Anzeige: TFT 4,8", 1120x480 px, kapazitive Touch-Technologie
Gehäuse: mit thermischer Entkopplung und Sensorkanal,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</si>
  <si>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BACnet (MS/TP)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Eingang: 1x Eingang für potentialfreien Kontakt
Spannungsversorgung: 24 V = (±10%) SELV, 24 V ~ (±10%) SELV
Anzeige: TFT 4,8", 1120x480 px, kapazitive Touch-Technologie
Gehäuse: mit thermischer Entkopplung und Sensorkanal,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</si>
  <si>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BACnet (MS/TP)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potentialfreien Kontakt
Spannungsversorgung: 24 V = (±10%) SELV, 24 V ~ (±10%) SELV
Anzeige: TFT 4,8", 1120x480 px, kapazitive Touch-Technologie
Gehäuse: mit thermischer Entkopplung und Sensorkanal,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</si>
  <si>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BACnet (MS/TP)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24 V = (±10%) SELV, 24 V ~ (±10%) SELV
Anzeige: TFT 4,8", 1120x480 px, kapazitive Touch-Technologie
Gehäuse: mit thermischer Entkopplung und Sensorkanal,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</si>
  <si>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Modbus
Temperatureinsatzbereich: 0..+50 °C, Genauigkeit Temperatur: ±0,5 K (typ. bei 21 °C) im Standardmessbereich
Eingang: 1x Eingang für potentialfreien Kontakt
Spannungsversorgung: 24 V = (±10%) SELV, 24 V ~ (±10%) SELV
Anzeige: TFT 4,8", 1120x480 px, kapazitive Touch-Technologie
Gehäuse: mit thermischer Entkopplung und Sensorkanal,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</si>
  <si>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Modbus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Eingang: 1x Eingang für potentialfreien Kontakt
Spannungsversorgung: 24 V = (±10%) SELV, 24 V ~ (±10%) SELV
Anzeige: TFT 4,8", 1120x480 px, kapazitive Touch-Technologie
Gehäuse: mit thermischer Entkopplung und Sensorkanal,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</si>
  <si>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Modbus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potentialfreien Kontakt
Spannungsversorgung: 24 V = (±10%) SELV, 24 V ~ (±10%) SELV
Anzeige: TFT 4,8", 1120x480 px, kapazitive Touch-Technologie
Gehäuse: mit thermischer Entkopplung und Sensorkanal,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</si>
  <si>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RS485 Modbus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24 V = (±10%) SELV, 24 V ~ (±10%) SELV
Anzeige: TFT 4,8", 1120x480 px, kapazitive Touch-Technologie
Gehäuse: mit thermischer Entkopplung und Sensorkanal, PC V0, Farbe: reinweiss, Schutzart: IP30
Montage: Aufputz auf Standard UP-Dose (Ø=60 mm), flach auf Untergrund, kleben oder schrauben, Gehäuseunterteil kann separat vom Gehäuseoberteil vormontiert und verdrahtet werden
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</si>
  <si>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KNX (TP1)
Temperatureinsatzbereich: 0..+50 °C, Genauigkeit Temperatur: ±0,5 K (typ. bei 21 °C) im Standardmessbereich
Eingang: 1x Eingang für NTC10k oder potentialfreien Kontakt, 2x Eingang für potentialfreien Kontakt
Spannungsversorgung: 24 V = (±10%) SELV
Anzeige: TFT 4,8", 1120x480 px, kapazitive Touch-Technologie
Gehäuse: mit thermischer Entkopplung und Sensorkanal, PC V0, Farbe: reinweiss, Schutzart: IP30
Montage: Unterputz in Standard UP-Dose (Ø=60 mm, Tiefe min. 45 mm), Gehäuseunterteil kann separat vom Gehäuseoberteil vormontiert und verdrahtet werden
Hinweise: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</si>
  <si>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KNX (TP1)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Eingang: 1x Eingang für NTC10k oder potentialfreien Kontakt, 2x Eingang für potentialfreien Kontakt
Spannungsversorgung: 24 V = (±10%) SELV
Anzeige: TFT 4,8", 1120x480 px, kapazitive Touch-Technologie
Gehäuse: mit thermischer Entkopplung und Sensorkanal, PC V0, Farbe: reinweiss, Schutzart: IP30
Montage: Unterputz in Standard UP-Dose (Ø=60 mm, Tiefe min. 45 mm), Gehäuseunterteil kann separat vom Gehäuseoberteil vormontiert und verdrahtet werden
Hinweise: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</si>
  <si>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KNX (TP1)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NTC10k oder potentialfreien Kontakt, 2x Eingang für potentialfreien Kontakt
Spannungsversorgung: 24 V = (±10%) SELV
Anzeige: TFT 4,8", 1120x480 px, kapazitive Touch-Technologie
Gehäuse: mit thermischer Entkopplung und Sensorkanal, PC V0, Farbe: reinweiss, Schutzart: IP30
Montage: Unterputz in Standard UP-Dose (Ø=60 mm, Tiefe min. 45 mm), Gehäuseunterteil kann separat vom Gehäuseoberteil vormontiert und verdrahtet werden
Hinweise: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</si>
  <si>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kapazitiver Touchscreen
Netzwerktechnologie: KNX (TP1)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NTC10k oder potentialfreien Kontakt, 2x Eingang für potentialfreien Kontakt
Spannungsversorgung: 24 V = (±10%) SELV
Anzeige: TFT 4,8", 1120x480 px, kapazitive Touch-Technologie
Gehäuse: mit thermischer Entkopplung und Sensorkanal, PC V0, Farbe: reinweiss, Schutzart: IP30
Montage: Unterputz in Standard UP-Dose (Ø=60 mm, Tiefe min. 45 mm), Gehäuseunterteil kann separat vom Gehäuseoberteil vormontiert und verdrahtet werden
Hinweise: KNX zertifiziert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</si>
  <si>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-historie, Farbtemperatur
Bedienelemente: kapazitiver Touchscreen
Funktechnologie: 2,4 GHz, BlueRange Mesh
Temperatureinsatzbereich: 0..+50 °C, Genauigkeit Temperatur: ±0,5 K (typ. bei 21 °C) im Standardmessbereich
Spannungsversorgung: 24 V = (±10%) SELV, 24 V ~ (±10%) SELV
Anzeige: TFT 4,8", 1120x480 px, kapazitive Touch-Technologie
Gehäuse: mit thermischer Entkopplung und Sensorkanal,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</si>
  <si>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Dreh-/Drücksteller, 4 Direkttasten
Netzwerktechnologie: RS485 BACnet (MS/TP)
Temperatureinsatzbereich: 0..+50 °C, Genauigkeit Temperatur: ±0,5 K (typ. bei 21 °C) im Standardmessbereich
Eingang: 1x Eingang für potentialfreien Kontakt
Spannungsversorgung: 24 V = (±10%) SELV, 24 V ~ (±10%) SELV
Anzeige: TFT 3,5", 320x480 px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</si>
  <si>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Dreh-/Drücksteller, 4 Direkttasten
Netzwerktechnologie: RS485 BACnet (MS/TP)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Eingang: 1x Eingang für potentialfreien Kontakt
Spannungsversorgung: 24 V = (±10%) SELV, 24 V ~ (±10%) SELV
Anzeige: TFT 3,5", 320x480 px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</si>
  <si>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Dreh-/Drücksteller, 4 Direkttasten
Netzwerktechnologie: RS485 BACnet (MS/TP)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potentialfreien Kontakt
Spannungsversorgung: 24 V = (±10%) SELV, 24 V ~ (±10%) SELV
Anzeige: TFT 3,5", 320x480 px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</si>
  <si>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Dreh-/Drücksteller, 4 Direkttasten
Netzwerktechnologie: RS485 BACnet (MS/TP)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24 V = (±10%) SELV, 24 V ~ (±10%) SELV
Anzeige: TFT 3,5", 320x480 px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</si>
  <si>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Dreh-/Drücksteller, 4 Direkttasten
Netzwerktechnologie: RS485 Modbus
Temperatureinsatzbereich: 0..+50 °C, Genauigkeit Temperatur: ±0,5 K (typ. bei 21 °C) im Standardmessbereich
Eingang: 1x Eingang für potentialfreien Kontakt
Spannungsversorgung: 24 V = (±10%) SELV, 24 V ~ (±10%) SELV
Anzeige: TFT 3,5", 320x480 px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</si>
  <si>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Dreh-/Drücksteller, 4 Direkttasten
Netzwerktechnologie: RS485 Modbus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Eingang: 1x Eingang für potentialfreien Kontakt
Spannungsversorgung: 24 V = (±10%) SELV, 24 V ~ (±10%) SELV
Anzeige: TFT 3,5", 320x480 px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</si>
  <si>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Dreh-/Drücksteller, 4 Direkttasten
Netzwerktechnologie: RS485 Modbus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potentialfreien Kontakt
Spannungsversorgung: 24 V = (±10%) SELV, 24 V ~ (±10%) SELV
Anzeige: TFT 3,5", 320x480 px
Gehäuse: PC V0, Farbe: reinweiss, Schutzart: IP30
Montage: Aufputz auf Standard UP-Dose (Ø=60 mm), flach auf Untergrund, kleben oder schrauben, Gehäuseunterteil kann separat vom Gehäuseoberteil vormontiert und verdrahtet werden
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</si>
  <si>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Dreh-/Drücksteller, 4 Direkttasten
Netzwerktechnologie: KNX (TP1)
Temperatureinsatzbereich: 0..+50 °C, Genauigkeit Temperatur: ±0,5 K (typ. bei 21 °C) im Standardmessbereich
Eingang: 1x Eingang für NTC10k oder potentialfreien Kontakt, 2x Eingang für potentialfreien Kontakt
Spannungsversorgung: 24 V = (±10%) SELV
Anzeige: TFT 3,5", 320x480 px
Gehäuse: PC V0, Farbe: reinweiss, Schutzart: IP30
Montage: Unterputz in Standard UP-Dose (Ø=60 mm, Tiefe min. 45 mm), Gehäuseunterteil kann separat vom Gehäuseoberteil vormontiert und verdrahtet werden
Hinweise: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</si>
  <si>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Dreh-/Drücksteller, 4 Direkttasten
Netzwerktechnologie: KNX (TP1)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Eingang: 1x Eingang für NTC10k oder potentialfreien Kontakt, 2x Eingang für potentialfreien Kontakt
Spannungsversorgung: 24 V = (±10%) SELV
Anzeige: TFT 3,5", 320x480 px
Gehäuse: PC V0, Farbe: reinweiss, Schutzart: IP30
Montage: Unterputz in Standard UP-Dose (Ø=60 mm, Tiefe min. 45 mm), Gehäuseunterteil kann separat vom Gehäuseoberteil vormontiert und verdrahtet werden
Hinweise: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</si>
  <si>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Dreh-/Drücksteller, 4 Direkttasten
Netzwerktechnologie: KNX (TP1)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NTC10k oder potentialfreien Kontakt, 2x Eingang für potentialfreien Kontakt
Spannungsversorgung: 24 V = (±10%) SELV
Anzeige: TFT 3,5", 320x480 px
Gehäuse: PC V0, Farbe: reinweiss, Schutzart: IP30
Montage: Unterputz in Standard UP-Dose (Ø=60 mm, Tiefe min. 45 mm), Gehäuseunterteil kann separat vom Gehäuseoberteil vormontiert und verdrahtet werden
Hinweise: KNX zertifiziert</t>
  </si>
  <si>
    <t>Einsatzzweck: Raumklimasteuerung, Beleuchtungssteuerung, Szenensteuerung, Beschattungssteuerung, Messwerterfassung
Bedienfunktionen: Sollwertverstellung Temperatur, Lüfterstufenverstellung, Präsenzmeldung, Licht ein/aus/dimmen, Jalousie auf/ab/verstellen, Szenen aufrufen, ECO-Funktion, Messwertanzeige und -historie
Bedienelemente: Dreh-/Drücksteller, 4 Direkttasten
Netzwerktechnologie: KNX (TP1)
Temperatureinsatzbereich: 0..+50 °C, Genauigkeit Temperatur: ±0,5 K (typ. bei 21 °C) im Standardmessbereich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NTC10k oder potentialfreien Kontakt, 2x Eingang für potentialfreien Kontakt
Spannungsversorgung: 24 V = (±10%) SELV
Anzeige: TFT 3,5", 320x480 px
Gehäuse: PC V0, Farbe: reinweiss, Schutzart: IP30
Montage: Unterputz in Standard UP-Dose (Ø=60 mm, Tiefe min. 45 mm), Gehäuseunterteil kann separat vom Gehäuseoberteil vormontiert und verdrahtet werden
Hinweise: KNX zertifiziert</t>
  </si>
  <si>
    <t xml:space="preserve">Einsatzzweck: Raumklimasteuerung
Bedienfunktionen: Lüfterstufenverstellung
Bedienelemente: Drehschalter (S), 5 Lüfterstufen, Beschriftung {[Skala] A 0 I II III}
Sensor: ohne Sensor
Temperatureinsatzbereich: -35..+70 °C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</si>
  <si>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Lüfterstufenverstellung
Bedienelemente: Drehschalter (S), 5 Lüfterstufen, Beschriftung {[Skala] A 0 I II III}
Sensor: Pt100 DIN Kl. B
Temperatureinsatzbereich: -35..+70 °C, Genauigkeit Temperatur: ±0,3 K (typ. bei 0 °C)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</si>
  <si>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Lüfterstufenverstellung
Bedienelemente: Drehschalter (S), 5 Lüfterstufen, Beschriftung {[Skala] A 0 I II III}
Sensor: Pt1000 DIN Kl. B
Temperatureinsatzbereich: -35..+70 °C, Genauigkeit Temperatur: ±0,3 K (typ. bei 0 °C)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</si>
  <si>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Lüfterstufenverstellung
Bedienelemente: Drehschalter (S), 5 Lüfterstufen, Beschriftung {[Skala] A 0 I II III}
Sensor: Pt1000 1/3 DIN
Temperatureinsatzbereich: -35..+70 °C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</si>
  <si>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Lüfterstufenverstellung
Bedienelemente: Drehschalter (S), 5 Lüfterstufen, Beschriftung {[Skala] A 0 I II III}
Sensor: Ni1000 DIN Kl. B
Temperatureinsatzbereich: -35..+70 °C, Genauigkeit Temperatur: ±0,4 K (typ. bei 0 °C)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</si>
  <si>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Lüfterstufenverstellung
Bedienelemente: Drehschalter (S), 5 Lüfterstufen, Beschriftung {[Skala] A 0 I II III}
Sensor: Ni1000TK5000
Temperatureinsatzbereich: -35..+70 °C, Genauigkeit Temperatur: ±0,4 K (typ. bei 0 °C)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</si>
  <si>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Lüfterstufenverstellung
Bedienelemente: Drehschalter (S), 5 Lüfterstufen, Beschriftung {[Skala] A 0 I II III}
Sensor: NTC10k
Temperatureinsatzbereich: -35..+70 °C, Genauigkeit Temperatur: ±0,2 K (typ. bei 25 °C, temperaturabhängig)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</si>
  <si>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
Bedienfunktionen: Sollwertverstellung Temperatur, Lüfterstufenverstellung
Bedienelemente: Potentiometer (P), 10 kOhm, Beschriftung {- [Skala] +}, Drehschalter (S), 5 Lüfterstufen, Beschriftung {[Skala] A 0 I II III}, Taster (T), mit LED 24 V =, Farbe konfigurierbar über Jumper (7 Farben)
Sensor: ohne Sensor
Temperatureinsatzbereich: -35..+70 °C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</si>
  <si>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Lüfterstufenverstellung
Bedienelemente: Potentiometer (P), 10 kOhm, Beschriftung {- [Skala] +}, Drehschalter (S), 5 Lüfterstufen, Beschriftung {[Skala] A 0 I II III}, Taster (T), mit LED 24 V =, Farbe konfigurierbar über Jumper (7 Farben)
Sensor: Pt100 DIN Kl. B
Temperatureinsatzbereich: -35..+70 °C, Genauigkeit Temperatur: ±0,3 K (typ. bei 0 °C)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</si>
  <si>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Lüfterstufenverstellung
Bedienelemente: Potentiometer (P), 10 kOhm, Beschriftung {- [Skala] +}, Drehschalter (S), 5 Lüfterstufen, Beschriftung {[Skala] A 0 I II III}, Taster (T), mit LED 24 V =, Farbe konfigurierbar über Jumper (7 Farben)
Sensor: Pt1000 DIN Kl. B
Temperatureinsatzbereich: -35..+70 °C, Genauigkeit Temperatur: ±0,3 K (typ. bei 0 °C)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</si>
  <si>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Lüfterstufenverstellung
Bedienelemente: Potentiometer (P), 10 kOhm, Beschriftung {- [Skala] +}, Drehschalter (S), 5 Lüfterstufen, Beschriftung {[Skala] A 0 I II III}, Taster (T), mit LED 24 V =, Farbe konfigurierbar über Jumper (7 Farben)
Sensor: Pt1000 1/3 DIN
Temperatureinsatzbereich: -35..+70 °C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</si>
  <si>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Lüfterstufenverstellung
Bedienelemente: Potentiometer (P), 10 kOhm, Beschriftung {- [Skala] +}, Drehschalter (S), 5 Lüfterstufen, Beschriftung {[Skala] A 0 I II III}, Taster (T), mit LED 24 V =, Farbe konfigurierbar über Jumper (7 Farben)
Sensor: Ni1000 DIN Kl. B
Temperatureinsatzbereich: -35..+70 °C, Genauigkeit Temperatur: ±0,4 K (typ. bei 0 °C)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</si>
  <si>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Lüfterstufenverstellung
Bedienelemente: Potentiometer (P), 10 kOhm, Beschriftung {- [Skala] +}, Drehschalter (S), 5 Lüfterstufen, Beschriftung {[Skala] A 0 I II III}, Taster (T), mit LED 24 V =, Farbe konfigurierbar über Jumper (7 Farben)
Sensor: Ni1000TK5000
Temperatureinsatzbereich: -35..+70 °C, Genauigkeit Temperatur: ±0,4 K (typ. bei 0 °C)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</si>
  <si>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Lüfterstufenverstellung
Bedienelemente: Potentiometer (P), 10 kOhm, Beschriftung {- [Skala] +}, Drehschalter (S), 5 Lüfterstufen, Beschriftung {[Skala] A 0 I II III}, Taster (T), mit LED 24 V =, Farbe konfigurierbar über Jumper (7 Farben)
Sensor: NTC10k
Temperatureinsatzbereich: -35..+70 °C, Genauigkeit Temperatur: ±0,2 K (typ. bei 25 °C, temperaturabhängig)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</si>
  <si>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Lüfterstufenverstellung, max. 5 Stufen
Bedienelemente: Drehschalter (S), 5 Lüfterstufen, Beschriftung {[Skala] A 0 I II III}
Ausgang Spannung: 0..10 V oder 0..5 V, einstellbar über Jumper, live-zero-Konfiguration über App oder uConfig, min. Last 10 kΩ
Temperatureinsatzbereich: -35..+70 °C, Genauigkeit Temperatur: ±0,5 K (typ. bei 21 °C) im Standardmessbereich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</si>
  <si>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Lüfterstufenverstellung, max. 5 Stufen, Präsenzmeldung
Bedienelemente: Potentiometer (P), aktiv 0..10 V, Beschriftung {- [Skala] +}, Drehschalter zur Lüfterstufenverstellung mit bis zu 5 Schaltstufen, Drehschalter (S), 5 Lüfterstufen, Beschriftung {[Skala] A 0 I II III}, Taster (T), mit LED 24 V =, Farbe konfigurierbar über Jumper (7 Farben)
Ausgang Spannung: 0..10 V oder 0..5 V, einstellbar über Jumper, live-zero-Konfiguration über App oder uConfig, min. Last 10 kΩ
Temperatureinsatzbereich: -35..+70 °C, Genauigkeit Temperatur: ±0,5 K (typ. bei 21 °C) im Standardmessbereich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</si>
  <si>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Lüfterstufenverstellung, max. 5 Stufen
Bedienelemente: Drehschalter (S), 5 Lüfterstufen, Beschriftung {[Skala] A 0 I II III}
Netzwerktechnologie: RS485 BACnet (MS/TP)
Temperatureinsatzbereich: -35..+70 °C, Genauigkeit Temperatur: ±0,5 K (typ. bei 21 °C) im Standardmessbereich
Eingang: 1x Eingang für potentialfreien Kontakt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</si>
  <si>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Lüfterstufenverstellung, max. 5 Stufen, Präsenzmeldung
Bedienelemente: Potentiometer (P), aktiv 0..10 V, Beschriftung {- [Skala] +}, Drehschalter zur Lüfterstufenverstellung mit bis zu 5 Schaltstufen, Drehschalter (S), 5 Lüfterstufen, Beschriftung {[Skala] A 0 I II III}, Taster (T), mit LED 24 V =, Farbe konfigurierbar über Jumper (7 Farben)
Netzwerktechnologie: RS485 BACnet (MS/TP)
Temperatureinsatzbereich: -35..+70 °C, Genauigkeit Temperatur: ±0,5 K (typ. bei 21 °C) im Standardmessbereich
Eingang: 1x Eingang für potentialfreien Kontakt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</si>
  <si>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Lüfterstufenverstellung, max. 5 Stufen
Bedienelemente: Drehschalter (S), 5 Lüfterstufen, Beschriftung {[Skala] A 0 I II III}
Netzwerktechnologie: RS485 Modbus
Temperatureinsatzbereich: -35..+70 °C, Genauigkeit Temperatur: ±0,5 K (typ. bei 21 °C) im Standardmessbereich
Eingang: 1x Eingang für potentialfreien Kontakt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</si>
  <si>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Lüfterstufenverstellung, max. 5 Stufen, Präsenzmeldung
Bedienelemente: Potentiometer (P), aktiv 0..10 V, Beschriftung {- [Skala] +}, Drehschalter zur Lüfterstufenverstellung mit bis zu 5 Schaltstufen, Drehschalter (S), 5 Lüfterstufen, Beschriftung {[Skala] A 0 I II III}, Taster (T), mit LED 24 V =, Farbe konfigurierbar über Jumper (7 Farben)
Netzwerktechnologie: RS485 Modbus
Temperatureinsatzbereich: -35..+70 °C, Genauigkeit Temperatur: ±0,5 K (typ. bei 21 °C) im Standardmessbereich
Eingang: 1x Eingang für potentialfreien Kontakt
Spannungsversorgung: 15..35 V = SELV, 19..29 V ~ SELV
Gehäuse: PC V0, Farbe: reinweiss, Schutzart: IP30
Montage: Aufputz auf Standard UP-Dose (Ø=60 mm), flach auf Untergrund, kleben oder schrauben, Gehäuseunterteil kann separat vom Gehäuseoberteil vormontiert und verdrahtet werden
</t>
  </si>
  <si>
    <t xml:space="preserve">Einsatzzweck: Raumklimasteuerung
Bedienfunktionen: Sollwertverstellung Temperatur
Bedienelemente: Potentiometer (P), 10 kOhm, Beschriftung {- [Skala] +}
Sensor: ohne Sensor
Temperatureinsatzbereich: -35..+70 °C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</si>
  <si>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
Bedienfunktionen: Präsenzmeldung
Bedienelemente: Taster (T), mit LED 24 V =, Farbe konfigurierbar über Jumper (7 Farben)
Sensor: ohne Sensor
Temperatureinsatzbereich: -35..+70 °C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</si>
  <si>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
Bedienfunktionen: Sollwertverstellung Temperatur, Präsenzmeldung
Bedienelemente: Potentiometer (P), 10 kOhm, Beschriftung {- [Skala] +}, Taster (T), mit LED 24 V =, Farbe konfigurierbar über Jumper (7 Farben)
Sensor: ohne Sensor
Temperatureinsatzbereich: -35..+70 °C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</si>
  <si>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
Bedienelemente: Potentiometer (P), 10 kOhm, Beschriftung {- [Skala] +}
Sensor: Pt100 DIN Kl. B
Temperatureinsatzbereich: -35..+70 °C, Genauigkeit Temperatur: ±0,3 K (typ. bei 0 °C)
Gehäuse: NOVOS 3,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</si>
  <si>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Präsenzmeldung
Bedienelemente: Taster (T), mit LED 24 V =, Farbe konfigurierbar über Jumper (7 Farben)
Sensor: Pt100 DIN Kl. B
Temperatureinsatzbereich: -35..+70 °C, Genauigkeit Temperatur: ±0,3 K (typ. bei 0 °C)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</si>
  <si>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Präsenzmeldung
Bedienelemente: Potentiometer (P), 10 kOhm, Beschriftung {- [Skala] +}, Taster (T), mit LED 24 V =, Farbe konfigurierbar über Jumper (7 Farben)
Sensor: Pt100 DIN Kl. B
Temperatureinsatzbereich: -35..+70 °C, Genauigkeit Temperatur: ±0,3 K (typ. bei 0 °C)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</si>
  <si>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
Bedienelemente: Potentiometer (P), 10 kOhm, Beschriftung {- [Skala] +}
Sensor: Pt1000 DIN Kl. B
Temperatureinsatzbereich: -35..+70 °C, Genauigkeit Temperatur: ±0,3 K (typ. bei 0 °C)
Gehäuse: NOVOS 3,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</si>
  <si>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Präsenzmeldung
Bedienelemente: Taster (T), mit LED 24 V =, Farbe konfigurierbar über Jumper (7 Farben)
Sensor: Pt1000 DIN Kl. B
Temperatureinsatzbereich: -35..+70 °C, Genauigkeit Temperatur: ±0,3 K (typ. bei 0 °C)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</si>
  <si>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Präsenzmeldung
Bedienelemente: Potentiometer (P), 10 kOhm, Beschriftung {- [Skala] +}, Taster (T), mit LED 24 V =, Farbe konfigurierbar über Jumper (7 Farben)
Sensor: Pt1000 DIN Kl. B
Temperatureinsatzbereich: -35..+70 °C, Genauigkeit Temperatur: ±0,3 K (typ. bei 0 °C)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</si>
  <si>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
Bedienelemente: Potentiometer (P), 10 kOhm, Beschriftung {- [Skala] +}
Sensor: Pt1000 1/3 DIN
Temperatureinsatzbereich: -35..+70 °C
Gehäuse: NOVOS 3,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</si>
  <si>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Präsenzmeldung
Bedienelemente: Taster (T), mit LED 24 V =, Farbe konfigurierbar über Jumper (7 Farben)
Sensor: Pt1000 1/3 DIN
Temperatureinsatzbereich: -35..+70 °C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</si>
  <si>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Präsenzmeldung
Bedienelemente: Potentiometer (P), 10 kOhm, Beschriftung {- [Skala] +}, Taster (T), mit LED 24 V =, Farbe konfigurierbar über Jumper (7 Farben)
Sensor: Pt1000 1/3 DIN
Temperatureinsatzbereich: -35..+70 °C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</si>
  <si>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
Bedienelemente: Potentiometer (P), 10 kOhm, Beschriftung {- [Skala] +}
Sensor: Ni1000 DIN Kl. B
Temperatureinsatzbereich: -35..+70 °C, Genauigkeit Temperatur: ±0,4 K (typ. bei 0 °C)
Gehäuse: NOVOS 3,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</si>
  <si>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Präsenzmeldung
Bedienelemente: Taster (T), mit LED 24 V =, Farbe konfigurierbar über Jumper (7 Farben)
Sensor: Ni1000 DIN Kl. B
Temperatureinsatzbereich: -35..+70 °C, Genauigkeit Temperatur: ±0,4 K (typ. bei 0 °C)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</si>
  <si>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Präsenzmeldung
Bedienelemente: Potentiometer (P), 10 kOhm, Beschriftung {- [Skala] +}, Taster (T), mit LED 24 V =, Farbe konfigurierbar über Jumper (7 Farben)
Sensor: Ni1000 DIN Kl. B
Temperatureinsatzbereich: -35..+70 °C, Genauigkeit Temperatur: ±0,4 K (typ. bei 0 °C)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</si>
  <si>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
Bedienelemente: Potentiometer (P), 10 kOhm, Beschriftung {- [Skala] +}
Sensor: Ni1000TK5000
Temperatureinsatzbereich: -35..+70 °C, Genauigkeit Temperatur: ±0,4 K (typ. bei 21 °C)
Gehäuse: NOVOS 3,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</si>
  <si>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Präsenzmeldung
Bedienelemente: Taster (T), mit LED 24 V =, Farbe konfigurierbar über Jumper (7 Farben)
Sensor: Ni1000TK5000
Temperatureinsatzbereich: -35..+70 °C, Genauigkeit Temperatur: ±0,4 K (typ. bei 0 °C)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</si>
  <si>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Präsenzmeldung
Bedienelemente: Potentiometer (P), 10 kOhm, Beschriftung {- [Skala] +}, Taster (T), mit LED 24 V =, Farbe konfigurierbar über Jumper (7 Farben)
Sensor: Ni1000TK5000
Temperatureinsatzbereich: -35..+70 °C, Genauigkeit Temperatur: ±0,4 K (typ. bei 0 °C)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</si>
  <si>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
Bedienelemente: Potentiometer (P), 10 kOhm, Beschriftung {- [Skala] +}
Sensor: NTC10k
Temperatureinsatzbereich: -35..+70 °C, Genauigkeit Temperatur: ±0,2 K (typ. bei 25 °C, temperaturabhängig)
Gehäuse: NOVOS 3,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</si>
  <si>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Präsenzmeldung
Bedienelemente: Taster (T), mit LED 24 V =, Farbe konfigurierbar über Jumper (7 Farben)
Sensor: NTC10k
Temperatureinsatzbereich: -35..+70 °C, Genauigkeit Temperatur: ±0,2 K (typ. bei 25 °C, temperaturabhängig)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</si>
  <si>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Präsenzmeldung
Bedienelemente: Potentiometer (P), 10 kOhm, Beschriftung {- [Skala] +}, Taster (T), mit LED 24 V =, Farbe konfigurierbar über Jumper (7 Farben)
Sensor: NTC10k
Temperatureinsatzbereich: -35..+70 °C, Genauigkeit Temperatur: ±0,2 K (typ. bei 25 °C, temperaturabhängig)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</si>
  <si>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
Bedienelemente: Potentiometer (P), aktiv 0..10 V, Beschriftung {- [Skala] +}
Ausgang Spannung: 0..10 V oder 0..5 V, einstellbar über Jumper, live-zero-Konfiguration über App oder uConfig, min. Last 10 kΩ
Temperatureinsatzbereich: -35..+70 °C, Genauigkeit Temperatur: ±0,5 K (typ. bei 21 °C) im Standardmessbereich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</si>
  <si>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Präsenzmeldung
Bedienelemente: Taster (T), mit LED 24 V =, Farbe konfigurierbar über Jumper (7 Farben)
Ausgang Spannung: 0..10 V oder 0..5 V, einstellbar über Jumper, live-zero-Konfiguration über App oder uConfig, min. Last 10 kΩ
Temperatureinsatzbereich: -35..+70 °C, Genauigkeit Temperatur: ±0,5 K (typ. bei 21 °C) im Standardmessbereich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</si>
  <si>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
Bedienelemente: Potentiometer (P), aktiv 0..10 V, Beschriftung {- [Skala] +}, Taster (T), mit LED 24 V =, Farbe konfigurierbar über Jumper (7 Farben)
Ausgang Spannung: 0..10 V oder 0..5 V, einstellbar über Jumper, live-zero-Konfiguration über App oder uConfig, min. Last 10 kΩ
Temperatureinsatzbereich: -35..+70 °C, Genauigkeit Temperatur: ±0,5 K (typ. bei 21 °C) im Standardmessbereich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</si>
  <si>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
Bedienelemente: Potentiometer (P), Beschriftung {- [Skala] +}
Netzwerktechnologie: RS485 BACnet (MS/TP)
Temperatureinsatzbereich: -35..+70 °C, Genauigkeit Temperatur: ±0,5 K (typ. bei 21 °C) im Standardmessbereich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</si>
  <si>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Präsenzmeldung
Bedienelemente: Taster (T), mit LED 24 V =, Farbe konfigurierbar über Jumper (7 Farben)
Netzwerktechnologie: RS485 BACnet (MS/TP)
Temperatureinsatzbereich: -35..+70 °C, Genauigkeit Temperatur: ±0,5 K (typ. bei 21 °C) im Standardmessbereich
Eingang: 1x Eingang für potentialfreien Kontakt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</si>
  <si>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Präsenzmeldung
Bedienelemente: Potentiometer (P), Beschriftung {- [Skala] +}, Taster (T), mit LED 24 V =, Farbe konfigurierbar über Jumper (7 Farben)
Netzwerktechnologie: RS485 BACnet (MS/TP)
Temperatureinsatzbereich: -35..+70 °C, Genauigkeit Temperatur: ±0,5 K (typ. bei 21 °C) im Standardmessbereich
Eingang: 1x Eingang für potentialfreien Kontakt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</si>
  <si>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
Bedienelemente: Potentiometer (P), Beschriftung {- [Skala] +}
Netzwerktechnologie: RS485 Modbus
Temperatureinsatzbereich: -35..+70 °C, Genauigkeit Temperatur: ±0,5 K (typ. bei 21 °C) im Standardmessbereich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Lieferumfang: inkl. Klebefolie zur Befestigung
</t>
  </si>
  <si>
    <t xml:space="preserve">Einsatzzweck: Raumklimasteuerung, Messwerterfassung
Bedienfunktionen: Präsenzmeldung
Bedienelemente: Taster (T), mit LED 24 V =, Farbe konfigurierbar über Jumper (7 Farben)
Netzwerktechnologie: RS485 Modbus
Temperatureinsatzbereich: -35..+70 °C, Genauigkeit Temperatur: ±0,5 K (typ. bei 21 °C) im Standardmessbereich
Eingang: 1x Eingang für potentialfreien Kontakt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Lieferumfang: inkl. Klebefolie zur Befestigung
</t>
  </si>
  <si>
    <t xml:space="preserve">Einsatzzweck: Raumklimasteuerung, Messwerterfassung
Bedienfunktionen: Sollwertverstellung Temperatur, Präsenzmeldung
Bedienelemente: Potentiometer (P), Beschriftung {- [Skala] +}, Taster (T), mit LED 24 V =, Farbe konfigurierbar über Jumper (7 Farben)
Netzwerktechnologie: RS485 Modbus
Temperatureinsatzbereich: -35..+70 °C, Genauigkeit Temperatur: ±0,5 K (typ. bei 21 °C) im Standardmessbereich
Eingang: 1x Eingang für potentialfreien Kontakt
Spannungsversorgung: 15..35 V = SELV, 19..29 V ~ SELV
Anzeige: RGB-LED
Gehäuse: PC V0, Farbe: reinweiss, Schutzart: IP20
Montage: Aufputz auf Standard UP-Dose (Ø=60 mm), flach auf Untergrund, kleben oder schrauben, Gehäuseunterteil kann separat vom Gehäuseoberteil vormontiert und verdrahtet werden
Lieferumfang: inkl. Klebefolie zur Befestigung
</t>
  </si>
  <si>
    <t>Einsatzzweck: Raumklimasteuerung, Messwerterfassung
Bedienfunktionen: Sollwertverstellung Temperatur
Bedienelemente: Potentiometer (P), Beschriftung {- [Skala] +}
Funktechnologie: EnOcean (IEC 14543-3-10) 868 MHz, Sendeleistung &lt;10 mW, EEP A5-10-03 (4BS)
Temperatureinsatzbereich: 0..+40 °C, Genauigkeit Temperatur: ±0,4 K (typ. bei 21 °C)
Spannungsversorgung: Solarzelle, wartungsfreier interner Super Cap, Einsatz einer Stützbatterie für unzureichend beleuchtete Umgebungen möglich, Batterie LS14250 (3,6 V)
Gehäuse: PC V0, Farbe: reinweiss, Schutzart: IP20
Montage: flach auf Untergrund, kleben oder schrauben
Lieferumfang: inkl. Klebefolie zur Befestigung
Hinweise: Bitte beachten Sie unser 'Informationsblatt EasySens® Funk'</t>
  </si>
  <si>
    <t>Einsatzzweck: Raumklimasteuerung, Messwerterfassung
Bedienfunktionen: Präsenzmeldung
Bedienelemente: Taster (T)
Funktechnologie: EnOcean (IEC 14543-3-10) 868 MHz, Sendeleistung &lt;10 mW
Temperatureinsatzbereich: 0..+40 °C, Genauigkeit Temperatur: ±0,4 K (typ. bei 21 °C)
Spannungsversorgung: Solarzelle, wartungsfreier interner Super Cap, Einsatz einer Stützbatterie für unzureichend beleuchtete Umgebungen möglich, Batterie LS14250 (3,6 V)
Gehäuse: PC V0, Farbe: reinweiss, Schutzart: IP20
Montage: flach auf Untergrund, kleben oder schrauben
Lieferumfang: inkl. Klebefolie zur Befestigung
Hinweise: Bitte beachten Sie unser 'Informationsblatt EasySens® Funk'</t>
  </si>
  <si>
    <t>Einsatzzweck: Raumklimasteuerung, Messwerterfassung
Bedienfunktionen: Sollwertverstellung Temperatur
Bedienelemente: Potentiometer (P), Beschriftung {- [Skala] +}
Funktechnologie: EnOcean (IEC 14543-3-10) 868 MHz, Sendeleistung &lt;10 mW, EEP A5-10-05 (4BS)
Temperatureinsatzbereich: 0..+40 °C, Genauigkeit Temperatur: ±0,4 K (typ. bei 21 °C)
Spannungsversorgung: Solarzelle, wartungsfreier interner Super Cap, Einsatz einer Stützbatterie für unzureichend beleuchtete Umgebungen möglich, Batterie LS14250 (3,6 V)
Gehäuse: PC V0, Farbe: reinweiss, Schutzart: IP20
Montage: flach auf Untergrund, kleben oder schrauben
Lieferumfang: inkl. Klebefolie zur Befestigung
Hinweise: Bitte beachten Sie unser 'Informationsblatt EasySens® Funk'</t>
  </si>
  <si>
    <t>Einsatzzweck: Raumklimasteuerung, Messwerterfassung
Bedienfunktionen: Sollwertverstellung Temperatur
Bedienelemente: Potentiometer (P), Beschriftung {- [Skala] +}
Funktechnologie: EnOcean (IEC 14543-3-10) 868 MHz, Sendeleistung &lt;10 mW, EEP A5-10-12 (4BS)
Temperatureinsatzbereich: 0..+40 °C, Genauigkeit Temperatur: ±0,4 K (typ. bei 21 °C)
Spannungsversorgung: Solarzelle, wartungsfreier interner Super Cap, Einsatz einer Stützbatterie für unzureichend beleuchtete Umgebungen möglich, Batterie LS14250 (3,6 V)
Gehäuse: PC V0, Farbe: reinweiss, Schutzart: IP20
Montage: flach auf Untergrund, kleben oder schrauben
Lieferumfang: inkl. Klebefolie zur Befestigung
Hinweise: Bitte beachten Sie unser 'Informationsblatt EasySens® Funk'</t>
  </si>
  <si>
    <t>Einsatzzweck: Raumklimasteuerung, Messwerterfassung
Bedienfunktionen: Sollwertverstellung Temperatur, Präsenzmeldung
Bedienelemente: Potentiometer (P), Beschriftung {- [Skala] +}, Taster (T)
Funktechnologie: EnOcean (IEC 14543-3-10) 868 MHz, Sendeleistung &lt;10 mW, EEP A5-10-05 (4BS)
Temperatureinsatzbereich: 0..+40 °C, Genauigkeit Temperatur: ±0,4 K (typ. bei 21 °C)
Spannungsversorgung: Solarzelle, wartungsfreier interner Super Cap, Einsatz einer Stützbatterie für unzureichend beleuchtete Umgebungen möglich, Batterie LS14250 (3,6 V)
Gehäuse: PC V0, Farbe: reinweiss, Schutzart: IP20
Montage: flach auf Untergrund, kleben oder schrauben
Lieferumfang: inkl. Klebefolie zur Befestigung
Hinweise: Bitte beachten Sie unser 'Informationsblatt EasySens® Funk'</t>
  </si>
  <si>
    <t>Einsatzzweck: Raumklimasteuerung, Messwerterfassung
Bedienfunktionen: Sollwertverstellung Temperatur
Bedienelemente: Potentiometer (P), Beschriftung {- [Skala] +}
Funktechnologie: LoRaWAN® (868 MHz)
Temperatureinsatzbereich: -20..+70 °C, Genauigkeit Temperatur: ±0,4 K (typ. bei 21 °C)
Messbereich Feuchte: 0..100% rH ohne Betauung, Genauigkeit Feuchte: ±2% zwischen 10..90% rH (typ. bei 21 °C)
Spannungsversorgung: Batterie Typ AA (1x)
Gehäuse: PC V0, Farbe: reinweiss, Schutzart: IP20
Montage: Aufputz auf Standard UP-Dose (Ø=60 mm), flach auf Untergrund, kleben oder schrauben
Lieferumfang: inkl. Klebefolie zur Befestigung
Hinweise: Bitte beachten Sie unser 'Informationsblatt EasySens® Funk'</t>
  </si>
  <si>
    <t>Einsatzzweck: Raumklimasteuerung, Messwerterfassung
Bedienfunktionen: Präsenzmeldung
Bedienelemente: Taster (T)
Funktechnologie: LoRaWAN® (868 MHz)
Temperatureinsatzbereich: 0..+50 °C, Genauigkeit Temperatur: ±0,4 K (typ. bei 21 °C)
Messbereich Feuchte: 0..100% rH ohne Betauung, Genauigkeit Feuchte: ±2% zwischen 10..90% rH (typ. bei 21 °C)
Messbereich CO2: 0..5000 ppm, Genauigkeit CO2: ±50 ppm +3% des Messwerts (typ. bei 21 °C, 50% rH, 1015 hPa), Selbstkalibrierung Dual Channel
Spannungsversorgung: Batterie Typ AA (1x)
Gehäuse: PC V0, Farbe: reinweiss, Schutzart: IP20
Montage: Aufputz auf Standard UP-Dose (Ø=60 mm), flach auf Untergrund, kleben oder schrauben
Lieferumfang: inkl. Klebefolie zur Befestigung
Hinweise: Bitte beachten Sie unser 'Informationsblatt EasySens® Funk'</t>
  </si>
  <si>
    <t>Einsatzzweck: Raumklimasteuerung, Messwerterfassung
Bedienfunktionen: Sollwertverstellung Temperatur, Präsenzmeldung
Bedienelemente: Potentiometer (P), Beschriftung {- [Skala] +}, Taster (T)
Funktechnologie: LoRaWAN® (868 MHz)
Temperatureinsatzbereich: -20..+50 °C, Genauigkeit Temperatur: ±0,4 K (typ. bei 21 °C)
Messbereich Feuchte: 0..100% rH ohne Betauung, Genauigkeit Feuchte: ±2% zwischen 10..90% rH (typ. bei 21 °C)
Messbereich CO2: 0..5000 ppm, Genauigkeit CO2: ±50 ppm +3% des Messwerts (typ. bei 21 °C, 50% rH, 1015 hPa), Selbstkalibrierung Dual Channel
Spannungsversorgung: Batterie Typ AA (1x)
Gehäuse: PC V0, Farbe: reinweiss, Schutzart: IP20
Montage: Aufputz auf Standard UP-Dose (Ø=60 mm), flach auf Untergrund, kleben oder schrauben
Lieferumfang: inkl. Klebefolie zur Befestigung
Hinweise: Bitte beachten Sie unser 'Informationsblatt EasySens® Funk'</t>
  </si>
  <si>
    <t xml:space="preserve">Einsatzzweck: Raumklimasteuerung, Messwerterfassung
Bedienfunktionen: Sollwertverstellung Temperatur, ECO-Funktion
Bedienelemente: Drehgeber/Drücksteller für Sollwertverstellung/ECO-Funktion
Netzwerktechnologie: RS485 BACnet (MS/TP)
Temperatureinsatzbereich: -35..+70 °C, Genauigkeit Temperatur: ±0,5 K (typ. bei 21 °C) im Standardmessbereich
Eingang: 1x Eingang für potentialfreien Kontakt
Spannungsversorgung: 15..35 V = SELV, 19..29 V ~ SELV
Anzeige: 7 LEDs zur Anzeige der Sollwertverstellung, Beschriftung {- +}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</si>
  <si>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Präsenzmeldung, ECO-Funktion
Bedienelemente: Drehgeber/Drücksteller für Sollwertverstellung/ECO-Funktion, Taster (T), mit LED 24 V =, Farbe konfigurierbar über Jumper (7 Farben)
Netzwerktechnologie: RS485 BACnet (MS/TP)
Temperatureinsatzbereich: -35..+70 °C, Genauigkeit Temperatur: ±0,5 K (typ. bei 21 °C) im Standardmessbereich
Eingang: 1x Eingang für potentialfreien Kontakt
Spannungsversorgung: 15..35 V = SELV, 19..29 V ~ SELV
Anzeige: LED zur Statusrückmeldung, 7 LEDs zur Anzeige der Sollwertverstellung, Beschriftung {- +}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</si>
  <si>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Lüfterstufenverstellung, max. 5 Stufen, ECO-Funktion
Bedienelemente: Drehgeber/Drücksteller für Sollwertverstellung/ECO-Funktion, Taster zur Lüfterstufenverstellung mit bis zu 5 Schaltstufen
Netzwerktechnologie: RS485 BACnet (MS/TP)
Temperatureinsatzbereich: -35..+70 °C, Genauigkeit Temperatur: ±0,5 K (typ. bei 21 °C) im Standardmessbereich
Eingang: 1x Eingang für potentialfreien Kontakt
Spannungsversorgung: 15..35 V = SELV, 19..29 V ~ SELV
Anzeige: 7 LEDs zur Anzeige der Sollwertverstellung, Beschriftung {- +}, 4 LEDs zur Anzeige der Lüfterstufe, Beschriftung {[Lüfterflügel] I II III A}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</si>
  <si>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ECO-Funktion
Bedienelemente: Drehgeber/Drücksteller für Sollwertverstellung/ECO-Funktion
Netzwerktechnologie: RS485 Modbus
Temperatureinsatzbereich: -35..+70 °C, Genauigkeit Temperatur: ±0,5 K (typ. bei 21 °C) im Standardmessbereich
Eingang: 1x Eingang für potentialfreien Kontakt
Spannungsversorgung: 15..35 V = SELV, 19..29 V ~ SELV
Anzeige: 7 LEDs zur Anzeige der Sollwertverstellung, Beschriftung {- +}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</si>
  <si>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Präsenzmeldung, ECO-Funktion
Bedienelemente: Drehgeber/Drücksteller für Sollwertverstellung/ECO-Funktion, Taster (T), mit LED 24 V =, Farbe konfigurierbar über Jumper (7 Farben)
Netzwerktechnologie: RS485 Modbus
Temperatureinsatzbereich: -35..+70 °C, Genauigkeit Temperatur: ±0,5 K (typ. bei 21 °C) im Standardmessbereich
Eingang: 1x Eingang für potentialfreien Kontakt
Spannungsversorgung: 15..35 V = SELV, 19..29 V ~ SELV
Anzeige: LED zur Statusrückmeldung, 7 LEDs zur Anzeige der Sollwertverstellung, Beschriftung {- +}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</si>
  <si>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Raumklimasteuerung, Messwerterfassung
Bedienfunktionen: Sollwertverstellung Temperatur, Lüfterstufenverstellung, max. 5 Stufen, ECO-Funktion
Bedienelemente: Drehgeber/Drücksteller für Sollwertverstellung/ECO-Funktion, Taster zur Lüfterstufenverstellung mit bis zu 5 Schaltstufen
Netzwerktechnologie: RS485 Modbus
Temperatureinsatzbereich: -35..+70 °C, Genauigkeit Temperatur: ±0,5 K (typ. bei 21 °C) im Standardmessbereich
Eingang: 1x Eingang für potentialfreien Kontakt
Spannungsversorgung: 15..35 V = SELV, 19..29 V ~ SELV
Anzeige: 7 LEDs zur Anzeige der Sollwertverstellung, Beschriftung {- +}, 4 LEDs zur Anzeige der Lüfterstufe, Beschriftung {[Lüfterflügel] I II III A}
Gehäuse: PC V0, Farbe: reinweiss, Schutzart: IP20
Montage: Aufputz auf Standard UP-Dose (Ø=60 mm), flach auf Untergrund, kleben oder schrauben, Gehäuseunterteil kann separat vom Gehäuseoberteil vormontiert und verdrahtet werden
</t>
  </si>
  <si>
    <t>Einsatzzweck: Raumklimasteuerung, Messwerterfassung
Bedienfunktionen: Sollwertverstellung Temperatur, Lüfterstufenverstellung, Präsenzmeldung
Bedienelemente: Dreh-/Drücksteller
Funktechnologie: LoRaWAN® (868 MHz)
Temperatureinsatzbereich: -20..+50 °C, Genauigkeit Temperatur: ±0,4 K (typ. bei 21 °C)
Messbereich Feuchte: 0..100% rH ohne Betauung, Genauigkeit Feuchte: ±2% zwischen 10..90% rH (typ. bei 21 °C)
Spannungsversorgung: Batterie Typ AA (1x)
Gehäuse: PC V0, Farbe: reinweiss, Schutzart: IP20
Montage: Aufputz auf Standard UP-Dose (Ø=60 mm), flach auf Untergrund, kleben oder schrauben
Hinweise: Bitte beachten Sie unser 'Informationsblatt EasySens® Funk'</t>
  </si>
  <si>
    <t>Einsatzzweck: Raumklimasteuerung, Messwerterfassung
Bedienfunktionen: Sollwertverstellung Temperatur, Lüfterstufenverstellung, Präsenzmeldung
Bedienelemente: Dreh-/Drücksteller
Funktechnologie: LoRaWAN® (868 MHz)
Temperatureinsatzbereich: -20..+50 °C, Genauigkeit Temperatur: ±0,4 K (typ. bei 21 °C)
Messbereich Feuchte: 0..100% rH ohne Betauung, Genauigkeit Feuchte: ±2% zwischen 10..90% rH (typ. bei 21 °C)
Messbereich CO2: 0..5000 ppm, Genauigkeit CO2: ±50 ppm +3% des Messwerts (typ. bei 21 °C, 50% rH, 1015 hPa), Selbstkalibrierung Dual Channel
Spannungsversorgung: Batterie Typ AA (1x)
Gehäuse: PC V0, Farbe: reinweiss, Schutzart: IP20
Montage: Aufputz auf Standard UP-Dose (Ø=60 mm), flach auf Untergrund, kleben oder schrauben
Hinweise: Bitte beachten Sie unser 'Informationsblatt EasySens® Funk'</t>
  </si>
  <si>
    <t>Einsatzzweck: Raumklimasteuerung, Messwerterfassung
Bedienfunktionen: Sollwertverstellung Temperatur, Lüfterstufenverstellung, Präsenzmeldung
Bedienelemente: Taster zur Lüfterstufenverstellung, Taster (T), Dreh-/Drücksteller
Funktechnologie: LoRaWAN® (868 MHz)
Temperatureinsatzbereich: -20..+50 °C, Genauigkeit Temperatur: ±0,4 K (typ. bei 21 °C)
Messbereich Feuchte: 0..100% rH ohne Betauung, Genauigkeit Feuchte: ±2% zwischen 10..90% rH (typ. bei 21 °C)
Spannungsversorgung: Batterie Typ AA (1x)
Gehäuse: PC V0, Farbe: reinweiss, Schutzart: IP20
Montage: Aufputz auf Standard UP-Dose (Ø=60 mm), flach auf Untergrund, kleben oder schrauben
Hinweise: Bitte beachten Sie unser 'Informationsblatt EasySens® Funk'</t>
  </si>
  <si>
    <t>Einsatzzweck: Raumklimasteuerung, Messwerterfassung
Bedienfunktionen: Sollwertverstellung Temperatur, Lüfterstufenverstellung, Präsenzmeldung
Bedienelemente: Taster zur Lüfterstufenverstellung, Taster (T), Dreh-/Drücksteller
Funktechnologie: LoRaWAN® (868 MHz)
Temperatureinsatzbereich: -20..+50 °C, Genauigkeit Temperatur: ±0,4 K (typ. bei 21 °C)
Messbereich Feuchte: 0..100% rH ohne Betauung, Genauigkeit Feuchte: ±2% zwischen 10..90% rH (typ. bei 21 °C)
Messbereich CO2: 0..5000 ppm, Genauigkeit CO2: ±50 ppm +3% des Messwerts (typ. bei 21 °C, 50% rH, 1015 hPa), Selbstkalibrierung Dual Channel
Spannungsversorgung: Batterie Typ AA (1x)
Gehäuse: PC V0, Farbe: reinweiss, Schutzart: IP20
Montage: Aufputz auf Standard UP-Dose (Ø=60 mm), flach auf Untergrund, kleben oder schrauben
Hinweise: Bitte beachten Sie unser 'Informationsblatt EasySens® Funk'</t>
  </si>
  <si>
    <t xml:space="preserve">Einsatzzweck: Raumklimasteuerung, Beleuchtungssteuerung
Bedienelemente: Taster (T)
 Ausgang Schaltkontakt: Wechselkontakt
Anzeige: ePaper Display 44x24 mm, RGB-LED, grün
Gehäuse: NOVOS 3, PC V0, Farbe: reinweiss, Schutzart: IP20
Montage: Aufputz auf Standard UP-Dose (Ø=60 mm), flach auf Untergrund, kleben oder schrauben, Gehäuseunterteil kann separat vom Gehäuseoberteil vormontiert und verdrahtet werden
</t>
  </si>
  <si>
    <t xml:space="preserve">Einsatzzweck: Raumklimasteuerung
Bedienfunktionen: Sollwertverstellung Temperatur
Bedienelemente: Potentiometer (P), 10 kOhm, Standardbeschriftung des Herstellers
Sensor: ohne Sensor
Temperatureinsatzbereich: -35..+70 °C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</si>
  <si>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
Bedienfunktionen: Sollwertverstellung Temperatur, Präsenzmeldung, Statusrückmeldung über LED
Bedienelemente: Potentiometer (P), 10 kOhm, Standardbeschriftung des Herstellers, Taster (T)
Sensor: ohne Sensor
Temperatureinsatzbereich: -35..+70 °C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</si>
  <si>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10 kOhm, Standardbeschriftung des Herstellers
Sensor: Pt100 DIN Kl. B, passiv
Temperatureinsatzbereich: -35..+70 °C, Genauigkeit Temperatur: ±0,3 K (typ. bei 0 °C)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</si>
  <si>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10 kOhm, Standardbeschriftung des Herstellers, Taster (T)
Sensor: Pt100 DIN Kl. B, passiv
Temperatureinsatzbereich: -35..+70 °C, Genauigkeit Temperatur: ±0,3 K (typ. bei 0 °C)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</si>
  <si>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10 kOhm, Standardbeschriftung des Herstellers
Sensor: Pt1000 DIN Kl. B, passiv
Temperatureinsatzbereich: -35..+70 °C, Genauigkeit Temperatur: ±0,3 K (typ. bei 0 °C)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</si>
  <si>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10 kOhm, Standardbeschriftung des Herstellers, Taster (T)
Sensor: Pt1000 DIN Kl. B, passiv
Temperatureinsatzbereich: -35..+70 °C, Genauigkeit Temperatur: ±0,3 K (typ. bei 0 °C)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</si>
  <si>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10 kOhm, Standardbeschriftung des Herstellers
Sensor: Pt1000 1/3 DIN, passiv
Temperatureinsatzbereich: -35..+70 °C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</si>
  <si>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10 kOhm, Standardbeschriftung des Herstellers, Taster (T)
Sensor: Pt1000 1/3 DIN, passiv
Temperatureinsatzbereich: -35..+70 °C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</si>
  <si>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10 kOhm, Standardbeschriftung des Herstellers
Sensor: Ni1000 DIN Kl. B, passiv
Temperatureinsatzbereich: -35..+70 °C, Genauigkeit Temperatur: ±0,4 K (typ. bei 0 °C)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</si>
  <si>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10 kOhm, Standardbeschriftung des Herstellers, Taster (T)
Sensor: Ni1000 DIN Kl. B, passiv
Temperatureinsatzbereich: -35..+70 °C, Genauigkeit Temperatur: ±0,4 K (typ. bei 0 °C)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</si>
  <si>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10 kOhm, Standardbeschriftung des Herstellers
Sensor: Ni1000TK5000, passiv
Temperatureinsatzbereich: -35..+70 °C, Genauigkeit Temperatur: ±0,4 K (typ. bei 0 °C)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</si>
  <si>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10 kOhm, Standardbeschriftung des Herstellers, Taster (T)
Sensor: Ni1000TK5000, passiv
Temperatureinsatzbereich: -35..+70 °C, Genauigkeit Temperatur: ±0,4 K (typ. bei 0 °C)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</si>
  <si>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10 kOhm, Standardbeschriftung des Herstellers
Sensor: NTC10k, passiv
Temperatureinsatzbereich: -35..+70 °C, Genauigkeit Temperatur: ±0,2 K (typ. bei 25 °C, temperaturabhängig)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</si>
  <si>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10 kOhm, Standardbeschriftung des Herstellers, Taster (T)
Sensor: NTC10k, passiv
Temperatureinsatzbereich: -35..+70 °C, Genauigkeit Temperatur: ±0,2 K (typ. bei 25 °C, temperaturabhängig)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</si>
  <si>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aktiv 0..10 V, Standardbeschriftung des Herstellers
Ausgang Spannung: 0..10 V, min. Last 5 kΩ
Temperatureinsatzbereich: -35..+70 °C, Genauigkeit Temperatur: ±1% vom Messbereich (typ. bei 21 °C)
Spannungsversorgung: 24 V = (±10%) SELV, 24 V ~ (±10%) SELV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</si>
  <si>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aktiv 0..10 V, Standardbeschriftung des Herstellers, Taster (T)
Ausgang Spannung: 0..10 V, min. Last 5 kΩ
Temperatureinsatzbereich: -35..+70 °C, Genauigkeit Temperatur: ±1% vom Messbereich (typ. bei 21 °C)
Spannungsversorgung: 24 V = (±10%) SELV, 24 V ~ (±10%) SELV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</si>
  <si>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Standardbeschriftung des Herstellers
Netzwerktechnologie: RS485 Modbus
Temperatureinsatzbereich: 0..+50 °C, Genauigkeit Temperatur: ±0,5 K (typ. bei 21 °C)
Messbereich Feuchte: 0..100% rH ohne Betauung, Genauigkeit Feuchte: ±2% zwischen 10..90% rH (typ. bei 21 °C)
Messbereich CO2: 0..2000 ppm, Genauigkeit CO2: ±50 ppm +3% des Messwerts (typ. bei 21 °C, 50% rH, 1015 hPa)
Eingang: 2x Eingang digital für potentialfreien Schaltkontakt
Spannungsversorgung: 15..35 V = SELV, 19..29 V ~ SELV
Schalterprogramm Gira: E2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</si>
  <si>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Standardbeschriftung des Herstellers
Netzwerktechnologie: RS485 Modbus
Temperatureinsatzbereich: 0..+50 °C, Genauigkeit Temperatur: ±0,5 K (typ. bei 21 °C)
Messbereich Feuchte: 0..100% rH ohne Betauung, Genauigkeit Feuchte: ±2% zwischen 10..90% rH (typ. bei 21 °C)
Messbereich CO2: 0..2000 ppm, Genauigkeit CO2: ±50 ppm +3% des Messwerts (typ. bei 21 °C, 50% rH, 1015 hPa)
Messung VOC (Mischgas): beheizter Metalloxid-Halbleiter
Eingang: 2x Eingang digital für potentialfreien Schaltkontakt
Spannungsversorgung: 15..35 V = SELV, 19..29 V ~ SELV
Schalterprogramm Gira: E2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</si>
  <si>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Standardbeschriftung des Herstellers, Taster (T)
Sensor: integrierter digitaler Temperatur-Messwertgeber, NDIR (nicht dispersiv, infrarot)
Netzwerktechnologie: RS485 Modbus
Temperatureinsatzbereich: 0..+50 °C, Genauigkeit Temperatur: ±0,5 K (typ. bei 21 °C)
Messbereich Feuchte: 0..100% rH ohne Betauung, Genauigkeit Feuchte: ±2% zwischen 10..90% rH (typ. bei 21 °C)
Messbereich CO2: 0..2000 ppm, Genauigkeit CO2: ±50 ppm +3% des Messwerts (typ. bei 21 °C, 50% rH, 1015 hPa)
Eingang: 2x Eingang digital für potentialfreien Schaltkontakt
Spannungsversorgung: 15..35 V = SELV, 19..29 V ~ SELV
Schalterprogramm Gira: E2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</si>
  <si>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Standardbeschriftung des Herstellers, Taster (T)
Sensor: integrierter digitaler Temperatur-Messwertgeber, NDIR (nicht dispersiv, infrarot)
Netzwerktechnologie: RS485 Modbus
Temperatureinsatzbereich: 0..+50 °C, Genauigkeit Temperatur: ±0,5 K (typ. bei 21 °C)
Messbereich Feuchte: 0..100% rH ohne Betauung, Genauigkeit Feuchte: ±2% zwischen 10..90% rH (typ. bei 21 °C)
Messbereich CO2: 0..2000 ppm, Genauigkeit CO2: ±50 ppm +3% des Messwerts (typ. bei 21 °C, 50% rH, 1015 hPa)
Messung VOC (Mischgas): beheizter Metalloxid-Halbleiter
Eingang: 2x Eingang digital für potentialfreien Schaltkontakt
Spannungsversorgung: 15..35 V = SELV, 19..29 V ~ SELV
Schalterprogramm Gira: E2
Gehäuse: Zentralscheibe im Design des Herstellers, Farbe: weiss, Schutzart: IP20
Montage: Unterputz in Standard UP-Dose (Ø=60 mm, Tiefe min. 45 mm)
Lieferumfang: inkl. Rahmen
</t>
  </si>
  <si>
    <t>Einsatzzweck: Raumklimasteuerung, Messwerterfassung
Bedienfunktionen: Sollwertverstellung Temperatur, Lüfterstufenverstellung, Standby/Präsenzmeldung, ECO-Funktion, Statusrückmeldung über LED
Bedienelemente: Drehgeber/Drücksteller für Sollwertverstellung/ECO-Funktion, Taster zur Lüfterstufenverstellung
Netzwerktechnologie: KNX (TP1)
Temperatureinsatzbereich: -10..+50 °C, Genauigkeit Temperatur: ±0,3 K (typ. bei 21 °C)
Spannungsversorgung: Versorgung über BUS, 29 V = SELV
Anzeige: 7 LEDs zur Anzeige der Sollwertverstellung, Beschriftung {- [Thermometer] +}, 4 LEDs zur Anzeige der Lüfterstufe, Beschriftung {[Lüfterflügel] I II III A}, LED zur Anzeige der ECO-Mode-Funktion
Schalterprogramm Feller: EDIZIOdue
 Farbe: weiss, Schutzart: IP30
Montage: Unterputz in Standard UP-Dose (Ø=60 mm, Tiefe min. 45 mm)
Lieferumfang: inkl. Rahmen
Hinweise: KNX Zertifizierung: ausstehend</t>
  </si>
  <si>
    <t xml:space="preserve">Einsatzzweck: Raumklimasteuerung, Messwerterfassung
Bedienfunktionen: Sollwertverstellung Temperatur, Sollwertverstellung OK/Abbruch
Bedienelemente: 4 Tasten
Ausgang Spannung: 2x 0..10 V, min. Last 1 kΩ, Temperatur Ist- und Sollwert
Temperatureinsatzbereich: 0..+50 °C, Genauigkeit Temperatur: ±0,5 K (typ. bei 21 °C)
Spannungsversorgung: 15..24 V = (±10%) SELV, 24 V ~ (±10%) SELV
Schalterprogramm Feller: EDIZIOdue
Gehäuse: PC, Farbe: reinweiss matt, Rahmen weiss, Schutzart: IP30
Montage: Unterputz in Standard UP-Dose (Ø=60 mm)
Lieferumfang: inkl. Rahmen
</t>
  </si>
  <si>
    <t xml:space="preserve">Einsatzzweck: Raumklimasteuerung, Messwerterfassung
Bedienfunktionen: Sollwertverstellung Temperatur, Präsenzmeldung
Bedienelemente: 4 Tasten
Ausgang Spannung: 2x 0..10 V, min. Last 1 kΩ, Temperatur Ist- und Sollwert
Temperatureinsatzbereich: 0..+50 °C, Genauigkeit Temperatur: ±0,5 K (typ. bei 21 °C)
Spannungsversorgung: 15..24 V = (±10%) SELV, 24 V ~ (±10%) SELV
Schalterprogramm Feller: EDIZIOdue
Gehäuse: PC, Farbe: reinweiss matt, Rahmen weiss, Schutzart: IP30
Montage: Unterputz in Standard UP-Dose (Ø=60 mm)
Lieferumfang: inkl. Rahmen
</t>
  </si>
  <si>
    <t xml:space="preserve">Einsatzzweck: Raumklimasteuerung
Bedienfunktionen: Lüfterstufenverstellung
Bedienelemente: Drehschalter zur Lüfterstufenverstellung mit bis zu 5 Schaltstufen, Drehschalter (S), 5 Lüfterstufen, Beschriftung {A 0 I II III}, Standardbeschriftung des Herstellers, Schaltleistung max. 24 V =/~, 5 W
Temperatureinsatzbereich: -35..+70 °C
Schalterprogramm Feller: EDIZIOdue mit Zwischenrahmen
Gehäuse: Zentralscheibe im Design des Herstellers, Farbe: weiss, Schutzart: IP20
Montage: Unterputz in Standard UP-Dose (Ø=60 mm, Tiefe min. 45 mm)
Lieferumfang: inkl. Rahmen
</t>
  </si>
  <si>
    <t xml:space="preserve">Einsatzzweck: Raumklimasteuerung
Bedienfunktionen: Präsenzmeldung, Statusrückmeldung über LED
Bedienelemente: Taster (T)
Temperatureinsatzbereich: -35..+70 °C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</si>
  <si>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Präsenzmeldung, Statusrückmeldung über LED
Bedienelemente: Taster (T)
Temperatureinsatzbereich: -35..+70 °C, Genauigkeit Temperatur: ±0,3 K (typ. bei 0 °C)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</si>
  <si>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Präsenzmeldung, Statusrückmeldung über LED
Bedienelemente: Taster (T)
Temperatureinsatzbereich: -35..+70 °C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</si>
  <si>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Präsenzmeldung, Statusrückmeldung über LED
Bedienelemente: Taster (T)
Temperatureinsatzbereich: -35..+70 °C, Genauigkeit Temperatur: ±0,2 K (typ. bei 25 °C, temperaturabhängig)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</si>
  <si>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Präsenzmeldung, Statusrückmeldung über LED
Bedienelemente: Taster (T)
Temperatureinsatzbereich: -35..+70 °C, Genauigkeit Temperatur: ±0,4 K (typ. bei 0 °C)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</si>
  <si>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Beleuchtungssteuerung, Beschattungssteuerung, Messwerterfassung
Bedienfunktionen: Sollwertverstellung 0..+50 °C, +16..+30 °C (Standardeinstellung), optional konfigurierbar, Lüfterstufenverstellung, Licht ein/aus/dimmen, Jalousie auf/ab, ECO-Funktion, Statusanzeigen
Bedienelemente: 5 kapazitive Tasten
Netzwerktechnologie: RS485 Modbus
Temperatureinsatzbereich: -10..+50 °C, Genauigkeit Temperatur: ±1 K (typ. bei 21 °C)
Eingang: 1x Eingang für Change-Over Sensor NTC10k, 2x Eingang digital für potentialfreien Kontakt 1x ESI für Fensterkontakt, Taupunkt 1x OCC für Anwesenheitserkennung, Keycard-Schalter
Spannungsversorgung: 24 V = (±20%) SELV, 24 V ~ (±20%) SELV
Anzeige: LCD 64x41 mm, Hintergrundbeleuchtung weiss
Gehäuse: ABS, Farbe: reinweiss, Rahmen silber, Schutzart: IP20
Montage: Unterputz in Standard UP-Dose (Ø=60 mm)
</t>
  </si>
  <si>
    <t>Einsatzzweck: Raumklimasteuerung, Messwerterfassung
Bedienfunktionen: Sollwertverstellung, in Schritten ±1 bis ±10 °C
Bedienelemente: 2 Tasten, Beschriftung {[Thermometer] - [Thermometer] +}
Funktechnologie: EnOcean (IEC 14543-3-10) 868 MHz, Sendeleistung &lt;10 mW
Temperatureinsatzbereich: 0..+40 °C, Genauigkeit Temperatur: ±0,4 K (typ. bei 21 °C)
Spannungsversorgung: Solarzelle, wartungsfreier LiPo-Akku, Einsatz einer Stützbatterie für unzureichend beleuchtete Umgebungen möglich, Knopfzelle CR1632
Anzeige: LCD 29x12 mm, monochrom
Schalterprogramm Feller: EDIZIOdue mit Zwischenrahmen
Gehäuse: PC V0, Farbe: weiss, Schutzart: IP20
Montage: flach auf Untergrund, kleben oder schrauben
Lieferumfang: inkl. Klebefolie zur Befestigung
Hinweise: Mindestbeleuchtungsstärke bei Standardeinstellung: 200 lx für 8 Stunden&lt;br /&gt;
zur Konfiguration ist ein zusätzliches Programmierinterface notwendig&lt;br /&gt;
der Energiespeicher kann über ein separates USB-Kabel aufgeladen werden&lt;br /&gt;
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</si>
  <si>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>Einsatzzweck: Raumklimasteuerung, Beleuchtungssteuerung, Messwerterfassung
Bedienfunktionen: Sollwertverstellung, in Schritten ±1 bis ±10 °C, optional konfigurierbar, Licht ein/aus
Bedienelemente: 4 Tasten, Beschriftung {[Thermometer] - [Thermometer] + [Licht aus] [Licht an]}
Funktechnologie: EnOcean (IEC 14543-3-10) 868 MHz, Sendeleistung &lt;10 mW
Temperatureinsatzbereich: 0..+40 °C, Genauigkeit Temperatur: ±0,4 K (typ. bei 21 °C)
Spannungsversorgung: Solarzelle, wartungsfreier LiPo-Akku, Einsatz einer Stützbatterie für unzureichend beleuchtete Umgebungen möglich, Knopfzelle CR1632
Anzeige: LCD 29x12 mm, monochrom
Schalterprogramm Feller: EDIZIOdue mit Zwischenrahmen
Gehäuse: PC V0, Farbe: weiss, Schutzart: IP20
Montage: flach auf Untergrund, kleben oder schrauben
Lieferumfang: inkl. Klebefolie zur Befestigung
Hinweise: Mindestbeleuchtungsstärke bei Standardeinstellung: 200 lx für 8 Stunden&lt;br /&gt;
zur Konfiguration ist ein zusätzliches Programmierinterface notwendig&lt;br /&gt;
der Energiespeicher kann über ein separates USB-Kabel aufgeladen werden&lt;br /&gt;
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</si>
  <si>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>Einsatzzweck: Raumklimasteuerung, Beschattungssteuerung, Messwerterfassung
Bedienfunktionen: Sollwertverstellung, in Schritten ±1 bis ±10 °C, optional konfigurierbar, Jalousie auf/ab
Bedienelemente: 4 Tasten, Beschriftung {[Thermometer] - [Thermometer] + [Jalousie oben] [Jalousie unten]}
Funktechnologie: EnOcean (IEC 14543-3-10) 868 MHz, Sendeleistung &lt;10 mW
Temperatureinsatzbereich: 0..+40 °C, Genauigkeit Temperatur: ±0,4 K (typ. bei 21 °C)
Spannungsversorgung: Solarzelle, wartungsfreier LiPo-Akku, Einsatz einer Stützbatterie für unzureichend beleuchtete Umgebungen möglich, Knopfzelle CR1632
Anzeige: LCD 29x12 mm, monochrom
Schalterprogramm Feller: EDIZIOdue mit Zwischenrahmen
Gehäuse: PC V0, Farbe: weiss, Schutzart: IP20
Montage: flach auf Untergrund, kleben oder schrauben
Lieferumfang: inkl. Klebefolie zur Befestigung
Hinweise: Mindestbeleuchtungsstärke bei Standardeinstellung: 200 lx für 8 Stunden&lt;br /&gt;
zur Konfiguration ist ein zusätzliches Programmierinterface notwendig&lt;br /&gt;
der Energiespeicher kann über ein separates USB-Kabel aufgeladen werden&lt;br /&gt;
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</si>
  <si>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>Einsatzzweck: Raumklimasteuerung, Messwerterfassung
Bedienfunktionen: Sollwertverstellung, in Schritten ±1 bis ±10 °C, optional konfigurierbar, Lüfterstufenverstellung
Bedienelemente: 4 Tasten, Beschriftung {[Thermometer] - [Thermometer] + [Lüfterflügel] - [Lüfterflügel] +}
Funktechnologie: EnOcean (IEC 14543-3-10) 868 MHz, Sendeleistung &lt;10 mW
Temperatureinsatzbereich: 0..+40 °C, Genauigkeit Temperatur: ±0,4 K (typ. bei 21 °C)
Spannungsversorgung: Solarzelle, wartungsfreier LiPo-Akku, Einsatz einer Stützbatterie für unzureichend beleuchtete Umgebungen möglich, Knopfzelle CR1632
Anzeige: LCD 29x12 mm, monochrom
Schalterprogramm Feller: EDIZIOdue mit Zwischenrahmen
Gehäuse: PC V0, Farbe: weiss, Schutzart: IP20
Montage: flach auf Untergrund, kleben oder schrauben
Lieferumfang: inkl. Klebefolie zur Befestigung
Hinweise: Mindestbeleuchtungsstärke bei Standardeinstellung: 200 lx für 8 Stunden&lt;br /&gt;
zur Konfiguration ist ein zusätzliches Programmierinterface notwendig&lt;br /&gt;
der Energiespeicher kann über ein separates USB-Kabel aufgeladen werden&lt;br /&gt;
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</si>
  <si>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>Einsatzzweck: Raumklimasteuerung, Messwerterfassung
Bedienfunktionen: Sollwertverstellung, in Schritten ±1 bis ±10 °C
Bedienelemente: 2 Tasten, Beschriftung {[Thermometer] - [Thermometer] +}
Funktechnologie: EnOcean (IEC 14543-3-10) 868 MHz, Sendeleistung &lt;10 mW
Temperatureinsatzbereich: 0..+40 °C, Genauigkeit Temperatur: ±0,4 K (typ. bei 21 °C)
Messbereich Feuchte: 0..100% rH ohne Betauung, Genauigkeit Feuchte: ±5% zwischen 30..70% rH (typ. bei 21 °C)
Spannungsversorgung: Solarzelle, wartungsfreier LiPo-Akku, Einsatz einer Stützbatterie für unzureichend beleuchtete Umgebungen möglich, Knopfzelle CR1632
Anzeige: LCD 29x12 mm, monochrom
Schalterprogramm Feller: EDIZIOdue mit Zwischenrahmen
Gehäuse: PC V0, Farbe: weiss, Schutzart: IP20
Montage: flach auf Untergrund, kleben oder schrauben
Lieferumfang: inkl. Klebefolie zur Befestigung
Hinweise: Mindestbeleuchtungsstärke bei Standardeinstellung: 200 lx für 8 Stunden&lt;br /&gt;
zur Konfiguration ist ein zusätzliches Programmierinterface notwendig&lt;br /&gt;
der Energiespeicher kann über ein separates USB-Kabel aufgeladen werden&lt;br /&gt;
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</si>
  <si>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>Einsatzzweck: Raumklimasteuerung, Beleuchtungssteuerung, Messwerterfassung
Bedienfunktionen: Sollwertverstellung, in Schritten ±1 bis ±10 °C, optional konfigurierbar, Licht ein/aus
Bedienelemente: 4 Tasten, Beschriftung {[Thermometer] - [Thermometer] + [Licht aus] [Licht an]}
Funktechnologie: EnOcean (IEC 14543-3-10) 868 MHz, Sendeleistung &lt;10 mW
Temperatureinsatzbereich: 0..+40 °C, Genauigkeit Temperatur: ±0,4 K (typ. bei 21 °C)
Messbereich Feuchte: 0..100% rH ohne Betauung, Genauigkeit Feuchte: ±5% zwischen 30..70% rH (typ. bei 21 °C)
Spannungsversorgung: Solarzelle, wartungsfreier LiPo-Akku, Einsatz einer Stützbatterie für unzureichend beleuchtete Umgebungen möglich, Knopfzelle CR1632
Anzeige: LCD 29x12 mm, monochrom
Schalterprogramm Feller: EDIZIOdue mit Zwischenrahmen
Gehäuse: PC V0, Farbe: weiss, Schutzart: IP20
Montage: flach auf Untergrund, kleben oder schrauben
Lieferumfang: inkl. Klebefolie zur Befestigung
Hinweise: Mindestbeleuchtungsstärke bei Standardeinstellung: 200 lx für 8 Stunden&lt;br /&gt;
zur Konfiguration ist ein zusätzliches Programmierinterface notwendig&lt;br /&gt;
der Energiespeicher kann über ein separates USB-Kabel aufgeladen werden&lt;br /&gt;
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</si>
  <si>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>Einsatzzweck: Raumklimasteuerung, Beschattungssteuerung, Messwerterfassung
Bedienfunktionen: Sollwertverstellung, in Schritten ±1 bis ±10 °C, optional konfigurierbar, Jalousie auf/ab
Bedienelemente: 4 Tasten, Beschriftung {[Thermometer] - [Thermometer] + [Jalousie oben] [Jalousie unten]}
Funktechnologie: EnOcean (IEC 14543-3-10) 868 MHz, Sendeleistung &lt;10 mW
Temperatureinsatzbereich: 0..+40 °C, Genauigkeit Temperatur: ±0,4 K (typ. bei 21 °C)
Messbereich Feuchte: 0..100% rH ohne Betauung, Genauigkeit Feuchte: ±5% zwischen 30..70% rH (typ. bei 21 °C)
Spannungsversorgung: Solarzelle, wartungsfreier LiPo-Akku, Einsatz einer Stützbatterie für unzureichend beleuchtete Umgebungen möglich, Knopfzelle CR1632
Anzeige: LCD 29x12 mm, monochrom
Schalterprogramm Feller: EDIZIOdue mit Zwischenrahmen
Gehäuse: PC V0, Farbe: weiss, Schutzart: IP20
Montage: flach auf Untergrund, kleben oder schrauben
Lieferumfang: inkl. Klebefolie zur Befestigung
Hinweise: Mindestbeleuchtungsstärke bei Standardeinstellung: 200 lx für 8 Stunden&lt;br /&gt;
zur Konfiguration ist ein zusätzliches Programmierinterface notwendig&lt;br /&gt;
der Energiespeicher kann über ein separates USB-Kabel aufgeladen werden&lt;br /&gt;
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</si>
  <si>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>Einsatzzweck: Raumklimasteuerung, Messwerterfassung
Bedienfunktionen: Sollwertverstellung, in Schritten ±1 bis ±10 °C, optional konfigurierbar, Lüfterstufenverstellung
Bedienelemente: 4 Tasten, Beschriftung {[Thermometer] - [Thermometer] + [Lüfterflügel] - [Lüfterflügel] +}
Funktechnologie: EnOcean (IEC 14543-3-10) 868 MHz, Sendeleistung &lt;10 mW
Temperatureinsatzbereich: 0..+40 °C, Genauigkeit Temperatur: ±0,4 K (typ. bei 21 °C)
Messbereich Feuchte: 0..100% rH ohne Betauung, Genauigkeit Feuchte: ±5% zwischen 30..70% rH (typ. bei 21 °C)
Spannungsversorgung: Solarzelle, wartungsfreier LiPo-Akku, Einsatz einer Stützbatterie für unzureichend beleuchtete Umgebungen möglich, Knopfzelle CR1632
Anzeige: LCD 29x12 mm, monochrom
Schalterprogramm Feller: EDIZIOdue mit Zwischenrahmen
Gehäuse: PC V0, Farbe: weiss, Schutzart: IP20
Montage: flach auf Untergrund, kleben oder schrauben
Lieferumfang: inkl. Klebefolie zur Befestigung
Hinweise: Mindestbeleuchtungsstärke bei Standardeinstellung: 200 lx für 8 Stunden&lt;br /&gt;
zur Konfiguration ist ein zusätzliches Programmierinterface notwendig&lt;br /&gt;
der Energiespeicher kann über ein separates USB-Kabel aufgeladen werden&lt;br /&gt;
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</si>
  <si>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>Einsatzzweck: Raumklimasteuerung, Messwerterfassung
Bedienfunktionen: Sollwertverstellung Temperatur
Bedienelemente: Potentiometer (P), Beschriftung {- [Skala] +}
Funktechnologie: EnOcean (IEC 14543-3-10) 868 MHz, Sendeleistung &lt;10 mW
Temperatureinsatzbereich: 0..+40 °C, Genauigkeit Temperatur: ±0,4 K (typ. bei 21 °C)
Spannungsversorgung: Solarzelle, wartungsfreier interner Super Cap, Einsatz einer Stützbatterie für unzureichend beleuchtete Umgebungen möglich, Knopfzelle CR1632
Schalterprogramm Feller: EDIZIOdue mit Zwischenrahmen
Gehäuse: PC, Farbe: weiss, Schutzart: IP20
Montage: flach auf Untergrund, kleben oder schrauben
Lieferumfang: inkl. Klebefolie zur Befestigung, inkl. Rahmen
Hinweise: Bitte beachten Sie unser 'Informationsblatt EasySens® Funk'</t>
  </si>
  <si>
    <t>Einsatzzweck: Raumklimasteuerung, Messwerterfassung
Bedienfunktionen: Sollwertverstellung Temperatur
Bedienelemente: Potentiometer (P), Beschriftung {- [Skala] +}
Funktechnologie: EnOcean (IEC 14543-3-10) 868 MHz, Sendeleistung &lt;10 mW
Temperatureinsatzbereich: 0..+40 °C, Genauigkeit Temperatur: ±0,4 K (typ. bei 21 °C)
Messbereich Feuchte: 0..100% rH ohne Betauung, Genauigkeit Feuchte: ±5% zwischen 30..70% rH (typ. bei 21 °C)
Spannungsversorgung: Solarzelle, wartungsfreier interner Super Cap, Einsatz einer Stützbatterie für unzureichend beleuchtete Umgebungen möglich, Knopfzelle CR1632
Schalterprogramm Feller: EDIZIOdue mit Zwischenrahmen
Gehäuse: PC, Farbe: weiss, Schutzart: IP20
Montage: flach auf Untergrund, kleben oder schrauben
Lieferumfang: inkl. Klebefolie zur Befestigung, inkl. Rahmen
Hinweise: Bitte beachten Sie unser 'Informationsblatt EasySens® Funk'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</si>
  <si>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</si>
  <si>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</si>
  <si>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</si>
  <si>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</si>
  <si>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2x Eingang für potentialfreien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</si>
  <si>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2x Eingang für potentialfreien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</si>
  <si>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Netzwerktechnologie: RS485 BACnet (MS/TP)
Temperatureinsatzbereich: 0..+50 °C, Genauigkeit Temperatur: ±1 K (typ. bei 21 °C) im Standardmessbereich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</si>
  <si>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Netzwerktechnologie: RS485 BACnet (MS/TP)
Temperatureinsatzbereich: 0..+50 °C, Genauigkeit Temperatur: ±1 K (typ. bei 21 °C) im Standardmessbereich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</si>
  <si>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Netzwerktechnologie: RS485 BACnet (MS/TP)
Temperatureinsatzbereich: 0..+50 °C, Genauigkeit Temperatur: ±1 K (typ. bei 21 °C) im Standardmessbereich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</si>
  <si>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Netzwerktechnologie: RS485 BACnet (MS/TP)
Temperatureinsatzbereich: 0..+50 °C, Genauigkeit Temperatur: ±1 K (typ. bei 21 °C) im Standardmessbereich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</si>
  <si>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3x Schliesserkontakt, Lüfterstufen, Last max. 3 A
Netzwerktechnologie: RS485 BACnet (MS/TP)
Temperatureinsatzbereich: 0..+50 °C, Genauigkeit Temperatur: ±1 K (typ. bei 21 °C) im Standardmessbereich
Eingang: 1x Eingang für NTC10k oder potentialfreien Kontakt, 1x Eingang für potentialbehafteten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</si>
  <si>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3x Schliesserkontakt, Lüfterstufen, Last max. 3 A
Netzwerktechnologie: RS485 BACnet (MS/TP)
Temperatureinsatzbereich: 0..+50 °C, Genauigkeit Temperatur: ±1 K (typ. bei 21 °C) im Standardmessbereich
Eingang: 1x Eingang für NTC10k oder potentialfreien Kontakt, 1x Eingang für potentialbehafteten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</si>
  <si>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3 A
Netzwerktechnologie: RS485 BACnet (MS/TP)
Temperatureinsatzbereich: 0..+50 °C, Genauigkeit Temperatur: ±1 K (typ. bei 21 °C) im Standardmessbereich
Eingang: 1x Eingang für NTC10k oder potentialfreien Kontakt, 1x Eingang für potentialbehafteten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</si>
  <si>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3 A
Netzwerktechnologie: RS485 BACnet (MS/TP)
Temperatureinsatzbereich: 0..+50 °C, Genauigkeit Temperatur: ±1 K (typ. bei 21 °C) im Standardmessbereich
Eingang: 1x Eingang für NTC10k oder potentialfreien Kontakt, 1x Eingang für potentialbehafteten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</si>
  <si>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Netzwerktechnologie: RS485 BACnet (MS/TP)
Temperatureinsatzbereich: 0..+50 °C, Genauigkeit Temperatur: ±1 K (typ. bei 21 °C) im Standardmessbereich
Eingang: 1x Eingang für NTC10k oder potentialfreien Kontakt, 2x Eingang für potentialfreien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</si>
  <si>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Netzwerktechnologie: RS485 BACnet (MS/TP)
Temperatureinsatzbereich: 0..+50 °C, Genauigkeit Temperatur: ±1 K (typ. bei 21 °C) im Standardmessbereich
Eingang: 1x Eingang für NTC10k oder potentialfreien Kontakt, 2x Eingang für potentialfreien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</si>
  <si>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Netzwerktechnologie: RS485 Modbus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</si>
  <si>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Netzwerktechnologie: RS485 Modbus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</si>
  <si>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Netzwerktechnologie: RS485 Modbus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</si>
  <si>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Netzwerktechnologie: RS485 Modbus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</si>
  <si>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3x Schliesserkontakt, Lüfterstufen, Last max. 3 A
Netzwerktechnologie: RS485 Modbus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</si>
  <si>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3x Schliesserkontakt, Lüfterstufen, Last max. 3 A
Netzwerktechnologie: RS485 Modbus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</si>
  <si>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3 A
Netzwerktechnologie: RS485 Modbus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</si>
  <si>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3 A
Netzwerktechnologie: RS485 Modbus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</si>
  <si>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Netzwerktechnologie: RS485 Modbus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2x Eingang für potentialfreien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</si>
  <si>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Netzwerktechnologie: RS485 Modbus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2x Eingang für potentialfreien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</si>
  <si>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Netzwerktechnologie: KNX (TP1)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</si>
  <si>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Netzwerktechnologie: KNX (TP1)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</si>
  <si>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Netzwerktechnologie: KNX (TP1)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</si>
  <si>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Netzwerktechnologie: KNX (TP1)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</si>
  <si>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Netzwerktechnologie: KNX (TP1)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</si>
  <si>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Netzwerktechnologie: KNX (TP1)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</si>
  <si>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Netzwerktechnologie: KNX (TP1)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</si>
  <si>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Netzwerktechnologie: KNX (TP1)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</si>
  <si>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Netzwerktechnologie: KNX (TP1)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
Spannungsversorgung: 24 V = (±10%) SELV, 24 V ~ (±10%) SELV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</si>
  <si>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 Ausgang Schaltkontakt: 2x Schliesserkontakt, 1x Heizen, 1x Kühlen, 3x Schliesserkontakt, Lüfterstufen, Last max. 3 A
Netzwerktechnologie: KNX (TP1)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
Spannungsversorgung: 24 V = (±10%) SELV, 24 V ~ (±10%) SELV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</si>
  <si>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3 A
Netzwerktechnologie: KNX (TP1)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
Spannungsversorgung: 24 V = (±10%) SELV, 24 V ~ (±10%) SELV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</si>
  <si>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3 A
Netzwerktechnologie: KNX (TP1)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
Spannungsversorgung: 24 V = (±10%) SELV, 24 V ~ (±10%) SELV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</si>
  <si>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Netzwerktechnologie: KNX (TP1)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2x Eingang für potentialfreien Kontakt
Spannungsversorgung: 24 V = (±10%) SELV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</si>
  <si>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Netzwerktechnologie: KNX (TP1)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2x Eingang für potentialfreien Kontakt
Spannungsversorgung: 24 V = (±10%) SELV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</si>
  <si>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Netzwerktechnologie: KNX (TP1)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2x Eingang für potentialfreien Kontakt
Spannungsversorgung: 24 V = (±10%) SELV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</si>
  <si>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Netzwerktechnologie: KNX (TP1)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2x Eingang für potentialfreien Kontakt
Spannungsversorgung: 24 V = (±10%) SELV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</si>
  <si>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Netzwerktechnologie: RS485 Modbus
Funktechnologie: EnOcean (IEC 14543-3-10) 868 MHz, Sendeleistung &lt;10 mW
Temperatureinsatzbereich: 0..+50 °C, Genauigkeit Temperatur: ±1 K (typ. bei 21 °C) im Standardmessbereich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Hinweise: Bitte beachten Sie unser 'Informationsblatt EasySens® Funk'</t>
  </si>
  <si>
    <t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Netzwerktechnologie: RS485 Modbus
Funktechnologie: EnOcean (IEC 14543-3-10) 868 MHz, Sendeleistung &lt;10 mW
Temperatureinsatzbereich: 0..+50 °C, Genauigkeit Temperatur: ±1 K (typ. bei 21 °C) im Standardmessbereich
Eingang: 1x Eingang für NTC10k oder potentialfreien Kontakt, 1x Eingang für potentialbehafteten Kontakt (230 V ~)
Spannungsversorgung: 85..260 V ~
Anzeige: LCD 60x44 mm, 240x160 px, Hintergrundbeleuchtung kaltweiss
Gehäuse: PC, Blende Glas, Farbe: schwarz, Schutzart: IP30
Montage: in Standard UP-Dose (Ø=60 mm, Tiefe min. 45 mm)
Hinweise: Bitte beachten Sie unser 'Informationsblatt EasySens® Funk'</t>
  </si>
  <si>
    <t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Netzwerktechnologie: RS485 Modbus
Funktechnologie: EnOcean (IEC 14543-3-10) 868 MHz, Sendeleistung &lt;10 mW
Temperatureinsatzbereich: 0..+50 °C, Genauigkeit Temperatur: ±1 K (typ. bei 21 °C) im Standardmessbereich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Hinweise: Bitte beachten Sie unser 'Informationsblatt EasySens® Funk'</t>
  </si>
  <si>
    <t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Netzwerktechnologie: RS485 Modbus
Funktechnologie: EnOcean (IEC 14543-3-10) 868 MHz, Sendeleistung &lt;10 mW
Temperatureinsatzbereich: 0..+50 °C, Genauigkeit Temperatur: ±1 K (typ. bei 21 °C) im Standardmessbereich
Eingang: 1x Eingang für NTC10k oder potentialfreien Kontakt, 1x Eingang für potentialbehafteten Kontakt (230 V ~)
Spannungsversorgung: 85..260 V ~
Anzeige: LCD 60x44 mm, 240x160 px, Hintergrundbeleuchtung kaltweiss
Gehäuse: PC, Blende Glas, Farbe: schwarz, Schutzart: IP30
Montage: in Standard UP-Dose (Ø=60 mm, Tiefe min. 45 mm)
Hinweise: Bitte beachten Sie unser 'Informationsblatt EasySens® Funk'</t>
  </si>
  <si>
    <t>Einsatzzweck: Raumklimasteuerung, Messwerterfassung
Bedienfunktionen: Sollwertverstellung Temperatur, Lüfterstufenverstellung, Standby/Präsenzmeldung
Bedienelemente: 5 kapazitive Tasten
Ausgang Spannung: 3x 0..10 V, max. Last 5 mA, Ansteuerung EC-Lüfter, Heizen + Kühlen, Heizen + Kühlen oder Ansteuerung 6-Wege-Ventil
Netzwerktechnologie: RS485 Modbus
Funktechnologie: EnOcean (IEC 14543-3-10) 868 MHz, Sendeleistung &lt;10 mW
Temperatureinsatzbereich: 0..+50 °C, Genauigkeit Temperatur: ±1 K (typ. bei 21 °C) im Standardmessbereich
Eingang: 1x Eingang für NTC10k oder potentialfreien Kontakt, 1x Eingang für potentialfreien Kontakt
Spannungsversorgung: 24 V = (±10%) SELV, 24 V ~ (±10%) SELV
Anzeige: LCD 60x44 mm, 240x160 px, Hintergrundbeleuchtung kaltweiss
Gehäuse: PC, Blende Glas, Farbe: reinweiss, Schutzart: IP30
Montage: in Standard UP-Dose (Ø=60 mm, Tiefe min. 45 mm)
Hinweise: Bitte beachten Sie unser 'Informationsblatt EasySens® Funk'</t>
  </si>
  <si>
    <t>Einsatzzweck: Raumklimasteuerung, Messwerterfassung
Bedienfunktionen: Sollwertverstellung Temperatur, Lüfterstufenverstellung, Standby/Präsenzmeldung
Bedienelemente: 5 kapazitive Tasten
Ausgang Spannung: 3x 0..10 V, max. Last 5 mA, Ansteuerung EC-Lüfter, Heizen + Kühlen, Heizen + Kühlen oder Ansteuerung 6-Wege-Ventil
Netzwerktechnologie: RS485 Modbus
Funktechnologie: EnOcean (IEC 14543-3-10) 868 MHz, Sendeleistung &lt;10 mW
Temperatureinsatzbereich: 0..+50 °C, Genauigkeit Temperatur: ±1 K (typ. bei 21 °C) im Standardmessbereich
Eingang: 1x Eingang für NTC10k oder potentialfreien Kontakt, 1x Eingang für potentialfreien Kontakt
Spannungsversorgung: 24 V = (±10%) SELV, 24 V ~ (±10%) SELV
Anzeige: LCD 60x44 mm, 240x160 px, Hintergrundbeleuchtung kaltweiss
Gehäuse: PC, Blende Glas, Farbe: schwarz, Schutzart: IP30
Montage: in Standard UP-Dose (Ø=60 mm, Tiefe min. 45 mm)
Hinweise: Bitte beachten Sie unser 'Informationsblatt EasySens® Funk'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</si>
  <si>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Funktechnologie: LoRaWAN® (868 MHz)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</si>
  <si>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3x 0..10 V, max. Last 5 mA, Ansteuerung EC-Lüfter, Heizen + Kühlen, Heizen + Kühlen oder Ansteuerung 6-Wege-Ventil, Ausgang Schaltkontakt: 2x Schliesserkontakt, 1x Heizen, 1x Kühlen, Last max. 500 mA (240 V, Triac), 3x Schliesserkontakt, Lüfterstufen, Last max. 3 A
Funktechnologie: LoRaWAN® (868 MHz)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</si>
  <si>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Funktechnologie: LoRaWAN® (868 MHz)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</si>
  <si>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Funktechnologie: LoRaWAN® (868 MHz)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 (230 V ~)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</si>
  <si>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Funktechnologie: LoRaWAN® (868 MHz)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</si>
  <si>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Funktechnologie: LoRaWAN® (868 MHz)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</si>
  <si>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 Ausgang Schaltkontakt: 2x Schliesserkontakt, 1x Heizen, 1x Kühlen, Last max. 500 mA (240 V, Triac), 3x Schliesserkontakt, Lüfterstufen, Last max. 3 A
Funktechnologie: LoRaWAN® (868 MHz)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</si>
  <si>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Funktechnologie: LoRaWAN® (868 MHz)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</si>
  <si>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Funktechnologie: LoRaWAN® (868 MHz)
Temperatureinsatzbereich: 0..+50 °C, Genauigkeit Temperatur: ±1 K (typ. bei 21 °C) im Standardmessbereich
Eingang: 1x Eingang für NTC10k oder potentialfreien Kontakt, 1x Eingang für potentialbehafteten Kontakt (230 V ~)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</si>
  <si>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Funktechnologie: LoRaWAN® (868 MHz)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</si>
  <si>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Funktechnologie: LoRaWAN® (868 MHz)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</si>
  <si>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Funktechnologie: LoRaWAN® (868 MHz)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</si>
  <si>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Funktechnologie: LoRaWAN® (868 MHz)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potentialbehafteten Kontakt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</si>
  <si>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Funktechnologie: LoRaWAN® (868 MHz)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</si>
  <si>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0..10 V, max. Last 5 mA, Ansteuerung EC-Lüfter, Ausgang Schaltkontakt: 2x Schliesserkontakt, 1x Heizen, 1x Kühlen, Last max. 500 mA (240 V, Triac)
Funktechnologie: LoRaWAN® (868 MHz)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</si>
  <si>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Funktechnologie: LoRaWAN® (868 MHz)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potentialfreien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</si>
  <si>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Funktechnologie: LoRaWAN® (868 MHz)
Temperatureinsatzbereich: 0..+50 °C, Genauigkeit Temperatur: ±1 K (typ. bei 21 °C) im Standardmessbereich
Messbereich Feuchte: 0..100% rH ohne Betauung, Genauigkeit Feuchte: ±2% zwischen 10..90% rH (typ. bei 21 °C)
Eingang: 1x Eingang für NTC10k oder potentialfreien Kontakt, 1x Eingang für potentialfreien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</si>
  <si>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Funktechnologie: LoRaWAN® (868 MHz)
Temperatureinsatzbereich: 0..+50 °C, Genauigkeit Temperatur: ±1 K (typ. bei 21 °C) im Standardmessbereich
Messbereich CO2: 0..2000 ppm, Genauigkeit CO2: ±50 ppm +5% des Messwerts (typ. bei 21 °C, 50% rH, 1015 hPa)
Eingang: 1x Eingang für NTC10k oder potentialfreien Kontakt, 1x Eingang für potentialfreien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</si>
  <si>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Lüfterstufenverstellung, Standby/Präsenzmeldung
Bedienelemente: 5 kapazitive Tasten
Ausgang Spannung: 3x 0..10 V, max. Last 5 mA, Heizen + Kühlen oder Ansteuerung 6-Wege-Ventil
Funktechnologie: LoRaWAN® (868 MHz)
Temperatureinsatzbereich: 0..+50 °C, Genauigkeit Temperatur: ±1 K (typ. bei 21 °C) im Standardmessbereich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potentialfreien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</si>
  <si>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
Temperatureinsatzbereich: 0..50 °C, Genauigkeit Temperatur: ±1 K (typ. bei 21 °C)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</si>
  <si>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
Temperatureinsatzbereich: 0..50 °C, Genauigkeit Temperatur: ±1 K (typ. bei 21 °C)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</si>
  <si>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3x 0..10 V, Ansteuerung 6-Wege-Ventil und Heizen + Kühlen
Temperatureinsatzbereich: 0..50 °C, Genauigkeit Temperatur: ±1 K (typ. bei 21 °C)
Eingang: 1x Eingang für NTC10k oder potentialfreien Kontakt, 2x Eingang für potentialfreien Kontakt
Spannungsversorgung: 24 V =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</si>
  <si>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3x 0..10 V, Ansteuerung 6-Wege-Ventil und Heizen + Kühlen
Temperatureinsatzbereich: 0..50 °C, Genauigkeit Temperatur: ±1 K (typ. bei 21 °C)
Eingang: 1x Eingang für NTC10k oder potentialfreien Kontakt, 2x Eingang für potentialfreien Kontakt
Spannungsversorgung: 24 V =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</si>
  <si>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Triac), Last max. 3 A
Netzwerktechnologie: RS485 BACnet (MS/TP)
Temperatureinsatzbereich: 0..50 °C, Genauigkeit Temperatur: ±1 K (typ. bei 21 °C)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</si>
  <si>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Triac), Last max. 3 A
Netzwerktechnologie: RS485 BACnet (MS/TP)
Temperatureinsatzbereich: 0..50 °C, Genauigkeit Temperatur: ±1 K (typ. bei 21 °C)
Eingang: 1x Eingang für NTC10k oder potentialfreien Kontakt, 1x Eingang für potentialbehafteten Kontakt (230 V ~)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</si>
  <si>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3 A
Netzwerktechnologie: RS485 BACnet (MS/TP)
Temperatureinsatzbereich: 0..50 °C, Genauigkeit Temperatur: ±1 K (typ. bei 21 °C)
Eingang: 1x Eingang für NTC10k oder potentialfreien Kontakt, 1x Eingang für potentialbehafteten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</si>
  <si>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3 A
Netzwerktechnologie: RS485 BACnet (MS/TP)
Temperatureinsatzbereich: 0..50 °C, Genauigkeit Temperatur: ±1 K (typ. bei 21 °C)
Eingang: 1x Eingang für NTC10k oder potentialfreien Kontakt, 1x Eingang für potentialbehafteten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</si>
  <si>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3x 0..10 V, Ansteuerung 6-Wege-Ventil und Heizen + Kühlen
Netzwerktechnologie: RS485 BACnet (MS/TP)
Temperatureinsatzbereich: 0..50 °C, Genauigkeit Temperatur: ±1 K (typ. bei 21 °C)
Eingang: 1x Eingang für NTC10k oder potentialfreien Kontakt, 2x Eingang für potentialfreien Kontakt
Spannungsversorgung: 24 V =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</si>
  <si>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3x 0..10 V, Ansteuerung 6-Wege-Ventil und Heizen + Kühlen
Netzwerktechnologie: RS485 BACnet (MS/TP)
Temperatureinsatzbereich: 0..50 °C, Genauigkeit Temperatur: ±1 K (typ. bei 21 °C)
Eingang: 1x Eingang für NTC10k oder potentialfreien Kontakt, 2x Eingang für potentialfreien Kontakt
Spannungsversorgung: 24 V =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</si>
  <si>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3 A
Netzwerktechnologie: RS485 Modbus
Temperatureinsatzbereich: 0..50 °C, Genauigkeit Temperatur: ±1 K (typ. bei 21 °C)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</si>
  <si>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
Netzwerktechnologie: RS485 Modbus
Temperatureinsatzbereich: 0..50 °C, Genauigkeit Temperatur: ±1 K (typ. bei 21 °C)
Eingang: 1x Eingang für NTC10k oder potentialfreien Kontakt, 1x Eingang für potentialbehafteten Kontakt (230 V ~)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</si>
  <si>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3 A
Netzwerktechnologie: RS485 Modbus
Temperatureinsatzbereich: 0..50 °C, Genauigkeit Temperatur: ±1 K (typ. bei 21 °C)
Eingang: 1x Eingang für NTC10k oder potentialfreien Kontakt, 1x Eingang für potentialbehafteten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</si>
  <si>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3 A
Netzwerktechnologie: RS485 Modbus
Temperatureinsatzbereich: 0..50 °C, Genauigkeit Temperatur: ±1 K (typ. bei 21 °C)
Eingang: 1x Eingang für NTC10k oder potentialfreien Kontakt, 1x Eingang für potentialbehafteten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</si>
  <si>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3x 0..10 V, Ansteuerung 6-Wege-Ventil und Heizen + Kühlen
Netzwerktechnologie: RS485 Modbus
Temperatureinsatzbereich: 0..50 °C, Genauigkeit Temperatur: ±1 K (typ. bei 21 °C)
Eingang: 1x Eingang für NTC10k oder potentialfreien Kontakt, 2x Eingang für potentialfreien Kontakt
Spannungsversorgung: 24 V =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</si>
  <si>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3x 0..10 V, Ansteuerung 6-Wege-Ventil und Heizen + Kühlen
Netzwerktechnologie: RS485 Modbus
Temperatureinsatzbereich: 0..50 °C, Genauigkeit Temperatur: ±1 K (typ. bei 21 °C)
Eingang: 1x Eingang für NTC10k oder potentialfreien Kontakt, 2x Eingang für potentialfreien Kontakt
Spannungsversorgung: 24 V = (±10%) SELV
Anzeige: LCD 60x44 mm, 240x160 px, Hintergrundbeleuchtung kaltweiss
Gehäuse: PC, Blende Glas, Farbe: schwarz, Schutzart: IP30
Montage: in Standard UP-Dose (Ø=60 mm, Tiefe min. 45 mm)
</t>
  </si>
  <si>
    <t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
Netzwerktechnologie: KNX (TP1)
Temperatureinsatzbereich: 0..50 °C, Genauigkeit Temperatur: ±1 K (typ. bei 21 °C)
Messbereich Feuchte: 0..100% rH ohne Betauung, Genauigkeit Feuchte: ±2% zwischen 10..90% rH (typ. bei 21 °C)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</si>
  <si>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
Netzwerktechnologie: KNX (TP1)
Temperatureinsatzbereich: 0..50 °C, Genauigkeit Temperatur: ±1 K (typ. bei 21 °C)
Messbereich Feuchte: 0..100% rH ohne Betauung, Genauigkeit Feuchte: ±2% zwischen 10..90% rH (typ. bei 21 °C)
Eingang: 1x Eingang für NTC10k oder potentialfreien Kontakt, 1x Eingang für potentialbehafteten Kontakt (230 V ~)
Spannungsversorgung: 85..260 V ~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</si>
  <si>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
Netzwerktechnologie: KNX (TP1)
Temperatureinsatzbereich: 0..50 °C, Genauigkeit Temperatur: ±1 K (typ. bei 21 °C)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</si>
  <si>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
Netzwerktechnologie: KNX (TP1)
Temperatureinsatzbereich: 0..50 °C, Genauigkeit Temperatur: ±1 K (typ. bei 21 °C)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 (230 V ~)
Spannungsversorgung: 85..260 V ~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</si>
  <si>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3 A
Netzwerktechnologie: KNX (TP1)
Temperatureinsatzbereich: 0..50 °C, Genauigkeit Temperatur: ±1 K (typ. bei 21 °C)
Messbereich Feuchte: 0..100% rH ohne Betauung, Genauigkeit Feuchte: ±2% zwischen 10..90% rH (typ. bei 21 °C)
Eingang: 1x Eingang für NTC10k oder potentialfreien Kontakt, 1x Eingang für potentialbehafteten Kontakt
Spannungsversorgung: 24 V = (±10%) SELV, 24 V ~ (±10%) SELV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</si>
  <si>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
Netzwerktechnologie: KNX (TP1)
Temperatureinsatzbereich: 0..50 °C, Genauigkeit Temperatur: ±1 K (typ. bei 21 °C)
Messbereich Feuchte: 0..100% rH ohne Betauung, Genauigkeit Feuchte: ±2% zwischen 10..90% rH (typ. bei 21 °C)
Eingang: 1x Eingang für NTC10k oder potentialfreien Kontakt, 1x Eingang für potentialbehafteten Kontakt
Spannungsversorgung: 24 V = (±10%) SELV, 24 V ~ (±10%) SELV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</si>
  <si>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Standby/Präsenzmeldung
Bedienelemente: 3 kapazitive Tasten
Ausgang Spannung: 3x 0..10 V, Ansteuerung 6-Wege-Ventil und Heizen + Kühlen
Netzwerktechnologie: KNX (TP1)
Temperatureinsatzbereich: 0..50 °C, Genauigkeit Temperatur: ±1 K (typ. bei 21 °C)
Messbereich Feuchte: 0..100% rH ohne Betauung, Genauigkeit Feuchte: ±2% zwischen 10..90% rH (typ. bei 21 °C)
Eingang: 1x Eingang für NTC10k oder potentialfreien Kontakt, 2x Eingang für potentialfreien Kontakt
Spannungsversorgung: 24 V = (±10%) SELV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</si>
  <si>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Standby/Präsenzmeldung
Bedienelemente: 3 kapazitive Tasten
Ausgang Spannung: 3x 0..10 V, Ansteuerung 6-Wege-Ventil und Heizen + Kühlen
Netzwerktechnologie: KNX (TP1)
Temperatureinsatzbereich: 0..50 °C, Genauigkeit Temperatur: ±1 K (typ. bei 21 °C)
Messbereich Feuchte: 0..100% rH ohne Betauung, Genauigkeit Feuchte: ±2% zwischen 10..90% rH (typ. bei 21 °C)
Eingang: 1x Eingang für NTC10k oder potentialfreien Kontakt, 2x Eingang für potentialfreien Kontakt
Spannungsversorgung: 24 V = (±10%) SELV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</si>
  <si>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Standby/Präsenzmeldung
Bedienelemente: 3 kapazitive Tasten
Ausgang Spannung: 3x 0..10 V, Ansteuerung 6-Wege-Ventil und Heizen + Kühlen
Netzwerktechnologie: KNX (TP1)
Temperatureinsatzbereich: 0..50 °C, Genauigkeit Temperatur: ±1 K (typ. bei 21 °C)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2x Eingang für potentialfreien Kontakt
Spannungsversorgung: 24 V = (±10%) SELV
Anzeige: LCD 60x44 mm, 240x160 px, Hintergrundbeleuchtung kaltweiss
Gehäuse: PC, Blende Glas, Farbe: reinweiss, Schutzart: IP30
Montage: in Standard UP-Dose (Ø=60 mm, Tiefe min. 45 mm)
Hinweise: KNX Zertifizierung: ausstehend</t>
  </si>
  <si>
    <t>Einsatzzweck: Raumklimasteuerung, Messwerterfassung
Bedienfunktionen: Sollwertverstellung Temperatur, Standby/Präsenzmeldung
Bedienelemente: 3 kapazitive Tasten
Ausgang Spannung: 3x 0..10 V, Ansteuerung 6-Wege-Ventil und Heizen + Kühlen
Netzwerktechnologie: KNX (TP1)
Temperatureinsatzbereich: 0..50 °C, Genauigkeit Temperatur: ±1 K (typ. bei 21 °C)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2x Eingang für potentialfreien Kontakt
Spannungsversorgung: 24 V = (±10%) SELV
Anzeige: LCD 60x44 mm, 240x160 px, Hintergrundbeleuchtung kaltweiss
Gehäuse: PC, Blende Glas, Farbe: schwarz, Schutzart: IP30
Montage: in Standard UP-Dose (Ø=60 mm, Tiefe min. 45 mm)
Hinweise: KNX Zertifizierung: ausstehend</t>
  </si>
  <si>
    <t>Einsatzzweck: Raumklimasteuerung, Messwerterfassung
Bedienfunktionen: Sollwertverstellung Temperatur, Standby/Präsenzmeldung
Bedienelemente: 3 kapazitive Tasten
Ausgang Spannung: 0..10 V, max. Last 5 mA, Ansteuerung 6-Wege-Ventil, Ausgang Schaltkontakt: 2x Schliesserkontakt, 1x Heizen, 1x Kühlen, Last max. 500 mA (240 V, Triac)
Netzwerktechnologie: RS485 Modbus
Funktechnologie: EnOcean (IEC 14543-3-10) 868 MHz, Sendeleistung &lt;10 mW
Temperatureinsatzbereich: 0..50 °C, Genauigkeit Temperatur: ±1 K (typ. bei 21 °C)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reinweiss, Schutzart: IP30
Montage: in Standard UP-Dose (Ø=60 mm, Tiefe min. 45 mm)
Hinweise: Bitte beachten Sie unser 'Informationsblatt EasySens® Funk'</t>
  </si>
  <si>
    <t>Einsatzzweck: Raumklimasteuerung, Messwerterfassung
Bedienfunktionen: Sollwertverstellung Temperatur, Standby/Präsenzmeldung
Bedienelemente: 3 kapazitive Tasten
Ausgang Spannung: 0..10 V, max. Last 5 mA, Ansteuerung 6-Wege-Ventil, Ausgang Schaltkontakt: 2x Schliesserkontakt, 1x Heizen, 1x Kühlen, Last max. 500 mA (240 V, Triac)
Netzwerktechnologie: RS485 Modbus
Funktechnologie: EnOcean (IEC 14543-3-10) 868 MHz, Sendeleistung &lt;10 mW
Temperatureinsatzbereich: 0..50 °C, Genauigkeit Temperatur: ±1 K (typ. bei 21 °C)
Eingang: 1x Eingang für NTC10k oder potentialfreien Kontakt, 1x Eingang für potentialbehafteten Kontakt (230 V ~), 1x Eingang für potentialfreien Kontakt
Spannungsversorgung: 85..260 V ~
Anzeige: LCD 60x44 mm, 240x160 px, Hintergrundbeleuchtung kaltweiss
Gehäuse: PC, Blende Glas, Farbe: schwarz, Schutzart: IP30
Montage: in Standard UP-Dose (Ø=60 mm, Tiefe min. 45 mm)
Hinweise: Bitte beachten Sie unser 'Informationsblatt EasySens® Funk'</t>
  </si>
  <si>
    <t>Einsatzzweck: Raumklimasteuerung, Messwerterfassung
Bedienfunktionen: Sollwertverstellung Temperatur, Standby/Präsenzmeldung
Bedienelemente: 3 kapazitive Tasten
Ausgang Spannung: 3x 0..10 V, max. Last 5 mA, Ansteuerung 6-Wege-Ventil und Heizen + Kühlen
Netzwerktechnologie: RS485 Modbus
Funktechnologie: EnOcean (IEC 14543-3-10) 868 MHz, Sendeleistung &lt;10 mW
Temperatureinsatzbereich: 0..50 °C, Genauigkeit Temperatur: ±1 K (typ. bei 21 °C)
Eingang: 1x Eingang für NTC10k oder potentialfreien Kontakt, 1x Eingang für potentialfreien Kontakt, 2x Eingang für potentialfreien Kontakt
Spannungsversorgung: 24 V = (±10%) SELV, 24 V ~ (±10%) SELV
Anzeige: LCD 60x44 mm, 240x160 px, Hintergrundbeleuchtung kaltweiss
Gehäuse: PC, Blende Glas, Farbe: reinweiss, Schutzart: IP30
Montage: in Standard UP-Dose (Ø=60 mm, Tiefe min. 45 mm)
Hinweise: Bitte beachten Sie unser 'Informationsblatt EasySens® Funk'</t>
  </si>
  <si>
    <t>Einsatzzweck: Raumklimasteuerung, Messwerterfassung
Bedienfunktionen: Sollwertverstellung Temperatur, Standby/Präsenzmeldung
Bedienelemente: 3 kapazitive Tasten
Ausgang Spannung: 3x 0..10 V, max. Last 5 mA, Ansteuerung 6-Wege-Ventil und Heizen + Kühlen
Netzwerktechnologie: RS485 Modbus
Funktechnologie: EnOcean (IEC 14543-3-10) 868 MHz, Sendeleistung &lt;10 mW
Temperatureinsatzbereich: 0..50 °C, Genauigkeit Temperatur: ±1 K (typ. bei 21 °C)
Eingang: 1x Eingang für NTC10k oder potentialfreien Kontakt, 1x Eingang für potentialfreien Kontakt, 2x Eingang für potentialfreien Kontakt
Spannungsversorgung: 24 V = (±10%) SELV, 24 V ~ (±10%) SELV
Anzeige: LCD 60x44 mm, 240x160 px, Hintergrundbeleuchtung kaltweiss
Gehäuse: PC, Blende Glas, Farbe: schwarz, Schutzart: IP30
Montage: in Standard UP-Dose (Ø=60 mm, Tiefe min. 45 mm)
Hinweise: Bitte beachten Sie unser 'Informationsblatt EasySens® Funk'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</si>
  <si>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
Funktechnologie: LoRaWAN® (868 MHz)
Temperatureinsatzbereich: 0..50 °C, Genauigkeit Temperatur: ±1 K (typ. bei 21 °C)
Messbereich Feuchte: 0..100% rH ohne Betauung, Genauigkeit Feuchte: ±2% zwischen 10..90% rH (typ. bei 21 °C)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</si>
  <si>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
Funktechnologie: LoRaWAN® (868 MHz)
Temperatureinsatzbereich: 0..50 °C, Genauigkeit Temperatur: ±1 K (typ. bei 21 °C)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 (230 V ~)
Spannungsversorgung: 85..260 V ~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</si>
  <si>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500 mA (240 V, Triac)
Funktechnologie: LoRaWAN® (868 MHz)
Temperatureinsatzbereich: 0..50 °C, Genauigkeit Temperatur: ±1 K (typ. bei 21 °C)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 (230 V ~)
Spannungsversorgung: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</si>
  <si>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3 A
Funktechnologie: LoRaWAN® (868 MHz)
Temperatureinsatzbereich: 0..50 °C, Genauigkeit Temperatur: ±1 K (typ. bei 21 °C)
Messbereich Feuchte: 0..100% rH ohne Betauung, Genauigkeit Feuchte: ±2% zwischen 10..90% rH (typ. bei 21 °C)
Eingang: 1x Eingang für NTC10k oder potentialfreien Kontakt, 1x Eingang für potentialbehafteten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</si>
  <si>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3 A
Funktechnologie: LoRaWAN® (868 MHz)
Temperatureinsatzbereich: 0..50 °C, Genauigkeit Temperatur: ±1 K (typ. bei 21 °C)
Messbereich Feuchte: 0..100% rH ohne Betauung, Genauigkeit Feuchte: ±2% zwischen 10..90% rH (typ. bei 21 °C)
Eingang: 1x Eingang für NTC10k oder potentialfreien Kontakt, 1x Eingang für potentialbehafteten Kontakt
Spannungsversorgung: 24 V = (±10%) SELV, 24 V ~ (±10%) SELV,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</si>
  <si>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3 A
Funktechnologie: LoRaWAN® (868 MHz)
Temperatureinsatzbereich: 0..50 °C, Genauigkeit Temperatur: ±1 K (typ. bei 21 °C)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</si>
  <si>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0..10 V, Ansteuerung 6-Wege-Ventil, Ausgang Schaltkontakt: 2x Schliesserkontakt, 1x Heizen, 1x Kühlen, Last max. 3 A
Funktechnologie: LoRaWAN® (868 MHz)
Temperatureinsatzbereich: 0..50 °C, Genauigkeit Temperatur: ±1 K (typ. bei 21 °C)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potentialbehafteten Kontakt
Spannungsversorgung: 24 V = (±10%) SELV, 24 V ~ (±10%) SELV, 85..260 V ~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</si>
  <si>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3x 0..10 V, Ansteuerung 6-Wege-Ventil und Heizen + Kühlen
Funktechnologie: LoRaWAN® (868 MHz)
Temperatureinsatzbereich: 0..50 °C, Genauigkeit Temperatur: ±1 K (typ. bei 21 °C)
Messbereich Feuchte: 0..100% rH ohne Betauung, Genauigkeit Feuchte: ±2% zwischen 10..90% rH (typ. bei 21 °C)
Eingang: 1x Eingang für NTC10k oder potentialfreien Kontakt, 1x Eingang für potentialfreien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</si>
  <si>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3x 0..10 V, Ansteuerung 6-Wege-Ventil und Heizen + Kühlen
Funktechnologie: LoRaWAN® (868 MHz)
Temperatureinsatzbereich: 0..50 °C, Genauigkeit Temperatur: ±1 K (typ. bei 21 °C)
Messbereich Feuchte: 0..100% rH ohne Betauung, Genauigkeit Feuchte: ±2% zwischen 10..90% rH (typ. bei 21 °C)
Eingang: 1x Eingang für NTC10k oder potentialfreien Kontakt, 1x Eingang für potentialfreien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</si>
  <si>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3x 0..10 V, Ansteuerung 6-Wege-Ventil und Heizen + Kühlen
Funktechnologie: LoRaWAN® (868 MHz)
Temperatureinsatzbereich: 0..50 °C, Genauigkeit Temperatur: ±1 K (typ. bei 21 °C)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potentialfreien Kontakt
Spannungsversorgung: 24 V = (±10%) SELV, 24 V ~ (±10%) SELV
Anzeige: LCD 60x44 mm, 240x160 px, Hintergrundbeleuchtung kaltweiss
Gehäuse: PC, Blende Glas, Farbe: reinweiss, Schutzart: IP30
Montage: in Standard UP-Dose (Ø=60 mm, Tiefe min. 45 mm)
</t>
  </si>
  <si>
    <t xml:space="preserve">Einsatzzweck: Raumklimasteuerung, Messwerterfassung
Bedienfunktionen: Sollwertverstellung Temperatur, Standby/Präsenzmeldung
Bedienelemente: 3 kapazitive Tasten
Ausgang Spannung: 3x 0..10 V, Ansteuerung 6-Wege-Ventil und Heizen + Kühlen
Funktechnologie: LoRaWAN® (868 MHz)
Temperatureinsatzbereich: 0..50 °C, Genauigkeit Temperatur: ±1 K (typ. bei 21 °C)
Messbereich Feuchte: 0..100% rH ohne Betauung, Genauigkeit Feuchte: ±2% zwischen 10..90% rH (typ. bei 21 °C)
Messbereich CO2: 0..2000 ppm, Genauigkeit CO2: ±50 ppm +5% des Messwerts (typ. bei 21 °C, 50% rH, 1015 hPa)
Eingang: 1x Eingang für NTC10k oder potentialfreien Kontakt, 1x Eingang für potentialfreien Kontakt
Spannungsversorgung: 24 V = (±10%) SELV, 24 V ~ (±10%) SELV
Anzeige: LCD 60x44 mm, 240x160 px, Hintergrundbeleuchtung kaltweiss
Gehäuse: PC, Blende Glas, Farbe: schwarz, Schutzart: IP30
Montage: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</si>
  <si>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kapazitiver Touchscreen
 Ausgang Schaltkontakt: 2x Schliesserkontakt, 1x Heizen, 1x Kühlen, 3x Schliesserkontakt, Lüfterstufen, Last max. 3 A, max. 30 V =, max.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24 V = (±10%) SELV, 24 V ~ (±20%) SELV
Anzeige: LCD 64x64 mm, Hintergrundbeleuchtung weiss, Touch-Technologie
Gehäuse: ABS, Glas, Farbe: reinweiss,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</si>
  <si>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kapazitiver Touchscreen
 Ausgang Schaltkontakt: 2x Schliesserkontakt, 1x Heizen, 1x Kühlen, 3x Schliesserkontakt, Lüfterstufen, Last max. 3 A, max. 30 V =, max.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24 V = (±10%) SELV, 24 V ~ (±20%) SELV
Anzeige: LCD 64x64 mm, Hintergrundbeleuchtung schwarz, Touch-Technologie
Gehäuse: ABS, Glas, Farbe: schwarz,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</si>
  <si>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kapazitiver Touchscreen
 Ausgang Schaltkontakt: 3x Schliesserkontakt, Lüfterstufen, Last max. 3 A, max. 30 V =, max.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24 V = (±10%) SELV, 24 V ~ (±20%) SELV
Anzeige: LCD 64x64 mm, Hintergrundbeleuchtung weiss, Touch-Technologie
Gehäuse: ABS, Glas, Farbe: reinweiss,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</si>
  <si>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kapazitiver Touchscreen
 Ausgang Schaltkontakt: 3x Schliesserkontakt, Lüfterstufen, Last max. 3 A, max. 30 V =, max.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24 V = (±10%) SELV, 24 V ~ (±20%) SELV
Anzeige: LCD 64x64 mm, Hintergrundbeleuchtung schwarz, Touch-Technologie
Gehäuse: ABS, Glas, Farbe: schwarz,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</si>
  <si>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kapazitiver Touchscreen
Ausgang Spannung: 3x 0..10 V, min. Last 10 kΩ, Ansteuerung EC-Lüfter, Heizen + Kühlen oder Ansteuerung 6-Wege-Ventil, Ausgang Schaltkontakt: 2x Schliesserkontakt Heizregister 3-stufig, Last max. 3 A, max. 30 V =, max.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24 V = (±10%) SELV, 24 V ~ (±20%) SELV
Anzeige: LCD 64x64 mm, Hintergrundbeleuchtung weiss, Touch-Technologie
Gehäuse: ABS, Glas, Farbe: reinweiss,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</si>
  <si>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kapazitiver Touchscreen
Ausgang Spannung: 3x 0..10 V, min. Last 10 kΩ, Ansteuerung EC-Lüfter, Heizen + Kühlen oder Ansteuerung 6-Wege-Ventil, Ausgang Schaltkontakt: 2x Schliesserkontakt Heizregister 3-stufig, Last max. 3 A, max. 30 V =, max.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24 V = (±10%) SELV, 24 V ~ (±20%) SELV
Anzeige: LCD 64x64 mm, Hintergrundbeleuchtung schwarz, Touch-Technologie
Gehäuse: ABS, Glas, Farbe: schwarz,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</si>
  <si>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6 kapazitive Tasten
Ausgang Spannung: 0..10 V, min. Last 10 kΩ, Ansteuerung EC-Lüfter, Heizen + Kühlen oder Ansteuerung 6-Wege-Ventil, Ausgang Schaltkontakt: 2x Schliesserkontakt, 1x Heizen, 1x Kühlen, 3x Schliesserkontakt, Lüfterstufen, Last max. 3 A, max.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100..240 V ~
Anzeige: LCD 102x56 mm, Hintergrundbeleuchtung weiss
Gehäuse: ABS, Glas, Farbe: reinweiss,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</si>
  <si>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6 kapazitive Tasten
Ausgang Spannung: 0..10 V, min. Last 10 kΩ, Ansteuerung EC-Lüfter, Heizen + Kühlen oder Ansteuerung 6-Wege-Ventil, Ausgang Schaltkontakt: 2x Schliesserkontakt, 1x Heizen, 1x Kühlen, 3x Schliesserkontakt, Lüfterstufen, Last max. 3 A, max.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100..240 V ~
Anzeige: LCD 102x56 mm, Hintergrundbeleuchtung schwarz
Gehäuse: ABS, Glas, Farbe: schwarz,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</si>
  <si>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6 kapazitive Tasten
Ausgang Spannung: 0..10 V, min. Last 10 kΩ, Ansteuerung EC-Lüfter, Heizen + Kühlen oder Ansteuerung 6-Wege-Ventil, Ausgang Schaltkontakt: 2x Schliesserkontakt, 1x Heizen, 1x Kühlen, 3x Schliesserkontakt, Lüfterstufen, Last max. 3 A, max. 250 V ~
Netzwerktechnologie: RS485 Modbus
Temperatureinsatzbereich: -10..+50 °C, Genauigkeit Temperatur: ±1 K (typ. bei 21 °C)
Messbereich CO2: 0..5000 ppm, Genauigkeit CO2: ±50 ppm +3% des Messwerts (typ. bei 21 °C, 50% rH, 1015 hPa)
Eingang: 1x Eingang für zusätzlichen externen Sensor NTC10k 1x ESI für Fensterkontakt, Taupunkt 1x OCC für Anwesenheitserkennung, Keycard-Schalter
Spannungsversorgung: 100..240 V ~
Anzeige: LCD 102x56 mm, Hintergrundbeleuchtung weiss
Gehäuse: ABS, Glas, Farbe: reinweiss,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</si>
  <si>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6 kapazitive Tasten
Ausgang Spannung: 0..10 V, min. Last 10 kΩ, Ansteuerung EC-Lüfter, Heizen + Kühlen oder Ansteuerung 6-Wege-Ventil, Ausgang Schaltkontakt: 2x Schliesserkontakt, 1x Heizen, 1x Kühlen, 3x Schliesserkontakt, Lüfterstufen, Last max. 3 A, max. 250 V ~
Netzwerktechnologie: RS485 Modbus
Temperatureinsatzbereich: -10..+50 °C, Genauigkeit Temperatur: ±1 K (typ. bei 21 °C)
Messbereich CO2: 0..5000 ppm, Genauigkeit CO2: ±50 ppm +3% des Messwerts (typ. bei 21 °C, 50% rH, 1015 hPa)
Eingang: 1x Eingang für zusätzlichen externen Sensor NTC10k 1x ESI für Fensterkontakt, Taupunkt 1x OCC für Anwesenheitserkennung, Keycard-Schalter
Spannungsversorgung: 100..240 V ~
Anzeige: LCD 102x56 mm, Hintergrundbeleuchtung schwarz
Gehäuse: ABS, Glas, Farbe: schwarz,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</si>
  <si>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6 kapazitive Tasten
Ausgang Spannung: 0..10 V, min. Last 10 kΩ, Ansteuerung EC-Lüfter, Heizen + Kühlen oder Ansteuerung 6-Wege-Ventil, Ausgang Schaltkontakt: 2x Schliesserkontakt, 1x Heizen, 1x Kühlen, 3x Schliesserkontakt, Lüfterstufen, Last max. 3 A, max.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100..240 V ~
Anzeige: LCD 102x56 mm, Hintergrundbeleuchtung weiss
Gehäuse: ABS, Glas, Farbe: reinweiss, Schutzart: IP20
Montage: Aufputz, flach auf Untergrund schrauben, Gehäuseunterteil kann separat vom Gehäuseoberteil vormontiert und verdrahtet werden
</t>
  </si>
  <si>
    <t xml:space="preserve">Einsatzzweck: Raumklimasteuerung, Messwerterfassung
Bedienfunktionen: Sollwertverstellung Temperatur, +16..+30 °C (Standardeinstellung), optional konfigurierbar, Lüfterstufenverstellung, Statusanzeigen
Bedienelemente: 6 kapazitive Tasten
Ausgang Spannung: 0..10 V, min. Last 10 kΩ, Ansteuerung EC-Lüfter, Heizen + Kühlen oder Ansteuerung 6-Wege-Ventil, Ausgang Schaltkontakt: 2x Schliesserkontakt, 1x Heizen, 1x Kühlen, 3x Schliesserkontakt, Lüfterstufen, Last max. 3 A, max.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100..240 V ~
Anzeige: LCD 102x56 mm, Hintergrundbeleuchtung schwarz
Gehäuse: ABS, Glas, Farbe: schwarz, Schutzart: IP20
Montage: Aufputz, flach auf Untergrund schrauben, Gehäuseunterteil kann separat vom Gehäuseoberteil vormontiert und verdrahtet werden
</t>
  </si>
  <si>
    <t xml:space="preserve">Einsatzzweck: Raumklimasteuerung, Messwerterfassung
Bedienfunktionen: Sollwertverstellung Temperatur, +16..+30 °C (Standardeinstellung), optional konfigurierbar, Lüfterstufenverstellung, Statusanzeigen
Bedienelemente: 6 kapazitive Tasten
Ausgang Spannung: 0..10 V, min. Last 10 kΩ, Ansteuerung EC-Lüfter, Heizen + Kühlen oder Ansteuerung 6-Wege-Ventil, Ausgang Schaltkontakt: 2x Schliesserkontakt, 1x Heizen, 1x Kühlen, 3x Schliesserkontakt, Lüfterstufen, Last max. 3 A, max. 250 V ~
Netzwerktechnologie: RS485 Modbus
Temperatureinsatzbereich: -10..+50 °C, Genauigkeit Temperatur: ±1 K (typ. bei 21 °C)
Messbereich CO2: 0..5000 ppm, Genauigkeit CO2: ±50 ppm +3% des Messwerts (typ. bei 21 °C, 50% rH, 1015 hPa)
Eingang: 1x Eingang für zusätzlichen externen Sensor NTC10k 1x ESI für Fensterkontakt, Taupunkt 1x OCC für Anwesenheitserkennung, Keycard-Schalter
Spannungsversorgung: 100..240 V ~
Anzeige: LCD 102x56 mm, Hintergrundbeleuchtung weiss
Gehäuse: ABS, Glas, Farbe: reinweiss, Schutzart: IP20
Montage: Aufputz, flach auf Untergrund schrauben, Gehäuseunterteil kann separat vom Gehäuseoberteil vormontiert und verdrahtet werden
</t>
  </si>
  <si>
    <t xml:space="preserve">Einsatzzweck: Raumklimasteuerung, Messwerterfassung
Bedienfunktionen: Sollwertverstellung Temperatur, +16..+30 °C (Standardeinstellung), optional konfigurierbar, Lüfterstufenverstellung, Statusanzeigen
Bedienelemente: 6 kapazitive Tasten
Ausgang Spannung: 0..10 V, min. Last 10 kΩ, Ansteuerung EC-Lüfter, Heizen + Kühlen oder Ansteuerung 6-Wege-Ventil, Ausgang Schaltkontakt: 2x Schliesserkontakt, 1x Heizen, 1x Kühlen, 3x Schliesserkontakt, Lüfterstufen, Last max. 3 A, max. 250 V ~
Netzwerktechnologie: RS485 Modbus
Temperatureinsatzbereich: -10..+50 °C, Genauigkeit Temperatur: ±1 K (typ. bei 21 °C)
Messbereich CO2: 0..5000 ppm, Genauigkeit CO2: ±50 ppm +3% des Messwerts (typ. bei 21 °C, 50% rH, 1015 hPa)
Eingang: 1x Eingang für zusätzlichen externen Sensor NTC10k 1x ESI für Fensterkontakt, Taupunkt 1x OCC für Anwesenheitserkennung, Keycard-Schalter
Spannungsversorgung: 100..240 V ~
Anzeige: LCD 102x56 mm, Hintergrundbeleuchtung schwarz
Gehäuse: ABS, Glas, Farbe: schwarz, Schutzart: IP20
Montage: Aufputz, flach auf Untergrund schrauben, Gehäuseunterteil kann separat vom Gehäuseoberteil vormontiert und verdrahtet werden
</t>
  </si>
  <si>
    <t xml:space="preserve">Einsatzzweck: Raumklimasteuerung, Messwerterfassung
Bedienfunktionen: Sollwertverstellung Temperatur, +16..+30 °C (Standardeinstellung), optional konfigurierbar, Lüfterstufenverstellung, Statusanzeigen
Bedienelemente: 5 Tasten
Ausgang Spannung: 0..10 V, Kühlen über PI-Regler, Ausgang Schaltkontakt: 1x Schliesserkontakt, Kühlen über Zweipunktregler oder PWM, 3x Schliesserkontakt, Lüfterstufen, Last max. 5 A, 250 V ~
Temperatureinsatzbereich: -10..+50 °C, Genauigkeit Temperatur: ±1 K (typ. bei 21 °C)
Eingang: 1x ESI für Fensterkontakt, Taupunkt 1x OCC für Anwesenheitserkennung, Keycard-Schalter
Spannungsversorgung: 24 V = (±10%) SELV, 24 V ~ (±20%) SELV
Anzeige: LCD 64x41 mm, Hintergrundbeleuchtung weiss
Gehäuse: ABS, Farbe: reinweiss,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</si>
  <si>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5 Tasten
Ausgang Spannung: 0..10 V, Ansteuerung 6-Wege-Ventil, Ausgang Schaltkontakt: 3x Schliesserkontakt, Fancoil, Last max. 5 A, 250 V ~
Temperatureinsatzbereich: -10..+50 °C, Genauigkeit Temperatur: ±1 K (typ. bei 21 °C)
Eingang: 1x ESI für Fensterkontakt, Taupunkt 1x OCC für Anwesenheitserkennung, Keycard-Schalter
Spannungsversorgung: 24 V = (±10%) SELV, 24 V ~ (±20%) SELV
Anzeige: LCD 64x41 mm, Hintergrundbeleuchtung weiss
Gehäuse: ABS, Farbe: reinweiss,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</si>
  <si>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5 Tasten
 Ausgang Schaltkontakt: 2x Schliesserkontakt, 1x Heizen, 1x Kühlen, 3x Schliesserkontakt, Lüfterstufen, Last max. 3 A,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24 V = (±10%) SELV, 24 V ~ (±20%) SELV
Anzeige: LCD 64x41 mm, Hintergrundbeleuchtung weiss
Gehäuse: ABS, Farbe: reinweiss,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</si>
  <si>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5 Tasten
Ausgang Spannung: 2x 0..10 V, min. Last 10 kΩ, Ansteuerung EC-Lüfter, Heizen + Kühlen oder Ansteuerung 6-Wege-Ventil, Ausgang Schaltkontakt: 3x Schliesserkontakt, Lüfterstufen, Last max. 3 A,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24 V = (±10%) SELV, 24 V ~ (±20%) SELV
Anzeige: LCD 64x41 mm, Hintergrundbeleuchtung weiss
Gehäuse: ABS, Farbe: reinweiss,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</si>
  <si>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5 Tasten
Ausgang Spannung: 3x 0..10 V, min. Last 10 kΩ, Ansteuerung EC-Lüfter, Heizen + Kühlen oder Ansteuerung 6-Wege-Ventil, Ausgang Schaltkontakt: 2x Schliesserkontakt Heizregister 3-stufig, Last max. 3 A, 250 V ~
Netzwerktechnologie: RS485 Modbus
Temperatureinsatzbereich: -10..+50 °C, Genauigkeit Temperatur: ±1 K (typ. bei 21 °C)
Eingang: 1x Eingang für zusätzlichen externen Sensor NTC10k 1x ESI für Fensterkontakt, Taupunkt 1x OCC für Anwesenheitserkennung, Keycard-Schalter
Spannungsversorgung: 24 V = (±10%) SELV, 24 V ~ (±20%) SELV
Anzeige: LCD 64x41 mm, Hintergrundbeleuchtung weiss
Gehäuse: ABS, Farbe: reinweiss,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</si>
  <si>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kapazitiver Touchscreen
 Ausgang Schaltkontakt: 2x Schliesserkontakt, 1x Heizen, 1x Kühlen, 3x Schliesserkontakt, Lüfterstufen, Last max. 3 A, 240 V ~
Temperatureinsatzbereich: -10..+50 °C, Genauigkeit Temperatur: ±0,5 K (typ. bei 21 °C)
Eingang: 1x Eingang für Change-Over Sensor NTC10k
Spannungsversorgung: 90..265 V ~
Anzeige: LCD 64x64 mm, Hintergrundbeleuchtung weiss, Touch-Technologie
Gehäuse: ABS, Glas, Farbe: schwarz, Schutzart: IP20
Montage: Unterputz in Standard UP-Dose (Ø=60 mm, Tiefe min. 45 mm)
</t>
  </si>
  <si>
    <t xml:space="preserve">Einsatzzweck: Raumklimasteuerung, Messwerterfassung
Bedienfunktionen: Sollwertverstellung Temperatur, +16..+30 °C (Standardeinstellung), optional konfigurierbar, Lüfterstufenverstellung, Statusanzeigen
Bedienelemente: kapazitiver Touchscreen
 Ausgang Schaltkontakt: 2x Schliesserkontakt, 1x Heizen, 1x Kühlen, 3x Schliesserkontakt, Lüfterstufen, Last max. 3 A, 240 V ~
Netzwerktechnologie: RS485 Modbus
Temperatureinsatzbereich: -10..+50 °C, Genauigkeit Temperatur: ±0,5 K (typ. bei 21 °C)
Eingang: 1x Eingang für Change-Over Sensor NTC10k
Spannungsversorgung: 90..265 V ~
Anzeige: LCD 64x64 mm, Hintergrundbeleuchtung weiss, Touch-Technologie
Gehäuse: ABS, Glas, Farbe: schwarz, Schutzart: IP20
Montage: Unterputz in Standard UP-Dose (Ø=60 mm, Tiefe min. 45 mm)
</t>
  </si>
  <si>
    <t xml:space="preserve">Einsatzzweck: Raumklimasteuerung, Messwerterfassung
Bedienfunktionen: Sollwertverstellung Temperatur, Statusanzeigen
Bedienelemente: 5 Tasten
 Ausgang Schaltkontakt: 2x Schliesserkontakt, 1x Heizen, 1x Kühlen, 3x Schliesserkontakt, Lüfterstufen, Last max. 3 A, 250 V ~
Temperatureinsatzbereich: -10..+50 °C
Eingang: 1x Eingang für NTC10k oder potentialfreien Kontakt
Spannungsversorgung: 90..265 V ~
Anzeige: LCD 36x49 mm, Hintergrundbeleuchtung weiss
Gehäuse: ABS, kratzfestes Acrylglas, Farbe: reinweiss, Schutzart: IP20
Montage: Unterputz in Standard UP-Dose (Ø=60 mm, Tiefe min. 45 mm)
</t>
  </si>
  <si>
    <t xml:space="preserve">Einsatzzweck: Raumklimasteuerung, Messwerterfassung
Bedienfunktionen: Sollwertverstellung Temperatur
Bedienelemente: Potentiometer (P), Standardbeschriftung des Herstellers
Ausgang Spannung: 2x 0..10 V, min. Last 10 kΩ, Heizen + Kühlen oder Ansteuerung 6-Wege-Ventil
Netzwerktechnologie: RS485 BACnet (MS/TP)
Temperatureinsatzbereich: 0..+50 °C, Genauigkeit Temperatur: ±0,5 K (typ. bei 21 °C)
Eingang: 2x Eingang digital für potentialfreien Schaltkontakt
Spannungsversorgung: 24 V = (±10%) SELV, 24 V ~ (±10%) SELV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</si>
  <si>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Standardbeschriftung des Herstellers, Taster (T)
Ausgang Spannung: 2x 0..10 V, min. Last 10 kΩ, Heizen + Kühlen oder Ansteuerung 6-Wege-Ventil
Netzwerktechnologie: RS485 BACnet (MS/TP)
Temperatureinsatzbereich: 0..+50 °C, Genauigkeit Temperatur: ±0,5 K (typ. bei 21 °C)
Eingang: 2x Eingang digital für potentialfreien Schaltkontakt
Spannungsversorgung: 24 V = (±10%) SELV, 24 V ~ (±10%) SELV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</si>
  <si>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Standardbeschriftung des Herstellers
Netzwerktechnologie: RS485 Modbus
Temperatureinsatzbereich: 0..+50 °C, Genauigkeit Temperatur: ±0,5 K (typ. bei 21 °C)
Eingang: 4x Eingang digital für potentialfreien Schaltkontakt
Spannungsversorgung: 24 V = (±10%) SELV, 24 V ~ (±10%) SELV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</si>
  <si>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Standardbeschriftung des Herstellers, Taster (T)
Netzwerktechnologie: RS485 Modbus
Temperatureinsatzbereich: 0..+50 °C, Genauigkeit Temperatur: ±0,5 K (typ. bei 21 °C)
Eingang: 4x Eingang digital für potentialfreien Schaltkontakt
Spannungsversorgung: 24 V = (±10%) SELV, 24 V ~ (±10%) SELV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</si>
  <si>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Standardbeschriftung des Herstellers
Ausgang Spannung: 2x 0..10 V, min. Last 10 kΩ, Heizen + Kühlen oder Ansteuerung 6-Wege-Ventil
Netzwerktechnologie: RS485 Modbus
Temperatureinsatzbereich: 0..+50 °C, Genauigkeit Temperatur: ±0,5 K (typ. bei 21 °C)
Eingang: 2x Eingang digital für potentialfreien Schaltkontakt
Spannungsversorgung: 24 V = (±10%) SELV, 24 V ~ (±10%) SELV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</si>
  <si>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Standardbeschriftung des Herstellers, Taster (T)
Ausgang Spannung: 2x 0..10 V, min. Last 10 kΩ, Heizen + Kühlen oder Ansteuerung 6-Wege-Ventil
Netzwerktechnologie: RS485 Modbus
Temperatureinsatzbereich: 0..+50 °C, Genauigkeit Temperatur: ±0,5 K (typ. bei 21 °C)
Eingang: 2x Eingang digital für potentialfreien Schaltkontakt
Spannungsversorgung: 24 V = (±10%) SELV, 24 V ~ (±10%) SELV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</si>
  <si>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Standardbeschriftung des Herstellers
Netzwerktechnologie: LON FT (free topology)
Temperatureinsatzbereich: 0..+50 °C, Genauigkeit Temperatur: ±0,5 K (typ. bei 21 °C)
Eingang: 4x Eingang digital für potentialfreien Schaltkontakt
Spannungsversorgung: 24 V = (±10%) SELV, 24 V ~ (±10%) SELV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</si>
  <si>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Standardbeschriftung des Herstellers, Taster (T)
Netzwerktechnologie: LON FT (free topology)
Temperatureinsatzbereich: 0..+50 °C, Genauigkeit Temperatur: ±0,5 K (typ. bei 21 °C)
Eingang: 4x Eingang digital für potentialfreien Schaltkontakt
Spannungsversorgung: 24 V = (±10%) SELV, 24 V ~ (±10%) SELV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</si>
  <si>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
Bedienelemente: Potentiometer (P), Standardbeschriftung des Herstellers
Ausgang Spannung: 2x 0..10 V, min. Last 10 kΩ, Heizen + Kühlen oder Ansteuerung 6-Wege-Ventil
Netzwerktechnologie: LON FT (free topology)
Temperatureinsatzbereich: 0..+50 °C, Genauigkeit Temperatur: ±0,5 K (typ. bei 21 °C)
Eingang: 2x Eingang digital für potentialfreien Schaltkontakt
Spannungsversorgung: 24 V = (±10%) SELV, 24 V ~ (±10%) SELV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</si>
  <si>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Präsenzmeldung, Statusrückmeldung über LED
Bedienelemente: Potentiometer (P), Standardbeschriftung des Herstellers, Taster (T)
Ausgang Spannung: 2x 0..10 V, min. Last 10 kΩ, Heizen + Kühlen oder Ansteuerung 6-Wege-Ventil
Netzwerktechnologie: LON FT (free topology)
Temperatureinsatzbereich: 0..+50 °C, Genauigkeit Temperatur: ±0,5 K (typ. bei 21 °C)
Eingang: 2x Eingang digital für potentialfreien Schaltkontakt
Spannungsversorgung: 24 V = (±10%) SELV, 24 V ~ (±10%) SELV
Anzeige: LED zur Statusrückmeldung, grün
Schalterprogramm Feller: EDIZIOdue
Gehäuse: Zentralscheibe im Design des Herstellers, Farbe: weiss, Schutzart: IP20
Montage: Unterputz in Standard UP-Dose (Ø=60 mm, Tiefe min. 45 mm)
Lieferumfang: inkl. Rahmen
</t>
  </si>
  <si>
    <t xml:space="preserve">Einsatzzweck: Raumklimasteuerung, Messwerterfassung
Bedienfunktionen: Sollwertverstellung Temperatur, Präsenzmeldung
Bedienelemente: 4 Tasten
Netzwerktechnologie: RS485 Modbus
Temperatureinsatzbereich: 0..+50 °C, Genauigkeit Temperatur: ±0,5 K (typ. bei 21 °C)
Eingang: 4x Eingang digital für potentialfreien Schaltkontakt
Spannungsversorgung: 15..24 V = (±10%) SELV, 24 V ~ (±10%) SELV
Schalterprogramm Feller: EDIZIOdue
Gehäuse: PC, Farbe: reinweiss matt, Rahmen weiss, Schutzart: IP30
Montage: Unterputz in Standard UP-Dose (Ø=60 mm, Tiefe min. 45 mm)
Lieferumfang: inkl. Rahmen
</t>
  </si>
  <si>
    <t xml:space="preserve">Einsatzzweck: Raumklimasteuerung, Messwerterfassung
Bedienfunktionen: Sollwertverstellung Temperatur, Lüfterstufenverstellung, Präsenzmeldung
Bedienelemente: 4 Tasten
Netzwerktechnologie: RS485 Modbus
Temperatureinsatzbereich: 0..+50 °C, Genauigkeit Temperatur: ±0,5 K (typ. bei 21 °C)
Eingang: 4x Eingang digital für potentialfreien Schaltkontakt
Spannungsversorgung: 15..24 V = (±10%) SELV, 24 V ~ (±10%) SELV
Schalterprogramm Feller: EDIZIOdue
Gehäuse: PC, Farbe: reinweiss matt, Rahmen weiss, Schutzart: IP30
Montage: Unterputz in Standard UP-Dose (Ø=60 mm, Tiefe min. 45 mm)
Lieferumfang: inkl. Rahmen
</t>
  </si>
  <si>
    <t xml:space="preserve">Einsatzzweck: Raumklimasteuerung, Messwerterfassung
Bedienfunktionen: Sollwertverstellung Temperatur, Sollwertverstellung OK/Abbruch
Bedienelemente: 4 Tasten
Netzwerktechnologie: RS485 Modbus
Temperatureinsatzbereich: 0..+50 °C, Genauigkeit Temperatur: ±0,5 K (typ. bei 21 °C)
Eingang: 4x Eingang digital für potentialfreien Schaltkontakt
Spannungsversorgung: 15..24 V = (±10%) SELV, 24 V ~ (±10%) SELV
Schalterprogramm Feller: EDIZIOdue
Gehäuse: PC, Farbe: reinweiss matt, Rahmen weiss, Schutzart: IP30
Montage: Unterputz in Standard UP-Dose (Ø=60 mm, Tiefe min. 45 mm)
Lieferumfang: inkl. Rahmen
</t>
  </si>
  <si>
    <t xml:space="preserve">Einsatzzweck: Raumklimasteuerung, Messwerterfassung
Bedienfunktionen: Sollwertverstellung Temperatur, Präsenzmeldung
Bedienelemente: 4 Tasten
Ausgang Spannung: 2x 0..10 V, min. Last 10 kΩ, Heizen + Kühlen oder Ansteuerung 6-Wege-Ventil
Netzwerktechnologie: RS485 Modbus
Temperatureinsatzbereich: 0..+50 °C, Genauigkeit Temperatur: ±0,5 K (typ. bei 21 °C)
Eingang: 2x Eingang digital für potentialfreien Schaltkontakt
Spannungsversorgung: 15..24 V = (±10%) SELV, 24 V ~ (±10%) SELV
Schalterprogramm Feller: EDIZIOdue
Gehäuse: PC, Farbe: reinweiss matt, Rahmen weiss, Schutzart: IP30
Montage: Unterputz in Standard UP-Dose (Ø=60 mm, Tiefe min. 45 mm)
Lieferumfang: inkl. Rahmen
</t>
  </si>
  <si>
    <t xml:space="preserve">Einsatzzweck: Raumklimasteuerung, Messwerterfassung
Bedienfunktionen: Sollwertverstellung Temperatur, Lüfterstufenverstellung, Präsenzmeldung
Bedienelemente: 4 Tasten
Ausgang Spannung: 2x 0..10 V, min. Last 10 kΩ, Heizen + Kühlen oder Ansteuerung 6-Wege-Ventil
Netzwerktechnologie: RS485 Modbus
Temperatureinsatzbereich: 0..+50 °C, Genauigkeit Temperatur: ±0,5 K (typ. bei 21 °C)
Eingang: 2x Eingang digital für potentialfreien Schaltkontakt
Spannungsversorgung: 15..24 V = (±10%) SELV, 24 V ~ (±10%) SELV
Schalterprogramm Feller: EDIZIOdue
Gehäuse: PC, Farbe: reinweiss matt, Rahmen weiss, Schutzart: IP30
Montage: Unterputz in Standard UP-Dose (Ø=60 mm, Tiefe min. 45 mm)
Lieferumfang: inkl. Rahmen
</t>
  </si>
  <si>
    <t xml:space="preserve">Einsatzzweck: Raumklimasteuerung, Messwerterfassung
Bedienfunktionen: Sollwertverstellung Temperatur, Sollwertverstellung OK/Abbruch
Bedienelemente: 4 Tasten
Ausgang Spannung: 2x 0..10 V, min. Last 10 kΩ, Heizen + Kühlen oder Ansteuerung 6-Wege-Ventil
Netzwerktechnologie: RS485 Modbus
Temperatureinsatzbereich: 0..+50 °C, Genauigkeit Temperatur: ±0,5 K (typ. bei 21 °C)
Eingang: 2x Eingang digital für potentialfreien Schaltkontakt
Spannungsversorgung: 15..24 V = (±10%) SELV, 24 V ~ (±10%) SELV
Schalterprogramm Feller: EDIZIOdue
Gehäuse: PC, Farbe: reinweiss matt, Rahmen weiss, Schutzart: IP30
Montage: Unterputz in Standard UP-Dose (Ø=60 mm, Tiefe min. 45 mm)
Lieferumfang: inkl. Rahmen
</t>
  </si>
  <si>
    <t xml:space="preserve">Einsatzzweck: Raumklimasteuerung, Messwerterfassung
Bedienfunktionen: Sollwertverstellung Temperatur, Präsenzmeldung
Bedienelemente: 4 Tasten
 Ausgang Schaltkontakt: 2x Schliesserkontakt, 1x Heizen, 1x Kühlen, Last max. 3 A, für 24 V =/~, potentialfrei
Netzwerktechnologie: RS485 Modbus
Temperatureinsatzbereich: 0..+50 °C, Genauigkeit Temperatur: ±0,5 K (typ. bei 21 °C)
Eingang: 2x Eingang digital für potentialfreien Schaltkontakt
Spannungsversorgung: 15..24 V = (±10%) SELV, 24 V ~ (±10%) SELV
Schalterprogramm Feller: EDIZIOdue
Gehäuse: PC, Farbe: reinweiss matt, Rahmen weiss, Schutzart: IP30
Montage: Unterputz in Standard UP-Dose (Ø=60 mm, Tiefe min. 45 mm)
Lieferumfang: inkl. Rahmen 2-fach mit Blindabdeckung
</t>
  </si>
  <si>
    <t xml:space="preserve">Einsatzzweck: Raumklimasteuerung, Messwerterfassung
Bedienfunktionen: Sollwertverstellung Temperatur, Präsenzmeldung
Bedienelemente: 4 Tasten
 Ausgang Schaltkontakt: 2x Triac-Ausgang, 1x Heizen, 1x Kühlen, Last max. 1 A, für 24 V ~, potentialfrei
Netzwerktechnologie: RS485 Modbus
Temperatureinsatzbereich: 0..+50 °C, Genauigkeit Temperatur: ±0,5 K (typ. bei 21 °C)
Eingang: 2x Eingang digital für potentialfreien Schaltkontakt
Spannungsversorgung: 15..24 V = (±10%) SELV, 24 V ~ (±10%) SELV
Schalterprogramm Feller: EDIZIOdue
Gehäuse: PC, Farbe: reinweiss matt, Rahmen weiss, Schutzart: IP30
Montage: Unterputz in Standard UP-Dose (Ø=60 mm, Tiefe min. 45 mm)
Lieferumfang: inkl. Rahmen 2-fach mit Blindabdeckung
</t>
  </si>
  <si>
    <t xml:space="preserve">Einsatzzweck: Raumklimasteuerung, Messwerterfassung
Bedienfunktionen: Sollwertverstellung Temperatur, Präsenzmeldung
Bedienelemente: 4 Tasten
Ausgang Spannung: 0..10 V, min. Last 10 kΩ, Kühlen, Ausgang Schaltkontakt: 1x Schliesserkontakt, Heizen, Last max. 3 A, für 24 V =/~, potentialfrei
Netzwerktechnologie: RS485 Modbus
Temperatureinsatzbereich: 0..+50 °C, Genauigkeit Temperatur: ±0,5 K (typ. bei 21 °C)
Eingang: 2x Eingang digital für potentialfreien Schaltkontakt
Spannungsversorgung: 15..24 V = (±10%) SELV, 24 V ~ (±10%) SELV
Schalterprogramm Feller: EDIZIOdue
Gehäuse: PC, Farbe: reinweiss matt, Rahmen weiss, Schutzart: IP30
Montage: Unterputz in Standard UP-Dose (Ø=60 mm, Tiefe min. 45 mm)
Lieferumfang: inkl. Rahmen 2-fach mit Blindabdeckung
</t>
  </si>
  <si>
    <t xml:space="preserve">Einsatzzweck: Raumklimasteuerung, Messwerterfassung
Bedienfunktionen: Sollwertverstellung Temperatur, Präsenzmeldung
Bedienelemente: 4 Tasten
Ausgang Spannung: 0..10 V, min. Last 10 kΩ, Kühlen, Ausgang Schaltkontakt: 1x Triac-Ausgang, Heizen, Last max. 1 A, für 24 V ~, potentialfrei
Netzwerktechnologie: RS485 Modbus
Temperatureinsatzbereich: 0..+50 °C, Genauigkeit Temperatur: ±0,5 K (typ. bei 21 °C)
Eingang: 2x Eingang digital für potentialfreien Schaltkontakt
Spannungsversorgung: 15..24 V = (±10%) SELV, 24 V ~ (±10%) SELV
Schalterprogramm Feller: EDIZIOdue
Gehäuse: PC, Farbe: reinweiss matt, Rahmen weiss, Schutzart: IP30
Montage: Unterputz in Standard UP-Dose (Ø=60 mm, Tiefe min. 45 mm)
Lieferumfang: inkl. Rahmen 2-fach mit Blindabdeckung
</t>
  </si>
  <si>
    <t xml:space="preserve">Einsatzzweck: Raumklimasteuerung, Messwerterfassung
Bedienfunktionen: Sollwertverstellung Temperatur
Bedienelemente: Potentiometer (P), Beschriftung {[Thermometer] - [Skala] 0 [Skala] +}
Ausgang Spannung: 2x 0..10 V, min. Last 10 kΩ, Heizen + Kühlen oder Ansteuerung 6-Wege-Ventil
Netzwerktechnologie: RS485 Modbus
Temperatureinsatzbereich: -35..+70 °C, Genauigkeit Temperatur: ±0,5 K (typ. bei 21 °C)
Eingang: 2x Eingang für potentialfreien Kontakt
Spannungsversorgung: 15..24 V = (±10%) SELV, 24 V ~ (±10%) SELV
Gehäuse: PC, Farbe: reinweiss, Schutzart: IP30
Montage: Aufputz auf Standard UP-Dose (Ø=60 mm), flach auf Untergrund schrauben, Gehäuseunterteil kann separat vom Gehäuseoberteil vormontiert und verdrahtet werden
</t>
  </si>
  <si>
    <t xml:space="preserve">Einsatzzweck: Raumklimasteuerung, Messwerterfassung
Bedienfunktionen: Sollwertverstellung Temperatur, Präsenzmeldung, Statusanzeigen
Bedienelemente: Potentiometer (P), Beschriftung {[Thermometer] - [Skala] 0 [Skala] +}, Taster (T)
Ausgang Spannung: 2x 0..10 V, min. Last 10 kΩ, Heizen + Kühlen oder Ansteuerung 6-Wege-Ventil
Netzwerktechnologie: RS485 Modbus
Temperatureinsatzbereich: -35..+70 °C, Genauigkeit Temperatur: ±0,5 K (typ. bei 21 °C)
Eingang: 2x Eingang für potentialfreien Kontakt
Spannungsversorgung: 15..24 V = (±10%) SELV, 24 V ~ (±10%) SELV
Anzeige: LED zur Statusrückmeldung, grün
Gehäuse: PC, Farbe: reinweiss, Schutzart: IP30
Montage: Aufputz auf Standard UP-Dose (Ø=60 mm), flach auf Untergrund schrauben, Gehäuseunterteil kann separat vom Gehäuseoberteil vormontiert und verdrahtet werden
</t>
  </si>
  <si>
    <t xml:space="preserve">Einsatzzweck: Raumklimasteuerung, Messwerterfassung
Bedienfunktionen: Sollwertverstellung Temperatur, Lüfterstufenverstellung, max. 5 Stufen, Statusrückmeldung über LED
Bedienelemente: Potentiometer (P), Beschriftung {[Thermometer] - [Skala] 0 [Skala] +}, Drehschalter (S), Beschriftung {[Lüfterflügel]}, 5 Lüfterstufen, Beschriftung {[Skala] A 0 I II III}
Ausgang Spannung: 2x 0..10 V, min. Last 10 kΩ, Heizen + Kühlen oder Ansteuerung 6-Wege-Ventil
Netzwerktechnologie: RS485 Modbus
Temperatureinsatzbereich: -35..+70 °C, Genauigkeit Temperatur: ±0,5 K (typ. bei 21 °C)
Eingang: 2x Eingang für potentialfreien Kontakt
Spannungsversorgung: 15..24 V = (±10%) SELV, 24 V ~ (±10%) SELV
Anzeige: LED zur Statusrückmeldung, grün
Gehäuse: PC, Farbe: reinweiss, Schutzart: IP30
Montage: Aufputz auf Standard UP-Dose (Ø=60 mm), flach auf Untergrund schrauben, Gehäuseunterteil kann separat vom Gehäuseoberteil vormontiert und verdrahtet werden
</t>
  </si>
  <si>
    <t xml:space="preserve">Einsatzzweck: Raumklimasteuerung, Messwerterfassung
Bedienfunktionen: Sollwertverstellung Temperatur, Lüfterstufenverstellung, Präsenzmeldung, Statusrückmeldung über LED
Bedienelemente: Potentiometer (P), Beschriftung {[Thermometer] - [Skala] 0 [Skala] +}, Drehschalter (S), Beschriftung {[Lüfterflügel]}, 5 Lüfterstufen, Beschriftung {[Skala] A 0 I II III}, Taster (T)
Ausgang Spannung: 2x 0..10 V, min. Last 10 kΩ, Heizen + Kühlen oder Ansteuerung 6-Wege-Ventil
Netzwerktechnologie: RS485 Modbus
Temperatureinsatzbereich: -35..+70 °C, Genauigkeit Temperatur: ±0,5 K (typ. bei 21 °C)
Eingang: 2x Eingang für potentialfreien Kontakt
Spannungsversorgung: 15..24 V = (±10%) SELV, 24 V ~ (±10%) SELV
Anzeige: LED zur Statusrückmeldung, grün
Gehäuse: PC, Farbe: reinweiss, Schutzart: IP30
Montage: Aufputz auf Standard UP-Dose (Ø=60 mm), flach auf Untergrund schrauben, Gehäuseunterteil kann separat vom Gehäuseoberteil vormontiert und verdrahtet werden
</t>
  </si>
  <si>
    <t xml:space="preserve">Einsatzzweck: Raumklimasteuerung, Messwerterfassung
Bedienfunktionen: Sollwertverstellung Temperatur
Bedienelemente: Potentiometer (P), Beschriftung {[Thermometer] - [Skala] 0 [Skala] +}
Ausgang Spannung: 2x 0..10 V, min. Last 10 kΩ, Heizen + Kühlen oder Ansteuerung 6-Wege-Ventil
Netzwerktechnologie: RS485 Modbus
Temperatureinsatzbereich: -35..+70 °C, Genauigkeit Temperatur: ±0,5 K (typ. bei 21 °C)
Eingang: 2x Eingang für potentialfreien Kontakt
Spannungsversorgung: 15..24 V = (±10%) SELV, 24 V ~ (±10%) SELV
Anzeige: LCD 29x12 mm, monochrom
Gehäuse: PC, Farbe: reinweiss, Schutzart: IP30
Montage: Aufputz auf Standard UP-Dose (Ø=60 mm), flach auf Untergrund schrauben, Gehäuseunterteil kann separat vom Gehäuseoberteil vormontiert und verdrahtet werden
</t>
  </si>
  <si>
    <t xml:space="preserve">Einsatzzweck: Raumklimasteuerung, Messwerterfassung
Bedienfunktionen: Sollwertverstellung Temperatur, Präsenzmeldung, Statusanzeigen
Bedienelemente: Potentiometer (P), Beschriftung {[Thermometer] - [Skala] 0 [Skala] +}, Taster (T)
Ausgang Spannung: 2x 0..10 V, min. Last 10 kΩ, Heizen + Kühlen oder Ansteuerung 6-Wege-Ventil
Netzwerktechnologie: RS485 Modbus
Temperatureinsatzbereich: -35..+70 °C, Genauigkeit Temperatur: ±0,5 K (typ. bei 21 °C)
Eingang: 2x Eingang für potentialfreien Kontakt
Spannungsversorgung: 15..24 V = (±10%) SELV, 24 V ~ (±10%) SELV
Anzeige: LCD 29x12 mm, monochrom, LED zur Statusrückmeldung, grün
Gehäuse: PC, Farbe: reinweiss, Schutzart: IP30
Montage: Aufputz auf Standard UP-Dose (Ø=60 mm), flach auf Untergrund schrauben, Gehäuseunterteil kann separat vom Gehäuseoberteil vormontiert und verdrahtet werden
</t>
  </si>
  <si>
    <t xml:space="preserve">Einsatzzweck: Raumklimasteuerung, Messwerterfassung
Bedienfunktionen: Sollwertverstellung Temperatur, Lüfterstufenverstellung, max. 5 Stufen, Statusrückmeldung über LED
Bedienelemente: Potentiometer (P), Beschriftung {[Thermometer] - [Skala] 0 [Skala] +}, Drehschalter (S), Beschriftung {[Lüfterflügel]}, 5 Lüfterstufen, Beschriftung {[Skala] A 0 I II III}
Ausgang Spannung: 2x 0..10 V, min. Last 10 kΩ, Heizen + Kühlen oder Ansteuerung 6-Wege-Ventil
Netzwerktechnologie: RS485 Modbus
Temperatureinsatzbereich: -35..+70 °C, Genauigkeit Temperatur: ±0,5 K (typ. bei 21 °C)
Eingang: 2x Eingang für potentialfreien Kontakt
Spannungsversorgung: 15..24 V = (±10%) SELV, 24 V ~ (±10%) SELV
Anzeige: LCD 29x12 mm, monochrom, LED zur Statusrückmeldung, grün
Gehäuse: PC, Farbe: reinweiss, Schutzart: IP30
Montage: Aufputz auf Standard UP-Dose (Ø=60 mm), flach auf Untergrund schrauben, Gehäuseunterteil kann separat vom Gehäuseoberteil vormontiert und verdrahtet werden
</t>
  </si>
  <si>
    <t xml:space="preserve">Einsatzzweck: Raumklimasteuerung, Messwerterfassung
Bedienfunktionen: Sollwertverstellung Temperatur, Lüfterstufenverstellung, Präsenzmeldung, Statusrückmeldung über LED
Bedienelemente: Potentiometer (P), Beschriftung {[Thermometer] - [Skala] 0 [Skala] +}, Drehschalter (S), Beschriftung {[Lüfterflügel]}, 5 Lüfterstufen, Beschriftung {[Skala] A 0 I II III}, Taster (T)
Ausgang Spannung: 2x 0..10 V, min. Last 10 kΩ, Heizen + Kühlen oder Ansteuerung 6-Wege-Ventil
Netzwerktechnologie: RS485 Modbus
Temperatureinsatzbereich: -35..+70 °C, Genauigkeit Temperatur: ±0,5 K (typ. bei 21 °C)
Eingang: 2x Eingang für potentialfreien Kontakt
Spannungsversorgung: 15..24 V = (±10%) SELV, 24 V ~ (±10%) SELV
Anzeige: LCD 29x12 mm, monochrom, LED zur Statusrückmeldung, grün
Gehäuse: PC, Farbe: reinweiss, Schutzart: IP30
Montage: Aufputz auf Standard UP-Dose (Ø=60 mm), flach auf Untergrund schrauben, Gehäuseunterteil kann separat vom Gehäuseoberteil vormontiert und verdrahtet werden
</t>
  </si>
  <si>
    <t xml:space="preserve">Sensor: Polyga®-Messelement, mechanisch
 Ausgang Schaltkontakt: Wechselkontakt, potentialfrei&lt;br /&gt;
Entfeuchten - max. 250 V, 5 (1) A, min. 100 mA&lt;br /&gt;
Befeuchten - max. 250 V, 3 (1) A, min. 100 mA
Temperatureinsatzbereich: 0..+60 °C
Messbereich Feuchte: 30..100% rH ohne Betauung, Genauigkeit Feuchte: ±3% rH (typ. bei 50% rH), mittlerer Temperaturkoeffizient -0,2% / K (typ. bei 20 °C, 50% rH)
Gehäuse: PC, Farbe: reinweiss, Schutzart: IP30
Montage: Aufputz auf Standard UP-Dose (Ø=60 mm), flach auf Untergrund schrauben, Gehäuseunterteil kann separat vom Gehäuseoberteil vormontiert und verdrahtet werden
</t>
  </si>
  <si>
    <t xml:space="preserve">Sensor: Pt100 DIN Kl. B, passiv
Temperatureinsatzbereich: -35..+70 °C, Genauigkeit Temperatur: ±0,3 K (typ. bei 0 °C)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</si>
  <si>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Sensor: Pt1000 DIN Kl. B
Temperatureinsatzbereich: -35..+70 °C, Genauigkeit Temperatur: ±0,3 K (typ. bei 0 °C)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</si>
  <si>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Sensor: Pt1000 1/3 DIN
Temperatureinsatzbereich: -35..+70 °C, Genauigkeit Temperatur: ±0,3 K (typ. bei 0 °C)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</si>
  <si>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Sensor: NTC10k
Temperatureinsatzbereich: -35..+70 °C, Genauigkeit Temperatur: ±0,2 K (typ. bei 25 °C, temperaturabhängig)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</si>
  <si>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Sensor: Ni1000 DIN Kl. B
Temperatureinsatzbereich: -35..+70 °C, Genauigkeit Temperatur: ±0,4 K (typ. bei 0 °C)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</si>
  <si>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Sensor: Ni1000TK5000
Temperatureinsatzbereich: -35..+70 °C, Genauigkeit Temperatur: ±0,4 K (typ. bei 0 °C)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</si>
  <si>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Spannung: 0..10 V oder 0..5 V, live-zero-Konfiguration über App oder uConfig, min. Last 10 kΩ
Temperatureinsatzbereich: 0..+50 °C, Genauigkeit Temperatur: ±0,5 K (typ. bei 21 °C)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</si>
  <si>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Strom: 4..20 mA, max. Bürde 500 Ω
Temperatureinsatzbereich: 0..+50 °C, Genauigkeit Temperatur: ±0,5 K (typ. bei 21 °C)
Spannungsversorgung: 15..35 V =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</si>
  <si>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Spannung: 2x 0..10 V oder 0..5 V, live-zero-Konfiguration über App oder uConfig, min. Last 10 kΩ
Temperatureinsatzbereich: 0..+50 °C, Genauigkeit Temperatur: ±0,5 K (typ. bei 21 °C)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</si>
  <si>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Strom: 2x 4..20 mA, max. Bürde 500 Ω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
Spannungsversorgung: 15..35 V =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</si>
  <si>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Spannung: 2x 0..10 V oder 0..5 V, live-zero-Konfiguration über App oder uConfig, min. Last 10 kΩ
Temperatureinsatzbereich: 0..+50 °C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</si>
  <si>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Strom: 2x 4..20 mA, max. Bürde 500 Ω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</si>
  <si>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Spannung: 3x 0..10 V oder 0..5 V, live-zero-Konfiguration über App oder uConfig, min. Last 10 kΩ
Temperatureinsatzbereich: 0..+50 °C, Genauigkeit Temperatur: ±0,5 K (typ. bei 21 °C)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</si>
  <si>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Spannung: 4x 0..10 V oder 0..5 V, live-zero-Konfiguration über App oder uConfig, min. Last 10 kΩ
Temperatureinsatzbereich: 0..+50 °C, Genauigkeit Temperatur: ±0,5 K (typ. bei 21 °C)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</si>
  <si>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Spannung: 0..10 V oder 0..5 V, live-zero-Konfiguration über App oder uConfig, min. Last 10 kΩ
Temperatureinsatzbereich: 0..+50 °C
Messbereich CO2: 0..2000 ppm, 0..5000 ppm, optional konfigurierbar, Genauigkeit CO2: ±50 ppm +3% des Messwerts (typ. bei 21 °C, 50% rH, 1015 hPa), Selbstkalibrierung Dual Channel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</si>
  <si>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Strom: 4..20 mA, max. Bürde 500 Ω
Temperatureinsatzbereich: 0..+50 °C
Messbereich CO2: 0..2000 ppm, 0..5000 ppm, optional konfigurierbar, Genauigkeit CO2: ±50 ppm +3% des Messwerts (typ. bei 21 °C, 50% rH, 1015 hPa), Selbstkalibrierung Dual Channel
Spannungsversorgung: 15..35 V =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</si>
  <si>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Spannung: 2x 0..10 V oder 0..5 V, live-zero-Konfiguration über App oder uConfig, min. Last 10 kΩ
Temperatureinsatzbereich: 0..+50 °C, Genauigkeit Temperatur: ±0,5 K (typ. bei 21 °C)
Messbereich CO2: 0..2000 ppm, 0..5000 ppm, optional konfigurierbar, Genauigkeit CO2: ±50 ppm +3% des Messwerts (typ. bei 21 °C, 50% rH, 1015 hPa), Selbstkalibrierung Dual Channel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</si>
  <si>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Strom: 2x 4..20 mA, max. Bürde 500 Ω
Temperatureinsatzbereich: 0..+50 °C, Genauigkeit Temperatur: ±0,5 K (typ. bei 21 °C)
Messbereich CO2: 0..2000 ppm, 0..5000 ppm, optional konfigurierbar, Genauigkeit CO2: ±50 ppm +3% des Messwerts (typ. bei 21 °C, 50% rH, 1015 hPa), Selbstkalibrierung Dual Channel
Spannungsversorgung: 15..35 V =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</si>
  <si>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Ausgang Spannung: 3x 0..10 V oder 0..5 V, live-zero-Konfiguration über App oder uConfig, min. Last 10 kΩ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</si>
  <si>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BACnet (MS/TP)
Temperatureinsatzbereich: 0..+50 °C, Genauigkeit Temperatur: ±0,5 K (typ. bei 21 °C)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</si>
  <si>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BACnet (MS/TP)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</si>
  <si>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BACnet (MS/TP)
Temperatureinsatzbereich: 0..+50 °C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</si>
  <si>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BACnet (MS/TP)
Temperatureinsatzbereich: 0..+50 °C, Genauigkeit Temperatur: ±0,5 K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</si>
  <si>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BACnet (MS/TP)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</si>
  <si>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BACnet (MS/TP)
Temperatureinsatzbereich: 0..+50 °C, Genauigkeit Temperatur: ±0,5 K (typ. bei 21 °C)
Messbereich CO2: 0..2000 ppm, 0..5000 ppm, optional konfigurierbar, Genauigkeit CO2: ±50 ppm +3% des Messwerts (typ. bei 21 °C, 50% rH, 1015 hPa), Selbstkalibrierung Dual Channel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</si>
  <si>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BACnet (MS/TP)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</si>
  <si>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Modbus
Temperatureinsatzbereich: 0..+50 °C, Genauigkeit Temperatur: ±0,5 K (typ. bei 21 °C)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</si>
  <si>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Modbus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</si>
  <si>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Modbus
Temperatureinsatzbereich: 0..+50 °C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</si>
  <si>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Modbus
Temperatureinsatzbereich: 0..+50 °C, Genauigkeit Temperatur: ±0,5 K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</si>
  <si>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Modbus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</si>
  <si>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Modbus
Temperatureinsatzbereich: 0..+50 °C, Genauigkeit Temperatur: ±0,5 K (typ. bei 21 °C)
Messbereich CO2: 0..2000 ppm, 0..5000 ppm, optional konfigurierbar, Genauigkeit CO2: ±50 ppm +3% des Messwerts (typ. bei 21 °C, 50% rH, 1015 hPa), Selbstkalibrierung Dual Channel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</si>
  <si>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Netzwerktechnologie: RS485 Modbus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Eingang: 1x Eingang für potentialfreien Kontakt
Spannungsversorgung: 15..35 V = SELV, 19..29 V ~ SELV
Gehäuse: PC V0, Farbe: reinweiss, Schutzart: IP20
Montage: Aufputz auf Standard UP-Dose (Ø=60 mm), flach auf Untergrund, kleben oder schrauben, Gehäuseunterteil kann separat vom Gehäuseoberteil vormontiert und verdrahtet werden
</t>
  </si>
  <si>
    <t>Funktechnologie: EnOcean (IEC 14543-3-10) 868 MHz, Sendeleistung &lt;10 mW, EEP A5-02-05 (4BS)
Temperatureinsatzbereich: 0..+50 °C, Genauigkeit Temperatur: ±0,4 K (typ. bei 21 °C)
Spannungsversorgung: Solarzelle, wartungsfreier interner Super Cap, Einsatz einer Stützbatterie für unzureichend beleuchtete Umgebungen möglich, Batterie ER14505 (3,6 V)
Gehäuse: PC V0, Farbe: reinweiss, Schutzart: IP20
Montage: Aufputz auf Standard UP-Dose (Ø=60 mm), Unterputz in Standard UP-Dose (Ø=60 mm, Tiefe min. 45 mm), flach auf Untergrund, kleben oder schrauben, Gehäuseunterteil kann separat vom Gehäuseoberteil vormontiert und verdrahtet werden
Lieferumfang: inkl. Klebefolie zur Befestigung
Hinweise: + Aufpreis Designblende (Pflicht), Farbe bitte wählen&lt;br /&gt;
Bitte beachten Sie unser 'Informationsblatt EasySens® Funk'</t>
  </si>
  <si>
    <t>Funktechnologie: EnOcean (IEC 14543-3-10) 868 MHz, Sendeleistung &lt;10 mW, EEP A5-04-01 (4BS)
Temperatureinsatzbereich: 0..+50 °C, Genauigkeit Temperatur: ±0,4 K (typ. bei 21 °C)
Spannungsversorgung: Solarzelle, wartungsfreier interner Super Cap, Einsatz einer Stützbatterie für unzureichend beleuchtete Umgebungen möglich, Batterie ER14505 (3,6 V)
Gehäuse: PC V0, Farbe: reinweiss, Schutzart: IP20
Montage: Aufputz auf Standard UP-Dose (Ø=60 mm), Unterputz in Standard UP-Dose (Ø=60 mm, Tiefe min. 45 mm), flach auf Untergrund, kleben oder schrauben, Gehäuseunterteil kann separat vom Gehäuseoberteil vormontiert und verdrahtet werden
Lieferumfang: inkl. Klebefolie zur Befestigung
Hinweise: + Aufpreis Designblende (Pflicht), Farbe bitte wählen&lt;br /&gt;
Bitte beachten Sie unser 'Informationsblatt EasySens® Funk'</t>
  </si>
  <si>
    <t>Funktechnologie: EnOcean (IEC 14543-3-10) 868 MHz, Sendeleistung &lt;10 mW
Temperatureinsatzbereich: 0..+50 °C, Genauigkeit Temperatur: ±0,4 K (typ. bei 21 °C)
Messbereich CO2: 0..2000 ppm, 0..5000 ppm, optional konfigurierbar, Genauigkeit CO2: ±50 ppm +3% des Messwerts (typ. bei 21 °C, 50% rH, 1015 hPa), Selbstkalibrierung Dual Channel
Spannungsversorgung: Solarzelle, wartungsfreier interner Super Cap, Einsatz einer Stützbatterie für unzureichend beleuchtete Umgebungen möglich, Batterie ER14505 (3,6 V)
Gehäuse: PC V0, Farbe: reinweiss, Schutzart: IP20
Montage: Aufputz auf Standard UP-Dose (Ø=60 mm), Unterputz in Standard UP-Dose (Ø=60 mm, Tiefe min. 45 mm), flach auf Untergrund, kleben oder schrauben, Gehäuseunterteil kann separat vom Gehäuseoberteil vormontiert und verdrahtet werden
Lieferumfang: inkl. Klebefolie zur Befestigung
Hinweise: Bitte beachten Sie unser 'Informationsblatt EasySens® Funk'</t>
  </si>
  <si>
    <t>Funktechnologie: LoRaWAN® (868 MHz)
Temperatureinsatzbereich: -20..+70 °C, Genauigkeit Temperatur: ±0,4 K (typ. bei 21 °C)
Messbereich Feuchte: 0..100% rH ohne Betauung
Spannungsversorgung: Batterie Typ AA (1x)
Gehäuse: PC V0, Farbe: reinweiss (siehe nächste Position), Schutzart: IP20
Montage: Aufputz auf Standard UP-Dose (Ø=60 mm), flach auf Untergrund, kleben oder schrauben
Lieferumfang: inkl. Klebefolie zur Befestigung
Hinweise: + Aufpreis Designblende (Pflicht), Farbe bitte wählen&lt;br /&gt;
Bitte beachten Sie unser 'Informationsblatt EasySens® Funk'</t>
  </si>
  <si>
    <t>Funktechnologie: LoRaWAN® (868 MHz)
Temperatureinsatzbereich: -20..+70 °C, Genauigkeit Temperatur: ±0,4 K (typ. bei 21 °C)
Messbereich Feuchte: 0..100% rH ohne Betauung
Spannungsversorgung: Batterie Typ AA (1x)
Anzeige: ePaper Display 44x24 mm
Gehäuse: PC V0, Farbe: reinweiss (siehe nächste Position), Schutzart: IP20
Montage: Aufputz auf Standard UP-Dose (Ø=60 mm), flach auf Untergrund, kleben oder schrauben
Lieferumfang: inkl. Klebefolie zur Befestigung
Hinweise: + Aufpreis Designblende (Pflicht), Farbe bitte wählen&lt;br /&gt;
Bitte beachten Sie unser 'Informationsblatt EasySens® Funk'</t>
  </si>
  <si>
    <t>Funktechnologie: LoRaWAN® (868 MHz)
Temperatureinsatzbereich: 0..+50 °C, Genauigkeit Temperatur: ±0,4 K (typ. bei 21 °C)
Messbereich Feuchte: 0..100% rH ohne Betauung
Messbereich CO2: 0..5000 ppm, Genauigkeit CO2: ±50 ppm +3% des Messwerts (typ. bei 21 °C, 50% rH, 1015 hPa), Selbstkalibrierung Dual Channel
Spannungsversorgung: Batterie Typ AA (1x)
Gehäuse: PC V0, Farbe: reinweiss (siehe nächste Position), Schutzart: IP20
Montage: Aufputz auf Standard UP-Dose (Ø=60 mm), flach auf Untergrund, kleben oder schrauben
Lieferumfang: inkl. Klebefolie zur Befestigung
Hinweise: + Aufpreis Designblende (Pflicht), Farbe bitte wählen&lt;br /&gt;
Bitte beachten Sie unser 'Informationsblatt EasySens® Funk'</t>
  </si>
  <si>
    <t>Funktechnologie: LoRaWAN® (868 MHz)
Temperatureinsatzbereich: 0..+50 °C, Genauigkeit Temperatur: ±0,4 K (typ. bei 21 °C)
Messbereich Feuchte: 0..100% rH ohne Betauung
Messbereich CO2: 0..5000 ppm, Genauigkeit CO2: ±50 ppm +3% des Messwerts (typ. bei 21 °C, 50% rH, 1015 hPa), Selbstkalibrierung Dual Channel
Spannungsversorgung: Batterie Typ AA (1x)
Anzeige: ePaper Display 44x24 mm
Gehäuse: PC V0, Farbe: reinweiss (siehe nächste Position), Schutzart: IP20
Montage: Aufputz auf Standard UP-Dose (Ø=60 mm), flach auf Untergrund, kleben oder schrauben
Lieferumfang: inkl. Klebefolie zur Befestigung
Hinweise: + Aufpreis Designblende (Pflicht), Farbe bitte wählen&lt;br /&gt;
Bitte beachten Sie unser 'Informationsblatt EasySens® Funk'</t>
  </si>
  <si>
    <t>Sensor: PIR (passiv Infrarot)
Funktechnologie: LoRaWAN® (868 MHz)
Temperatureinsatzbereich: 0..+50 °C, Genauigkeit Temperatur: ±0,4 K (typ. bei 21 °C)
Messbereich Feuchte: 0..100% rH ohne Betauung
Spannungsversorgung: Batterie Typ AA (1x)
Gehäuse: PC V0, Farbe: reinweiss (siehe nächste Position), Schutzart: IP20
Montage: Aufputz auf Standard UP-Dose (Ø=60 mm), flach auf Untergrund, kleben oder schrauben
Lieferumfang: inkl. Klebefolie zur Befestigung
Hinweise: + Aufpreis Designblende (Pflicht), Farbe bitte wählen&lt;br /&gt;
Bitte beachten Sie unser 'Informationsblatt EasySens® Funk'</t>
  </si>
  <si>
    <t>Sensor: PIR (passiv Infrarot), Umgebungslichtsensor mit präziser, dem menschlichen Auge entsprechender optischer Filterung
Funktechnologie: LoRaWAN® (868 MHz)
Temperatureinsatzbereich: 0..+50 °C, Genauigkeit Temperatur: ±0,4 K (typ. bei 21 °C)
Messbereich Feuchte: 0..100% rH ohne Betauung
Spannungsversorgung: Batterie Typ AA (1x)
Gehäuse: PC V0, Farbe: reinweiss (siehe nächste Position), Schutzart: IP20
Montage: Aufputz auf Standard UP-Dose (Ø=60 mm), flach auf Untergrund, kleben oder schrauben
Lieferumfang: inkl. Klebefolie zur Befestigung
Hinweise: + Aufpreis Designblende (Pflicht), Farbe bitte wählen&lt;br /&gt;
Bitte beachten Sie unser 'Informationsblatt EasySens® Funk'</t>
  </si>
  <si>
    <t xml:space="preserve">Sensor: Ni1000 DIN Kl. B
Temperatureinsatzbereich: -35..+70 °C, Genauigkeit Temperatur: ±0,4 K (typ. bei 21 °C)
Gehäuse: PC V0, Farbe: reinweiss, Schutzart: IP20
Montage: Aufputz auf Standard UP-Dose (Ø=60 mm), flach auf Untergrund, kleben oder schrauben, Gehäuseunterteil kann separat vom Gehäuseoberteil vormontiert und verdrahtet werden
</t>
  </si>
  <si>
    <t xml:space="preserve">Funktechnologie: EnOcean (IEC 14543-3-10) 868 MHz, Sendeleistung &lt;10 mW
Temperatureinsatzbereich: 0..+40 °C
Spannungsversorgung: Batterie Typ AAA
Gehäuse: PC V0, Farbe: reinweiss, Schutzart: IP20
Montage: flach auf Untergrund, mit beiliegender Folie kleben oder schrauben
Lieferumfang: inkl. Klebefolie zur Befestigung, inkl. Batterie Typ AAA
</t>
  </si>
  <si>
    <t xml:space="preserve">Funktechnologie: LoRaWAN® (868 MHz)
Temperatureinsatzbereich: 0..+40 °C
Spannungsversorgung: Batterie Typ AAA
Gehäuse: PC V0, Farbe: reinweiss, Schutzart: IP20
Montage: flach auf Untergrund, mit beiliegender Folie kleben oder schrauben
Lieferumfang: inkl. Klebefolie zur Befestigung
</t>
  </si>
  <si>
    <t xml:space="preserve">Sensor: ohne Sensor
Temperatureinsatzbereich: -35..+70 °C
Schalterprogramm Feller: EDIZIOdue
Gehäuse: Zentralscheibe im Design des Herstellers, Farbe: weiss, Schutzart: IP20
Montage: Unterputz in Standard UP-Dose (Ø=60 mm, Tiefe min. 45 mm)
Lieferumfang: inkl. Rahmen
</t>
  </si>
  <si>
    <t xml:space="preserve">Sensor: Pt100 DIN Kl. B, passiv
Temperatureinsatzbereich: -35..+70 °C, Genauigkeit Temperatur: ±0,3 K (typ. bei 0 °C)
Schalterprogramm Feller: EDIZIOdue
Gehäuse: Zentralscheibe im Design des Herstellers, Farbe: weiss, Schutzart: IP20
Montage: Unterputz in Standard UP-Dose (Ø=60 mm, Tiefe min. 45 mm)
Lieferumfang: inkl. Rahmen
</t>
  </si>
  <si>
    <t xml:space="preserve">Sensor: Pt1000 DIN Kl. B, passiv
Temperatureinsatzbereich: -35..+70 °C, Genauigkeit Temperatur: ±0,3 K (typ. bei 0 °C)
Schalterprogramm Feller: EDIZIOdue
Gehäuse: Zentralscheibe im Design des Herstellers, Farbe: weiss, Schutzart: IP20
Montage: Unterputz in Standard UP-Dose (Ø=60 mm, Tiefe min. 45 mm)
Lieferumfang: inkl. Rahmen
</t>
  </si>
  <si>
    <t xml:space="preserve">Sensor: Pt1000 1/3 DIN, passiv
Temperatureinsatzbereich: -35..+70 °C
Schalterprogramm Feller: EDIZIOdue
Gehäuse: Zentralscheibe im Design des Herstellers, Farbe: weiss, Schutzart: IP20
Montage: Unterputz in Standard UP-Dose (Ø=60 mm, Tiefe min. 45 mm)
Lieferumfang: inkl. Rahmen
</t>
  </si>
  <si>
    <t xml:space="preserve">Sensor: NTC10k, passiv
Temperatureinsatzbereich: -35..+70 °C, Genauigkeit Temperatur: ±0,2 K (typ. bei 25 °C, temperaturabhängig)
Schalterprogramm Feller: EDIZIOdue
Gehäuse: Zentralscheibe im Design des Herstellers, Farbe: weiss, Schutzart: IP20
Montage: Unterputz in Standard UP-Dose (Ø=60 mm, Tiefe min. 45 mm)
Lieferumfang: inkl. Rahmen
</t>
  </si>
  <si>
    <t xml:space="preserve">Sensor: Ni1000 DIN Kl. B, passiv
Temperatureinsatzbereich: -35..+70 °C, Genauigkeit Temperatur: ±0,4 K (typ. bei 0 °C)
Schalterprogramm Feller: EDIZIOdue
Gehäuse: Zentralscheibe im Design des Herstellers, Farbe: weiss, Schutzart: IP20
Montage: Unterputz in Standard UP-Dose (Ø=60 mm, Tiefe min. 45 mm)
Lieferumfang: inkl. Rahmen
</t>
  </si>
  <si>
    <t xml:space="preserve">Sensor: Ni1000TK5000, passiv
Temperatureinsatzbereich: -35..+70 °C, Genauigkeit Temperatur: ±0,4 K (typ. bei 0 °C)
Schalterprogramm Feller: EDIZIOdue
Gehäuse: Zentralscheibe im Design des Herstellers, Farbe: weiss, Schutzart: IP20
Montage: Unterputz in Standard UP-Dose (Ø=60 mm, Tiefe min. 45 mm)
Lieferumfang: inkl. Rahmen
</t>
  </si>
  <si>
    <t xml:space="preserve">Ausgang Spannung: 0..10 V, min. Last 5 kΩ
Temperatureinsatzbereich: 0..+50 °C, Genauigkeit Temperatur: ±1% vom Messbereich (typ. bei 21 °C)
Spannungsversorgung: 15..24 V = (±10%) SELV, 24 V ~ (±10%) SELV
Schalterprogramm Feller: EDIZIOdue
Gehäuse: PC, Zentralscheibe im Design des Herstellers, Farbe: weiss, Schutzart: IP20
Montage: Unterputz in Standard UP-Dose (Ø=60 mm, Tiefe min. 45 mm)
Lieferumfang: inkl. Rahmen
</t>
  </si>
  <si>
    <t xml:space="preserve">Ausgang Spannung: 2x 0..10 V, min. Last 10 kΩ
Temperatureinsatzbereich: 0..+50 °C, Genauigkeit Temperatur: ±0,5 K (typ. bei 21 °C)
Messbereich Feuchte: 0..100% rH ohne Betauung, Genauigkeit Feuchte: ±2% zwischen 10..90% rH (typ. bei 21 °C)
Spannungsversorgung: 15..24 V = (±10%) SELV, 24 V ~ (±10%) SELV
Schalterprogramm Feller: EDIZIOdue
Gehäuse: PC, Zentralscheibe Thermokon (Rahmen wählbar), Farbe: weiss, Schutzart: IP30
Montage: Unterputz in Standard UP-Dose (Ø=60 mm, Tiefe min. 45 mm)
Lieferumfang: inkl. Rahmen
</t>
  </si>
  <si>
    <t xml:space="preserve">Sensor: NDIR (nicht dispersiv, infrarot)
Ausgang Spannung: 2x 0..10 V, min. Last 10 kΩ
Temperatureinsatzbereich: 0..+50 °C
Messbereich CO2: 0..2000 ppm, Genauigkeit CO2: ±50 ppm +3% des Messwerts (typ. bei 21 °C, 50% rH, 1015 hPa), Selbstkalibrierung Dual Channel
Messung VOC (Mischgas): beheizter Metalloxid-Halbleiter, Selbstkalibrierung
Spannungsversorgung: 15..24 V = (±10%) SELV, 24 V ~ (±10%) SELV
Schalterprogramm Feller: EDIZIOdue
Gehäuse: PC, Zentralscheibe Thermokon (Rahmen wählbar), Farbe: weiss, Schutzart: IP30
Montage: Unterputz in Standard UP-Dose (Ø=60 mm, Tiefe min. 45 mm)
Lieferumfang: inkl. Rahmen
</t>
  </si>
  <si>
    <t xml:space="preserve">Sensor: NDIR (nicht dispersiv, infrarot)
Ausgang Spannung: 4x 0..10 V, min. Last 10 kΩ
Temperatureinsatzbereich: 0..+50 °C, Genauigkeit Temperatur: ±0,5 K (typ. bei 21 °C)
Messbereich CO2: 0..2000 ppm, Genauigkeit CO2: ±50 ppm +3% des Messwerts (typ. bei 21 °C, 50% rH, 1015 hPa), Selbstkalibrierung Dual Channel
Messung VOC (Mischgas): beheizter Metalloxid-Halbleiter, Selbstkalibrierung
Spannungsversorgung: 15..24 V = (±10%) SELV, 24 V ~ (±10%) SELV
Schalterprogramm Feller: EDIZIOdue
Gehäuse: PC, Zentralscheibe Thermokon (Rahmen wählbar), Farbe: weiss, Schutzart: IP30
Montage: Unterputz in Standard UP-Dose (Ø=60 mm, Tiefe min. 45 mm)
Lieferumfang: inkl. Rahmen
</t>
  </si>
  <si>
    <t xml:space="preserve">Sensor: NDIR (nicht dispersiv, infrarot)
Ausgang Spannung: 2x 0..10 V, min. Last 10 kΩ
Temperatureinsatzbereich: 0..+50 °C, Genauigkeit Temperatur: ±0,5 K (typ. bei 21 °C)
Messbereich CO2: 0..2000 ppm, Genauigkeit CO2: ±50 ppm +3% des Messwerts (typ. bei 21 °C, 50% rH, 1015 hPa), Selbstkalibrierung Dual Channel
Spannungsversorgung: 15..24 V = (±10%) SELV, 24 V ~ (±10%) SELV
Schalterprogramm Feller: EDIZIOdue
Gehäuse: PC, Zentralscheibe Thermokon (Rahmen wählbar), Farbe: weiss, Schutzart: IP30
Montage: Unterputz in Standard UP-Dose (Ø=60 mm, Tiefe min. 45 mm)
Lieferumfang: inkl. Rahmen
</t>
  </si>
  <si>
    <t xml:space="preserve">Sensor: NDIR (nicht dispersiv, infrarot)
Ausgang Spannung: 3x 0..10 V, min. Last 10 kΩ
Temperatureinsatzbereich: 0..+50 °C, Genauigkeit Temperatur: ±0,5 K (typ. bei 21 °C)
Messbereich Feuchte: 0..100% rH ohne Betauung, Genauigkeit Feuchte: ±2% zwischen 10..90% rH (typ. bei 21 °C)
Messbereich CO2: 0..2000 ppm, Genauigkeit CO2: ±50 ppm +3% des Messwerts (typ. bei 21 °C, 50% rH, 1015 hPa), Selbstkalibrierung Dual Channel
Spannungsversorgung: 15..24 V = (±10%) SELV, 24 V ~ (±10%) SELV
Schalterprogramm Feller: EDIZIOdue
Gehäuse: PC, Zentralscheibe Thermokon (Rahmen wählbar), Farbe: weiss, Schutzart: IP30
Montage: Unterputz in Standard UP-Dose (Ø=60 mm, Tiefe min. 45 mm)
Lieferumfang: inkl. Rahmen
</t>
  </si>
  <si>
    <t xml:space="preserve">Netzwerktechnologie: RS485 Modbus
Temperatureinsatzbereich: 0..+50 °C, Genauigkeit Temperatur: ±1% vom Messbereich (typ. bei 21 °C)
Spannungsversorgung: 15..24 V = (±10%) SELV, 24 V ~ (±10%) SELV
Schalterprogramm Feller: EDIZIOdue
Gehäuse: PC, Farbe: weiss, Schutzart: IP20
Montage: Unterputz in Standard UP-Dose (Ø=60 mm, Tiefe min. 45 mm)
Lieferumfang: inkl. Rahmen
</t>
  </si>
  <si>
    <t xml:space="preserve">Netzwerktechnologie: RS485 Modbus
Temperatureinsatzbereich: 0..+50 °C, Genauigkeit Temperatur: ±0,5 K (typ. bei 21 °C)
Messbereich Feuchte: 0..100% rH ohne Betauung, Genauigkeit Feuchte: ±2% zwischen 10..90% rH (typ. bei 21 °C)
Spannungsversorgung: 15..35 V = SELV, 19..29 V ~ SELV
Schalterprogramm Feller: EDIZIOdue
Gehäuse: PC, Zentralscheibe Thermokon (Rahmen wählbar), Farbe: weiss, Schutzart: IP30
Montage: Unterputz in Standard UP-Dose (Ø=60 mm, Tiefe min. 45 mm)
Lieferumfang: inkl. Rahmen
</t>
  </si>
  <si>
    <t xml:space="preserve">Sensor: NDIR (nicht dispersiv, infrarot)
Netzwerktechnologie: RS485 Modbus
Temperatureinsatzbereich: 0..+50 °C
Messbereich CO2: 0..2000 ppm, Genauigkeit CO2: ±50 ppm +3% des Messwerts (typ. bei 21 °C, 50% rH, 1015 hPa), Selbstkalibrierung Dual Channel
Messung VOC (Mischgas): beheizter Metalloxid-Halbleiter, Selbstkalibrierung
Spannungsversorgung: 15..24 V = (±10%) SELV, 24 V ~ (±10%) SELV
Schalterprogramm Feller: EDIZIOdue
Gehäuse: PC, Zentralscheibe Thermokon (Rahmen wählbar), Farbe: weiss, Schutzart: IP30
Montage: Unterputz in Standard UP-Dose (Ø=60 mm, Tiefe min. 45 mm)
Lieferumfang: inkl. Rahmen
</t>
  </si>
  <si>
    <t xml:space="preserve">Sensor: NDIR (nicht dispersiv, infrarot)
Netzwerktechnologie: RS485 Modbus
Temperatureinsatzbereich: 0..+50 °C, Genauigkeit Temperatur: ±0,5 K (typ. bei 21 °C)
Messbereich Feuchte: 0..100% rH ohne Betauung, Genauigkeit Feuchte: ±2% zwischen 10..90% rH (typ. bei 21 °C)
Messbereich CO2: 0..2000 ppm, Genauigkeit CO2: ±50 ppm +3% des Messwerts (typ. bei 21 °C, 50% rH, 1015 hPa), Selbstkalibrierung Dual Channel
Messung VOC (Mischgas): beheizter Metalloxid-Halbleiter, Selbstkalibrierung
Spannungsversorgung: 15..24 V = (±10%) SELV, 24 V ~ (±10%) SELV
Schalterprogramm Feller: EDIZIOdue
Gehäuse: PC, Zentralscheibe Thermokon (Rahmen wählbar), Farbe: weiss, Schutzart: IP30
Montage: Unterputz in Standard UP-Dose (Ø=60 mm, Tiefe min. 45 mm)
Lieferumfang: inkl. Rahmen
</t>
  </si>
  <si>
    <t xml:space="preserve">Sensor: NDIR (nicht dispersiv, infrarot)
Netzwerktechnologie: RS485 Modbus
Temperatureinsatzbereich: 0..+50 °C, Genauigkeit Temperatur: ±0,5 K (typ. bei 21 °C)
Messbereich CO2: 0..2000 ppm, Genauigkeit CO2: ±50 ppm +3% des Messwerts (typ. bei 21 °C, 50% rH, 1015 hPa), Selbstkalibrierung Dual Channel
Spannungsversorgung: 15..24 V = (±10%) SELV, 24 V ~ (±10%) SELV
Schalterprogramm Feller: EDIZIOdue
Gehäuse: PC, Zentralscheibe Thermokon (Rahmen wählbar), Farbe: weiss, Schutzart: IP30
Montage: Unterputz in Standard UP-Dose (Ø=60 mm, Tiefe min. 45 mm)
Lieferumfang: inkl. Rahmen
</t>
  </si>
  <si>
    <t xml:space="preserve">Sensor: NDIR (nicht dispersiv, infrarot)
Netzwerktechnologie: RS485 Modbus
Temperatureinsatzbereich: 0..+50 °C, Genauigkeit Temperatur: ±0,5 K (typ. bei 21 °C)
Messbereich Feuchte: 0..100% rH ohne Betauung, Genauigkeit Feuchte: ±2% zwischen 10..90% rH (typ. bei 21 °C)
Messbereich CO2: 0..2000 ppm, Genauigkeit CO2: ±50 ppm +3% des Messwerts (typ. bei 21 °C, 50% rH, 1015 hPa), Selbstkalibrierung Dual Channel
Spannungsversorgung: 15..24 V = (±10%) SELV, 24 V ~ (±10%) SELV
Schalterprogramm Feller: EDIZIOdue
Gehäuse: PC, Zentralscheibe Thermokon (Rahmen wählbar), Farbe: weiss, Schutzart: IP30
Montage: Unterputz in Standard UP-Dose (Ø=60 mm, Tiefe min. 45 mm)
Lieferumfang: inkl. Rahmen
</t>
  </si>
  <si>
    <t xml:space="preserve">Ausgang Spannung: 2x 0..10 V oder 0..5 V, einstellbar über Jumper, live-zero-Konfiguration über App oder uConfig, min. Last 10 kΩ
Temperatureinsatzbereich: -40..+120 °C, Genauigkeit Temperatur: ±0,3 K (typ. bei 21 °C) im Standardmessbereich, Potentiometer zur Offset-Einstellung, Offset-Einstellung über App oder uConfig
Messbereich Feuchte: 0..100% rH ohne Betauung, 0..85 KJ/kg Enthalpie, 0..50 | 0..80 g/m³ absolute Feuchte, 0..+50 | -20..+80 °C Taupunkt, am Messumformer einstellbar, Genauigkeit Feuchte: ±2% zwischen 10..90% rH (typ. bei 21 °C), Potentiometer zur Offset-Einstellung
Spannungsversorgung: 15..24 V = (±10%) SELV, 24 V ~ (±10%) SELV
Medienberührendes Material: Fühlerkopf, Ø=13 mm, Fühlerspitze Ø=7 mm, Edelstahl V2A (1.4305), Gehäuse: USE-M, schlag- und bruchsicheres Gehäuse mit Klappdeckel, PC, Farbe: reinweiss, Schutzart: Gehäuse IP65
Anschlussleitung: PVC, 0,14 mm², grau, Länge: Länge Anschlussleitung: 15 m
Lieferumfang: inkl. Montagesockel USE-M-Gehäuse reinweiss, inkl. Montageset (Schrauben und Zubehör)
</t>
  </si>
  <si>
    <t xml:space="preserve">Ausgang Strom: 2x 4..20 mA, max. Bürde 500 Ω
Temperatureinsatzbereich: -40..+120 °C, Genauigkeit Temperatur: ±0,3 K (typ. bei 21 °C) im Standardmessbereich, Potentiometer zur Offset-Einstellung, Offset-Einstellung über App oder uConfig
Messbereich Feuchte: 0..100% rH ohne Betauung, 0..85 KJ/kg Enthalpie, 0..50 | 0..80 g/m³ absolute Feuchte, 0..+50 | -20..+80 °C Taupunkt, am Messumformer einstellbar, Genauigkeit Feuchte: ±2% zwischen 10..90% rH (typ. bei 21 °C), Potentiometer zur Offset-Einstellung
Spannungsversorgung: 15..24 V = (±10%) SELV
Medienberührendes Material: Fühlerkopf, Ø=13 mm, Fühlerspitze Ø=7 mm, Edelstahl V2A (1.4305), Gehäuse: USE-M, schlag- und bruchsicheres Gehäuse mit Klappdeckel, PC, Farbe: reinweiss, Schutzart: Gehäuse IP65
Anschlussleitung: PVC, 0,14 mm², grau, Länge: Länge Anschlussleitung: 15 m
Lieferumfang: inkl. Montagesockel USE-M-Gehäuse reinweiss, inkl. Montageset (Schrauben und Zubehör)
</t>
  </si>
  <si>
    <t>Funktechnologie: EnOcean (IEC 14543-3-10) 868 MHz, Sendeleistung &lt;10 mW
Temperatureinsatzbereich: 0..+40 °C, Genauigkeit Temperatur: ±0,4 K (typ. bei 21 °C)
Spannungsversorgung: Solarzelle, wartungsfreier interner Super Cap, Einsatz einer Stützbatterie für unzureichend beleuchtete Umgebungen möglich, Knopfzelle CR1632
Schalterprogramm Feller: EDIZIOdue mit Zwischenrahmen
Gehäuse: PC, Farbe: weiss, Schutzart: IP20
Montage: flach auf Untergrund, kleben oder schrauben
Lieferumfang: inkl. Klebefolie zur Befestigung
Hinweise: 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</si>
  <si>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>Funktechnologie: EnOcean (IEC 14543-3-10) 868 MHz, Sendeleistung &lt;10 mW
Temperatureinsatzbereich: 0..+40 °C, Genauigkeit Temperatur: ±0,4 K (typ. bei 21 °C)
Messbereich Feuchte: 0..100% rH ohne Betauung, Genauigkeit Feuchte: ±5% zwischen 30..70% rH (typ. bei 21 °C)
Spannungsversorgung: Solarzelle, wartungsfreier interner Super Cap, Einsatz einer Stützbatterie für unzureichend beleuchtete Umgebungen möglich, Knopfzelle CR1632
Schalterprogramm Feller: EDIZIOdue mit Zwischenrahmen
Gehäuse: PC, Farbe: weiss, Schutzart: IP20
Montage: flach auf Untergrund, kleben oder schrauben
Lieferumfang: inkl. Klebefolie zur Befestigung
Hinweise: 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</si>
  <si>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 xml:space="preserve">Messgrössen: Bewegung
Sensor: PIR (passiv Infrarot)
 Ausgang Schaltkontakt: 1x Schliesserkontakt, Last max. 1 A, für 24 V =/~, potentialfrei, mit Nachlaufzeit 8 Sekunden
Temperatureinsatzbereich: -20..+60 °C
Erfassungsbereich: kegelförmig, Öffnungswinkel 110°/93° (H/V), 80 Messzonen – bei einer Entfernung von 2,8 m ergibt sich ein Erfassungsbereich von etwa 7x5 m
Spannungsversorgung: 15..24 V = (±10%) SELV, 24 V ~ (±10%) SELV
Schalterprogramm Feller: EDIZIOdue
Gehäuse: Zentralscheibe im Design des Herstellers, Farbe: weiss, Schutzart: IP20
Montage: Unterputz in Standard UP-Dose (Ø=60 mm)
Lieferumfang: inkl. Rahmen
</t>
  </si>
  <si>
    <t xml:space="preserve">Messgrössen: Bewegung
Sensor: PIR (passiv Infrarot)
 Ausgang Schaltkontakt: 1x Schliesserkontakt, Last max. 1 A, für 24 V =/~, potentialfrei, mit Nachlaufzeit 8 Sekunden
Temperatureinsatzbereich: -20..+50 °C
Erfassungsbereich: kegelförmig, Öffnungswinkel 110°/93° (H/V), 80 Messzonen – bei einer Entfernung von 2,8 m ergibt sich ein Erfassungsbereich von etwa 7x5 m
Spannungsversorgung: 15..24 V = (±10%) SELV, 24 V ~ (±10%) SELV
Gehäuse: PC, Farbe: reinweiss, Schutzart: IP30
Montage: Aufputz auf Standard UP-Dose (Ø=60 mm), flach auf Untergrund schrauben, Gehäuseunterteil kann separat vom Gehäuseoberteil vormontiert und verdrahtet werden
</t>
  </si>
  <si>
    <t xml:space="preserve">Sensor: SI-Protection zum Schutz vor Feuchtigkeit und Vibrationen, Pt100 DIN Kl. B, passiv
Temperatureinsatzbereich: -35..+90 °C, Genauigkeit Temperatur: ±0,3 K (typ. bei 0 °C), abhängig von der Länge der Anschlussleitung
Medienberührendes Material: Fühlerkopf, PF31, weiss, Ø=40 mm, Schutzart: IP30
Anschlussleitung: PVC, 0,25 mm², 2-Leiter, weiss, Länge Anschlussleitung: 1 m
</t>
  </si>
  <si>
    <t xml:space="preserve">Sensor: SI-Protection zum Schutz vor Feuchtigkeit und Vibrationen, Pt1000 DIN Kl. B, passiv
Temperatureinsatzbereich: -35..+90 °C, Genauigkeit Temperatur: ±0,3 K (typ. bei 0 °C), abhängig von der Länge der Anschlussleitung
Medienberührendes Material: Fühlerkopf, PF31, weiss, Ø=40 mm, Schutzart: IP30
Anschlussleitung: PVC, 0,25 mm², 2-Leiter, weiss, Länge Anschlussleitung: 1 m
</t>
  </si>
  <si>
    <t xml:space="preserve">Sensor: SI-Protection zum Schutz vor Feuchtigkeit und Vibrationen, Pt1000 1/3 DIN, passiv
Temperatureinsatzbereich: -35..+90 °C, Genauigkeit Temperatur: abhängig von der Länge der Anschlussleitung
Medienberührendes Material: Fühlerkopf, PF31, weiss, Ø=40 mm, Schutzart: IP30
Anschlussleitung: PVC, 0,25 mm², 2-Leiter, weiss, Länge Anschlussleitung: 1 m
</t>
  </si>
  <si>
    <t xml:space="preserve">Sensor: SI-Protection zum Schutz vor Feuchtigkeit und Vibrationen, NTC10k, passiv
Temperatureinsatzbereich: -35..+90 °C, Genauigkeit Temperatur: ±0,2 K (typ. bei 25 °C, temperaturabhängig), abhängig von der Länge der Anschlussleitung
Medienberührendes Material: Fühlerkopf, PF31, weiss, Ø=40 mm, Schutzart: IP30
Anschlussleitung: PVC, 0,25 mm², 2-Leiter, weiss, Länge Anschlussleitung: 1 m
</t>
  </si>
  <si>
    <t xml:space="preserve">Sensor: SI-Protection zum Schutz vor Feuchtigkeit und Vibrationen, Ni1000 DIN Kl. B, passiv
Temperatureinsatzbereich: -35..+90 °C, Genauigkeit Temperatur: ±0,4 K (typ. bei 0 °C), abhängig von der Länge der Anschlussleitung
Medienberührendes Material: Fühlerkopf, PF31, weiss, Ø=40 mm, Schutzart: IP30
Anschlussleitung: PVC, 0,25 mm², 2-Leiter, weiss, Länge Anschlussleitung: 1 m
</t>
  </si>
  <si>
    <t xml:space="preserve">Sensor: SI-Protection zum Schutz vor Feuchtigkeit und Vibrationen, Ni1000TK5000, passiv
Temperatureinsatzbereich: -35..+90 °C, Genauigkeit Temperatur: ±0,4 K (typ. bei 0 °C), abhängig von der Länge der Anschlussleitung
Medienberührendes Material: Fühlerkopf, PF31, weiss, Ø=40 mm, Schutzart: IP30
Anschlussleitung: PVC, 0,25 mm², 2-Leiter, weiss, Länge Anschlussleitung: 1 m
</t>
  </si>
  <si>
    <t xml:space="preserve">Sensor: SI-Protection zum Schutz vor Feuchtigkeit und Vibrationen
Ausgang Spannung: 0..10 V oder 0..5 V, min. Last 5 kΩ
Temperatureinsatzbereich: -35..+70 °C, Genauigkeit Temperatur: ±0,5 K (typ. bei 21 °C) im Standardmessbereich
Spannungsversorgung: 15..24 V = (±10%) SELV, 24 V ~ (±10%) SELV
Medienberührendes Material: Fühlerkopf, PF31, weiss, Ø=40 mm, Gehäuse: USE-S, schlag- und bruchsicheres Gehäuse mit Klappdeckel, PC, Farbe: reinweiss, Schutzart: IP30, Gehäuse IP65
Anschlussleitung: PVC, 0,25 mm², weiss, Länge: Länge Anschlussleitung: 1 m
Lieferumfang: inkl. Montagesockel USE-S-Gehäuse reinweiss, inkl. Montageset (Schrauben und Zubehör)
</t>
  </si>
  <si>
    <t xml:space="preserve">Sensor: SI-Protection zum Schutz vor Feuchtigkeit und Vibrationen
Temperatureinsatzbereich: -35..+70 °C, Genauigkeit Temperatur: ±0,5 K (typ. bei 21 °C) im Standardmessbereich
Spannungsversorgung: 15..24 V = (±10%) SELV
Medienberührendes Material: Fühlerkopf, PF31, weiss, Ø=40 mm, Gehäuse: USE-S, schlag- und bruchsicheres Gehäuse mit Klappdeckel, PC, Farbe: reinweiss, Schutzart: IP30, Gehäuse IP65
Anschlussleitung: PVC, 0,25 mm², weiss, Länge: Länge Anschlussleitung: 1 m
Lieferumfang: inkl. Montagesockel USE-S-Gehäuse reinweiss, inkl. Montageset (Schrauben und Zubehör)
</t>
  </si>
  <si>
    <t xml:space="preserve">Sensor: SI-Protection zum Schutz vor Feuchtigkeit und Vibrationen, Pt100 DIN Kl. B, passiv
Temperatureinsatzbereich: -35..+90 °C, Genauigkeit Temperatur: ±0,3 K (typ. bei 0 °C), abhängig von der Länge der Anschlussleitung
Medienberührendes Material: Fühlerhülse, Ø=15 mm, Edelstahl V2A (1.4305), Länge 100 mm, sechskant verpresst (IP65), Schutzart: IP65
Anschlussleitung: PVC, 0,25 mm², 2-Leiter, weiss, Länge Anschlussleitung: 1 m
</t>
  </si>
  <si>
    <t xml:space="preserve">Sensor: SI-Protection zum Schutz vor Feuchtigkeit und Vibrationen, Pt1000 DIN Kl. B, passiv
Temperatureinsatzbereich: -35..+90 °C, Genauigkeit Temperatur: ±0,3 K (typ. bei 0 °C), abhängig von der Länge der Anschlussleitung
Medienberührendes Material: Fühlerhülse, Ø=15 mm, Edelstahl V2A (1.4305), Länge 100 mm, sechskant verpresst (IP65), Schutzart: IP65
Anschlussleitung: PVC, 0,25 mm², 2-Leiter, weiss, Länge Anschlussleitung: 1 m
</t>
  </si>
  <si>
    <t xml:space="preserve">Sensor: SI-Protection zum Schutz vor Feuchtigkeit und Vibrationen, Pt1000 1/3 DIN, passiv
Temperatureinsatzbereich: -35..+90 °C, Genauigkeit Temperatur: abhängig von der Länge der Anschlussleitung
Medienberührendes Material: Fühlerhülse, Ø=15 mm, Edelstahl V2A (1.4305), Länge 100 mm, sechskant verpresst (IP65), Schutzart: IP65
Anschlussleitung: PVC, 0,25 mm², 2-Leiter, weiss, Länge Anschlussleitung: 1 m
</t>
  </si>
  <si>
    <t xml:space="preserve">Sensor: SI-Protection zum Schutz vor Feuchtigkeit und Vibrationen, NTC10k, passiv
Temperatureinsatzbereich: -35..+90 °C, Genauigkeit Temperatur: ±0,2 K (typ. bei 25 °C, temperaturabhängig)
Medienberührendes Material: Fühlerhülse, Ø=15 mm, Edelstahl V2A (1.4305), Länge 100 mm, sechskant verpresst (IP65), Schutzart: IP65
Anschlussleitung: PVC, 0,25 mm², 2-Leiter, weiss, Länge Anschlussleitung: 6 m
</t>
  </si>
  <si>
    <t xml:space="preserve">Sensor: SI-Protection zum Schutz vor Feuchtigkeit und Vibrationen, Ni1000 DIN Kl. B, passiv
Temperatureinsatzbereich: -35..+90 °C, Genauigkeit Temperatur: ±0,4 K (typ. bei 0 °C), abhängig von der Länge der Anschlussleitung
Medienberührendes Material: Fühlerhülse, Ø=15 mm, Edelstahl V2A (1.4305), Länge 100 mm, sechskant verpresst (IP65), Schutzart: IP65
Anschlussleitung: PVC, 0,25 mm², 2-Leiter, weiss, Länge Anschlussleitung: 1 m
</t>
  </si>
  <si>
    <t xml:space="preserve">Sensor: SI-Protection zum Schutz vor Feuchtigkeit und Vibrationen, Ni1000TK5000, passiv
Temperatureinsatzbereich: -35..+90 °C, Genauigkeit Temperatur: ±0,4 K (typ. bei 0 °C), abhängig von der Länge der Anschlussleitung
Medienberührendes Material: Fühlerhülse, Ø=15 mm, Edelstahl V2A (1.4305), Länge 100 mm, sechskant verpresst (IP65), Schutzart: IP65
Anschlussleitung: PVC, 0,25 mm², 2-Leiter, weiss, Länge Anschlussleitung: 1 m
</t>
  </si>
  <si>
    <t xml:space="preserve">Sensor: SI-Protection zum Schutz vor Feuchtigkeit und Vibrationen
Ausgang Spannung: 0..10 V oder 0..5 V, min. Last 5 kΩ
Temperatureinsatzbereich: -35..+70 °C, Genauigkeit Temperatur: ±0,5 K (typ. bei 21 °C) im Standardmessbereich
Spannungsversorgung: 15..24 V = (±10%) SELV, 24 V ~ (±10%) SELV
Medienberührendes Material: Fühlerhülse, Ø=15 mm, Edelstahl V2A (1.4305), Länge 100 mm, sechskant verpresst (IP65), Gehäuse: USE-S, schlag- und bruchsicheres Gehäuse mit Klappdeckel, PC, Farbe: reinweiss, Schutzart: IP65
Anschlussleitung: PVC, 0,25 mm², weiss, Länge: Länge Anschlussleitung: 1 m
Lieferumfang: inkl. Montagesockel USE-S-Gehäuse reinweiss, inkl. Montageset (Schrauben und Zubehör)
</t>
  </si>
  <si>
    <t xml:space="preserve">Sensor: SI-Protection zum Schutz vor Feuchtigkeit und Vibrationen
Temperatureinsatzbereich: -35..+70 °C, Genauigkeit Temperatur: ±0,5 K (typ. bei 21 °C) im Standardmessbereich
Spannungsversorgung: 15..24 V = (±10%) SELV
Medienberührendes Material: Fühlerhülse, Ø=15 mm, Edelstahl V2A (1.4305), Länge 100 mm, sechskant verpresst (IP65), Gehäuse: USE-S, schlag- und bruchsicheres Gehäuse mit Klappdeckel, PC, Farbe: reinweiss, Schutzart: IP65
Anschlussleitung: PVC, 0,25 mm², weiss, Länge: Länge Anschlussleitung: 1 m
Lieferumfang: inkl. Montagesockel USE-S-Gehäuse reinweiss, inkl. Montageset (Schrauben und Zubehör)
</t>
  </si>
  <si>
    <t xml:space="preserve">Ausgang Spannung: 2x 0..10 V oder 0..5 V, einstellbar über Jumper, min. Last 10 kΩ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einstellbar, Genauigkeit Feuchte: ±2% zwischen 10..90% rH (typ. bei 21 °C), Potentiometer zur Offset-Einstellung
Spannungsversorgung: 15..24 V = (±10%) SELV, 24 V ~ (±10%) SELV
Medienberührendes Material: Fühlerrohr, Ø=20 mm, PA6, schwarz, Länge 210 mm, mit Filter Edelstahl-Drahtgeflecht mit Edelstahlgewicht, Gehäuse: USE-M, schlag- und bruchsicheres Gehäuse mit Klappdeckel, PC, Farbe: reinweiss, Schutzart: IP20, Gehäuse IP65
Anschlussleitung: PVC, 0,14 mm², grau, Länge: Länge Anschlussleitung: 2 m
Lieferumfang: inkl. Montagesockel USE-M-Gehäuse reinweiss, inkl. Montageset (Schrauben und Zubehör)
</t>
  </si>
  <si>
    <t xml:space="preserve">Ausgang Spannung: 2x 0..10 V oder 0..5 V, einstellbar über Jumper, min. Last 10 kΩ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einstellbar, Genauigkeit Feuchte: ±2% zwischen 10..90% rH (typ. bei 21 °C), Potentiometer zur Offset-Einstellung
Spannungsversorgung: 15..24 V = (±10%) SELV, 24 V ~ (±10%) SELV
Medienberührendes Material: Fühlerrohr, Ø=20 mm, PA6, schwarz, Länge 210 mm, mit Filter Edelstahl-Drahtgeflecht mit Edelstahlgewicht, Gehäuse: USE-M, schlag- und bruchsicheres Gehäuse mit Klappdeckel, PC, Farbe: reinweiss, Schutzart: IP20, Gehäuse IP65
Anschlussleitung: PVC, 0,14 mm², grau, Länge: Länge Anschlussleitung: 4 m
Lieferumfang: inkl. Montagesockel USE-M-Gehäuse reinweiss, inkl. Montageset (Schrauben und Zubehör)
</t>
  </si>
  <si>
    <t xml:space="preserve">Ausgang Strom: 2x 4..20 mA, max. Bürde 500 Ω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einstellbar, Genauigkeit Feuchte: ±2% zwischen 10..90% rH (typ. bei 21 °C), Potentiometer zur Offset-Einstellung
Spannungsversorgung: 15..24 V = (±10%) SELV
Medienberührendes Material: Fühlerrohr, Ø=20 mm, PA6, schwarz, Länge 210 mm, mit Filter Edelstahl-Drahtgeflecht mit Edelstahlgewicht, Gehäuse: USE-M, schlag- und bruchsicheres Gehäuse mit Klappdeckel, PC, Farbe: reinweiss, Schutzart: IP20, Gehäuse IP65
Anschlussleitung: PVC, 0,14 mm², grau, Länge: Länge Anschlussleitung: 2 m
Lieferumfang: inkl. Montagesockel USE-M-Gehäuse reinweiss, inkl. Montageset (Schrauben und Zubehör)
</t>
  </si>
  <si>
    <t xml:space="preserve">Ausgang Strom: 2x 4..20 mA, max. Bürde 500 Ω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einstellbar, Genauigkeit Feuchte: ±2% zwischen 10..90% rH (typ. bei 21 °C), Potentiometer zur Offset-Einstellung
Spannungsversorgung: 15..24 V = (±10%) SELV
Medienberührendes Material: Fühlerrohr, Ø=20 mm, PA6, schwarz, Länge 210 mm, mit Filter Edelstahl-Drahtgeflecht mit Edelstahlgewicht, Gehäuse: USE-M, schlag- und bruchsicheres Gehäuse mit Klappdeckel, PC, Farbe: reinweiss, Schutzart: IP20, Gehäuse IP65
Anschlussleitung: PVC, 0,14 mm², grau, Länge: Länge Anschlussleitung: 4 m
Lieferumfang: inkl. Montagesockel USE-M-Gehäuse reinweiss, inkl. Montageset (Schrauben und Zubehör)
</t>
  </si>
  <si>
    <t xml:space="preserve">Sensor: integrierter digitaler Temperatur-Messwertgeber, NDIR (nicht dispersiv, infrarot)
Ausgang Spannung: 2x 0..10 V oder 0..5 V, einstellbar über Jumper, min. Last 10 kΩ
Temperatureinsatzbereich: 0..+50 °C
Messbereich CO2: 0..2000 ppm, Genauigkeit CO2: ±50 ppm +3% des Messwerts (typ. bei 21 °C, 50% rH, 1015 hPa), Selbstkalibrierung Dual Channel
Spannungsversorgung: 15..35 V = SELV, 19..29 V ~ SELV
Medienberührendes Material: Fühlerkopf, schwarz, Länge 126 mm, Gehäuse: USE-M, schlag- und bruchsicheres Gehäuse mit Klappdeckel, PC, Farbe: reinweiss, Schutzart: IP20, Gehäuse IP65
Anschlussleitung: PVC, 0,25 mm², schwarz, Länge: Länge Anschlussleitung: 5 m
Lieferumfang: inkl. Montagesockel USE-M-Gehäuse reinweiss, inkl. Montageset (Schrauben und Zubehör)
</t>
  </si>
  <si>
    <t xml:space="preserve">Sensor: integrierter digitaler Temperatur-Messwertgeber, NDIR (nicht dispersiv, infrarot)
Ausgang Spannung: 2x 0..10 V oder 0..5 V, einstellbar über Jumper, min. Last 10 kΩ
Temperatureinsatzbereich: 0..+50 °C
Messbereich CO2: 0..2000 ppm, Genauigkeit CO2: ±50 ppm +3% des Messwerts (typ. bei 21 °C, 50% rH, 1015 hPa), Selbstkalibrierung Dual Channel
Spannungsversorgung: 15..35 V = SELV, 19..29 V ~ SELV
Anzeige: LCD 29x35 mm, RGB-Hintergrundbeleuchtung, optional parametrierbar über App oder uConfig
Medienberührendes Material: Fühlerkopf, schwarz, Länge 126 mm, Gehäuse: USE-M, schlag- und bruchsicheres Gehäuse mit Klappdeckel, PC, Farbe: reinweiss, Schutzart: IP20, Gehäuse IP65
Anschlussleitung: PVC, 0,25 mm², schwarz, Länge: Länge Anschlussleitung: 5 m
Lieferumfang: inkl. Montagesockel USE-M-Gehäuse reinweiss, inkl. Montageset (Schrauben und Zubehör)
</t>
  </si>
  <si>
    <t xml:space="preserve">Sensor: integrierter digitaler Temperatur-Messwertgeber, NDIR (nicht dispersiv, infrarot)
Ausgang Spannung: 2x 0..10 V oder 0..5 V, einstellbar über Jumper, min. Last 10 kΩ
Netzwerktechnologie: RS485 Modbus
Temperatureinsatzbereich: 0..+50 °C, Genauigkeit Temperatur: ±0,5 K (typ. bei 21 °C)
Messbereich CO2: 0..2000 ppm, Genauigkeit CO2: ±50 ppm +3% des Messwerts (typ. bei 21 °C, 50% rH, 1015 hPa), Selbstkalibrierung Dual Channel
Spannungsversorgung: 15..35 V = SELV, 19..29 V ~ SELV
Medienberührendes Material: Fühlerkopf, schwarz, Länge 126 mm, Gehäuse: USE-M, schlag- und bruchsicheres Gehäuse mit Klappdeckel, PC, Farbe: reinweiss, Schutzart: IP20, Gehäuse IP65
Anschlussleitung: PVC, 0,25 mm², schwarz, Länge: Länge Anschlussleitung: 5 m
Lieferumfang: inkl. Montagesockel USE-M-Gehäuse reinweiss, inkl. Montageset (Schrauben und Zubehör)
</t>
  </si>
  <si>
    <t xml:space="preserve">Sensor: integrierter digitaler Temperatur-Messwertgeber, NDIR (nicht dispersiv, infrarot)
Ausgang Spannung: 2x 0..10 V oder 0..5 V, einstellbar über Jumper, min. Last 10 kΩ
Netzwerktechnologie: RS485 Modbus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Genauigkeit CO2: ±50 ppm +3% des Messwerts (typ. bei 21 °C, 50% rH, 1015 hPa), Selbstkalibrierung Dual Channel
Spannungsversorgung: 15..35 V = SELV, 19..29 V ~ SELV
Anzeige: LCD 29x35 mm, RGB-Hintergrundbeleuchtung, optional parametrierbar über App oder uConfig
Medienberührendes Material: Fühlerkopf, schwarz, Länge 126 mm, Gehäuse: USE-M, schlag- und bruchsicheres Gehäuse mit Klappdeckel, PC, Farbe: reinweiss, Schutzart: IP20, Gehäuse IP65
Anschlussleitung: PVC, 0,25 mm², schwarz, Länge: Länge Anschlussleitung: 5 m
Lieferumfang: inkl. Montagesockel USE-M-Gehäuse reinweiss, inkl. Montageset (Schrauben und Zubehör)
</t>
  </si>
  <si>
    <t xml:space="preserve">Einsatzzweck: Messwerterfassung
Netzwerktechnologie: BACnet IP, theGRID Bus (RS485 Master)
Temperatureinsatzbereich: 0..50 °C, Genauigkeit Temperatur: ±0,5 K (typ. bei 21 °C)
Messbereich Feuchte: 0..100% rH ohne Betauung, Genauigkeit Feuchte: ±2% zwischen 10..90% rH (typ. bei 21 °C)
Spannungsversorgung: 24 V = (±10%) SELV, 24 V ~ (±10%) SELV
Anzeige: RGB-LED
Gehäuse: thevios 5, PC V0, Farbe: reinweiss, Schutzart: IP30
Montage: Deckeneinbau oder mit Aufputz-Gehäuse
</t>
  </si>
  <si>
    <t xml:space="preserve">Einsatzzweck: Messwerterfassung
Netzwerktechnologie: BACnet IP, theGRID Bus (RS485 Master)
Temperatureinsatzbereich: 0..50 °C, Genauigkeit Temperatur: ±0,5 K (typ. bei 21 °C)
Messbereich Feuchte: 0..100% rH ohne Betauung, Genauigkeit Feuchte: ±2% zwischen 10..90% rH (typ. bei 21 °C)
Messbereich CO2: 0..2000 ppm, 0..5000 ppm, optional konfigurierbar, Genauigkeit CO2: ±50 ppm +3% des Messwerts (typ. bei 21 °C, 50% rH, 1015 hPa)
Spannungsversorgung: 24 V = (±10%) SELV, 24 V ~ (±10%) SELV
Anzeige: RGB-LED
Gehäuse: thevios 5, PC V0, Farbe: reinweiss, Schutzart: IP30
Montage: Deckeneinbau oder mit Aufputz-Gehäuse
</t>
  </si>
  <si>
    <t xml:space="preserve">Einsatzzweck: Messwerterfassung
Netzwerktechnologie: BACnet IP, theGRID Bus (RS485 Master)
Temperatureinsatzbereich: 0..50 °C, Genauigkeit Temperatur: ±0,5 K (typ. bei 21 °C)
Messbereich Feuchte: 0..100% rH ohne Betauung, Genauigkeit Feuchte: ±2% zwischen 10..90% rH (typ. bei 21 °C)
Messbereich CO2: 0..2000 ppm, 0..5000 ppm, optional konfigurierbar, Genauigkeit CO2: ±50 ppm +3% des Messwerts (typ. bei 21 °C, 50% rH, 1015 hPa)
Messung VOC (Mischgas): beheizter Metalloxid-Halbleiter
Spannungsversorgung: 24 V = (±10%) SELV, 24 V ~ (±10%) SELV
Anzeige: RGB-LED
Gehäuse: thevios 5, PC V0, Farbe: reinweiss, Schutzart: IP30
Montage: Deckeneinbau oder mit Aufputz-Gehäuse
</t>
  </si>
  <si>
    <t xml:space="preserve">Einsatzzweck: Messwerterfassung
Netzwerktechnologie: BACnet IP
Temperatureinsatzbereich: 0..50 °C, Genauigkeit Temperatur: ±0,5 K (typ. bei 21 °C)
Messbereich Feuchte: 0..100% rH ohne Betauung, Genauigkeit Feuchte: ±2% zwischen 10..90% rH (typ. bei 21 °C)
Messbereich CO2: 0..2000 ppm, 0..5000 ppm, Genauigkeit CO2: ±50 ppm +3% des Messwerts (typ. bei 21 °C, 50% rH, 1015 hPa)
Messung VOC (Mischgas): beheizter Metalloxid-Halbleiter
Spannungsversorgung: PoE
Anzeige: RGB-LED
Gehäuse: thevios 5, PC V0, Farbe: reinweiss, Schutzart: IP30
Montage: Deckeneinbau oder mit Aufputz-Gehäuse
</t>
  </si>
  <si>
    <t xml:space="preserve">Einsatzzweck: Messwerterfassung
Netzwerktechnologie: RS485 Modbus
Temperatureinsatzbereich: 0..50 °C
Spannungsversorgung: 24 V = (±10%) SELV
Gehäuse: thevios 3, PC V0, Farbe: reinweiss, Schutzart: IP20
Montage: Deckeneinbau oder mit Aufputz-Gehäuse
</t>
  </si>
  <si>
    <t xml:space="preserve">Einsatzzweck: Messwerterfassung
Netzwerktechnologie: RS485 Modbus
Temperatureinsatzbereich: 0..50 °C, Genauigkeit Temperatur: ±0,5 K (typ. bei 21 °C)
Messbereich Feuchte: 0..100% rH ohne Betauung, Genauigkeit Feuchte: ±2% zwischen 10..90% rH (typ. bei 21 °C)
Spannungsversorgung: 24 V = (±10%) SELV
Gehäuse: thevios 3, PC V0, Farbe: reinweiss, Schutzart: IP20
Montage: Deckeneinbau oder mit Aufputz-Gehäuse
</t>
  </si>
  <si>
    <t xml:space="preserve">Sensor: Pt100 DIN Kl. B, passiv
Temperatureinsatzbereich: -35..+70 °C, Genauigkeit Temperatur: ±0,3 K (typ. bei 0 °C)
Medienberührendes Material: Fühlerkopf, Ø=30 mm, ABS, weiss, Schutzart: IP30
Anschlussleitung: PVC, 0,25 mm², 2-Leiter, grau, Länge Anschlussleitung: 1 m
Montage: Facetteneinbau
</t>
  </si>
  <si>
    <t xml:space="preserve">Sensor: Pt1000 DIN Kl. B, passiv
Temperatureinsatzbereich: -35..+70 °C, Genauigkeit Temperatur: ±0,3 K (typ. bei 0 °C)
Medienberührendes Material: Fühlerkopf, Ø=30 mm, ABS, weiss, Schutzart: IP30
Anschlussleitung: PVC, 0,25 mm², 2-Leiter, grau, Länge Anschlussleitung: 1 m
Montage: Facetteneinbau
</t>
  </si>
  <si>
    <t xml:space="preserve">Sensor: Pt1000 1/3 DIN, passiv
Temperatureinsatzbereich: -35..+70 °C
Medienberührendes Material: Fühlerkopf, Ø=30 mm, ABS, weiss, Schutzart: IP30
Anschlussleitung: PVC, 0,25 mm², 2-Leiter, grau, Länge Anschlussleitung: 1 m
Montage: Facetteneinbau
</t>
  </si>
  <si>
    <t xml:space="preserve">Sensor: NTC10k
Temperatureinsatzbereich: -35..+70 °C, Genauigkeit Temperatur: ±0,2 K (typ. bei 25 °C, temperaturabhängig)
Medienberührendes Material: Fühlerkopf, Ø=30 mm, ABS, weiss, Schutzart: IP30
Anschlussleitung: PVC, 0,25 mm², 2-Leiter, grau, Länge Anschlussleitung: 1 m
Montage: Facetteneinbau
</t>
  </si>
  <si>
    <t xml:space="preserve">Sensor: Ni1000 DIN Kl. B, passiv
Temperatureinsatzbereich: -35..+70 °C, Genauigkeit Temperatur: ±0,4 K (typ. bei 0 °C)
Medienberührendes Material: Fühlerkopf, Ø=30 mm, ABS, weiss, Schutzart: IP30
Anschlussleitung: PVC, 0,25 mm², 2-Leiter, grau, Länge Anschlussleitung: 1 m
Montage: Facetteneinbau
</t>
  </si>
  <si>
    <t xml:space="preserve">Sensor: Ni1000TK5000
Temperatureinsatzbereich: -35..+70 °C, Genauigkeit Temperatur: ±0,4 K (typ. bei 0 °C)
Medienberührendes Material: Fühlerkopf, Ø=30 mm, ABS, weiss, Schutzart: IP30
Anschlussleitung: PVC, 0,25 mm², 2-Leiter, grau, Länge Anschlussleitung: 1 m
Montage: Facetteneinbau
</t>
  </si>
  <si>
    <t xml:space="preserve">Ausgang Spannung: 2x 0..10 V oder 0..5 V, einstellbar über Jumper, min. Last 5 kΩ
Temperatureinsatzbereich: -35..+70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einstellbar, Genauigkeit Feuchte: ±2% zwischen 10..90% rH (typ. bei 21 °C), Potentiometer zur Offset-Einstellung
Spannungsversorgung: 15..24 V = (±10%) SELV, 24 V ~ (±10%) SELV
Medienberührendes Material: Fühlerkopf, Ø=30 mm, ABS, weiss, Gehäuse: USE-M, schlag- und bruchsicheres Gehäuse mit Klappdeckel, PC, Farbe: reinweiss, Schutzart: IP30, Gehäuse IP65
Anschlussleitung: Flachbandleitung, zur Montage 15 mm vom Fühlerkopf trennbar mittels Buchse und Stecker RJ12, schwarz, Länge: Länge Anschlussleitung: 3,15 m
Montage: Facetteneinbau
Lieferumfang: inkl. Montagesockel USE-M-Gehäuse reinweiss, inkl. Montageset (Schrauben und Zubehör)
</t>
  </si>
  <si>
    <t xml:space="preserve">Temperatureinsatzbereich: -35..+70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einstellbar, Genauigkeit Feuchte: ±2% zwischen 10..90% rH (typ. bei 21 °C), Potentiometer zur Offset-Einstellung
Spannungsversorgung: 15..24 V = (±10%) SELV
Medienberührendes Material: Fühlerkopf, Ø=30 mm, ABS, weiss, Gehäuse: USE-M, schlag- und bruchsicheres Gehäuse mit Klappdeckel, PC, Farbe: reinweiss, Schutzart: IP30, Gehäuse IP65
Anschlussleitung: Flachbandleitung, zur Montage 15 mm vom Fühlerkopf trennbar mittels Buchse und Stecker RJ12, schwarz, Länge: Länge Anschlussleitung: 3,15 m
Montage: Facetteneinbau
Lieferumfang: inkl. Montagesockel USE-M-Gehäuse reinweiss, inkl. Montageset (Schrauben und Zubehör)
</t>
  </si>
  <si>
    <t xml:space="preserve">Sensor: PIR (passiv Infrarot), optischer Öffnungswinkel (50% Empfindlichkeit): 80 ±5°
Ausgang Spannung: 0..10 V oder 0..5 V, live-zero-Konfiguration über App oder uConfig, min. Last 10 kΩ
Temperatureinsatzbereich: -20..+70 °C, Genauigkeit Temperatur: ±0,5 K (typ. bei 21 °C), ±1,5 K (Montagehöhe &gt;7 m)
Spannungsversorgung: 15..35 V = SELV, 19..29 V ~ SELV
Gehäuse: USE-M, schlag- und bruchsicheres Gehäuse mit Klappdeckel, PC, Farbe: reinweiss, Schutzart: IP30
Lieferumfang: inkl. Montagesockel USE-M-Gehäuse reinweiss
</t>
  </si>
  <si>
    <t xml:space="preserve">Sensor: PIR (passiv Infrarot), optischer Öffnungswinkel (50% Empfindlichkeit): 80 ±5°
Ausgang Spannung: 2x 0..10 V oder 0..5 V, live-zero-Konfiguration über App oder uConfig, min. Last 10 kΩ
Temperatureinsatzbereich: -20..+70 °C, Genauigkeit Temperatur: ±0,5 K (typ. bei 21 °C), ±1,5 K (Montagehöhe &gt;7 m)
Spannungsversorgung: 15..35 V = SELV, 19..29 V ~ SELV
Gehäuse: USE-M, schlag- und bruchsicheres Gehäuse mit Klappdeckel, PC, Farbe: reinweiss, Schutzart: IP30
Lieferumfang: inkl. Montagesockel USE-M-Gehäuse reinweiss
</t>
  </si>
  <si>
    <t xml:space="preserve">Sensor: PIR (passiv Infrarot), optischer Öffnungswinkel (50% Empfindlichkeit): 80 ±5°
Ausgang Spannung: 0..10 V oder 0..5 V, einstellbar über Jumper, live-zero-Konfiguration über App oder uConfig, min. Last 10 kΩ
Netzwerktechnologie: RS485 BACnet (MS/TP)
Temperatureinsatzbereich: -20..+70 °C, Genauigkeit Temperatur: ±0,5 K (typ. bei 21 °C), ±1,5 K (Montagehöhe &gt;7 m)
Spannungsversorgung: 15..35 V = SELV, 19..29 V ~ SELV
Gehäuse: USE-M, schlag- und bruchsicheres Gehäuse mit Klappdeckel, PC, Farbe: reinweiss, Schutzart: IP30
Lieferumfang: inkl. Montagesockel USE-M-Gehäuse reinweiss
</t>
  </si>
  <si>
    <t xml:space="preserve">Sensor: PIR (passiv Infrarot), optischer Öffnungswinkel (50% Empfindlichkeit): 80 ±5°
Ausgang Spannung: 2x 0..10 V oder 0..5 V, einstellbar über Jumper, live-zero-Konfiguration über App oder uConfig, min. Last 10 kΩ
Netzwerktechnologie: RS485 BACnet (MS/TP)
Temperatureinsatzbereich: -20..+70 °C, Genauigkeit Temperatur: ±0,5 K (typ. bei 21 °C), ±1,5 K (Montagehöhe &gt;7 m)
Spannungsversorgung: 15..35 V = SELV, 19..29 V ~ SELV
Gehäuse: USE-M, schlag- und bruchsicheres Gehäuse mit Klappdeckel, PC, Farbe: reinweiss, Schutzart: IP30
Lieferumfang: inkl. Montagesockel USE-M-Gehäuse reinweiss
</t>
  </si>
  <si>
    <t xml:space="preserve">Sensor: PIR (passiv Infrarot), optischer Öffnungswinkel (50% Empfindlichkeit): 80 ±5°
Ausgang Spannung: 0..10 V oder 0..5 V, einstellbar über Jumper, live-zero-Konfiguration über App oder uConfig, min. Last 10 kΩ
Netzwerktechnologie: RS485 Modbus
Temperatureinsatzbereich: -20..+70 °C, Genauigkeit Temperatur: ±0,5 K (typ. bei 21 °C), ±1,5 K (Montagehöhe &gt;7 m)
Spannungsversorgung: 15..35 V = SELV, 19..29 V ~ SELV
Gehäuse: USE-M, schlag- und bruchsicheres Gehäuse mit Klappdeckel, PC, Farbe: reinweiss, Schutzart: IP30
Lieferumfang: inkl. Montagesockel USE-M-Gehäuse reinweiss
</t>
  </si>
  <si>
    <t xml:space="preserve">Sensor: PIR (passiv Infrarot), optischer Öffnungswinkel (50% Empfindlichkeit): 80 ±5°
Ausgang Spannung: 2x 0..10 V oder 0..5 V, einstellbar über Jumper, live-zero-Konfiguration über App oder uConfig, min. Last 10 kΩ
Netzwerktechnologie: RS485 Modbus
Temperatureinsatzbereich: -20..+70 °C, Genauigkeit Temperatur: ±0,5 K (typ. bei 21 °C), ±1,5 K (Montagehöhe &gt;7 m)
Spannungsversorgung: 15..35 V = SELV, 19..29 V ~ SELV
Gehäuse: USE-M, schlag- und bruchsicheres Gehäuse mit Klappdeckel, PC, Farbe: reinweiss, Schutzart: IP30
Lieferumfang: inkl. Montagesockel USE-M-Gehäuse reinweiss
</t>
  </si>
  <si>
    <t xml:space="preserve">Messgrössen: Bewegung
Sensor: PIR (passiv Infrarot)
 Ausgang Schaltkontakt: 1x Schliesserkontakt, Last max. 1 A, für 24 V =/~, potentialfrei, mit Nachlaufzeit 8 Sekunden
Temperatureinsatzbereich: -20..+50 °C
Erfassungsbereich: kegelförmig, Öffnungswinkel 110°/93° (H/V) – bei einer Entfernung von 2,5 m ergibt sich ein Erfassungsbereich von ca. 7,1x5,3 m
Spannungsversorgung: 15..24 V = (±10%) SELV, 24 V ~ (±10%) SELV
Gehäuse: ABS, Farbe: reinweiss, Schutzart: IP20
Montage: Deckeneinbau
</t>
  </si>
  <si>
    <t xml:space="preserve">Messgrössen: Bewegung
Sensor: PIR (passiv Infrarot)
 Ausgang Schaltkontakt: 1x Schliesserkontakt, Last max. 1 A, für 24 V =/~, potentialfrei, mit Nachlaufzeit 8 Sekunden
Temperatureinsatzbereich: -20..+50 °C
Erfassungsbereich: kegelförmig&lt;br /&gt;
Öffnungswinkel 100°/82° (H/V) – bei einer Entfernung von 2,5 m ergibt sich ein Erfassungsbereich von ca. 6x4,3 m
Spannungsversorgung: 15..24 V = (±10%) SELV, 24 V ~ (±10%) SELV
Gehäuse: ABS, Farbe: reinweiss, Schutzart: IP20
Montage: Deckeneinbau
</t>
  </si>
  <si>
    <t xml:space="preserve">Messgrössen: Bewegung
Sensor: PIR (passiv Infrarot)
 Ausgang Schaltkontakt: 1x Schliesserkontakt, Last max. 1 A, für 24 V =/~, potentialfrei, mit Nachlaufzeit 8 Sekunden
Temperatureinsatzbereich: -20..+50 °C
Erfassungsbereich: kegelförmig, Öffnungswinkel 38°/22° (H/V) – bei einer Entfernung von 2,5 m ergibt sich ein Erfassungsbereich von ca. 1,7x1 m
Spannungsversorgung: 15..24 V = (±10%) SELV, 24 V ~ (±10%) SELV
Gehäuse: ABS, Farbe: reinweiss, Schutzart: IP20
Montage: Deckeneinbau
</t>
  </si>
  <si>
    <t xml:space="preserve">Messgrössen: Helligkeit
Sensor: Umgebungslichtsensor mit präziser, dem menschlichen Auge entsprechender optischer Filterung
Ausgang Spannung: 0..10 V oder 0..5 V, einstellbar über Jumper, live-zero-Konfiguration über App oder uConfig, min. Last 10 kΩ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SELV, 19..29 V ~ SELV
Medienberührendes Material: Prisma: Acrylglas klar, gerade (überwiegend für Innenlicht)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</si>
  <si>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Spannung: 0..10 V oder 0..5 V, einstellbar über Jumper, live-zero-Konfiguration über App oder uConfig, min. Last 10 kΩ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SELV, 19..29 V ~ SELV
Medienberührendes Material: Prisma: Acrylglas klar, schräg (überwiegend für Aussenlicht)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</si>
  <si>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Strom: 4..20 mA, max. Bürde 500 Ω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
Medienberührendes Material: Prisma: Acrylglas klar, gerade (überwiegend für Innenlicht)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</si>
  <si>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Strom: 4..20 mA, max. Bürde 500 Ω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
Medienberührendes Material: Prisma: Acrylglas klar, schräg (überwiegend für Aussenlicht)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</si>
  <si>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Spannung: 2x 0..10 V oder 0..5 V, einstellbar über Jumper, live-zero-Konfiguration über App oder uConfig, min. Last 10 kΩ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SELV, 19..29 V ~ SELV
Medienberührendes Material: Prisma: Acrylglas klar, gerade (überwiegend für Innenlicht)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</si>
  <si>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Spannung: 2x 0..10 V oder 0..5 V, einstellbar über Jumper, live-zero-Konfiguration über App oder uConfig, min. Last 10 kΩ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SELV, 19..29 V ~ SELV
Medienberührendes Material: Prisma: Acrylglas klar, schräg (überwiegend für Aussenlicht)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</si>
  <si>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Strom: 2x 4..20 mA, max. Bürde 500 Ω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
Medienberührendes Material: Prisma: Acrylglas klar, gerade (überwiegend für Innenlicht)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</si>
  <si>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Strom: 2x 4..20 mA, max. Bürde 500 Ω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
Medienberührendes Material: Prisma: Acrylglas klar, schräg (überwiegend für Aussenlicht)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</si>
  <si>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Spannung: 0..10 V oder 0..5 V, einstellbar über Jumper, live-zero-Konfiguration über App oder uConfig, min. Last 10 kΩ
Netzwerktechnologie: RS485 BACnet (MS/TP)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SELV, 19..29 V ~ SELV
Medienberührendes Material: Prisma: Acrylglas klar, gerade (überwiegend für Innenlicht)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</si>
  <si>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Spannung: 0..10 V oder 0..5 V, einstellbar über Jumper, live-zero-Konfiguration über App oder uConfig, min. Last 10 kΩ
Netzwerktechnologie: RS485 Modbus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SELV, 19..29 V ~ SELV
Medienberührendes Material: Prisma: Acrylglas klar, schräg (überwiegend für Aussenlicht)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</si>
  <si>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Spannung: 2x 0..10 V oder 0..5 V, einstellbar über Jumper, live-zero-Konfiguration über App oder uConfig, min. Last 10 kΩ
Netzwerktechnologie: RS485 BACnet (MS/TP)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SELV, 19..29 V ~ SELV
Medienberührendes Material: Prisma: Acrylglas klar, gerade (überwiegend für Innenlicht)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</si>
  <si>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Spannung: 2x 0..10 V oder 0..5 V, einstellbar über Jumper, live-zero-Konfiguration über App oder uConfig, min. Last 10 kΩ
Netzwerktechnologie: RS485 BACnet (MS/TP)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SELV, 19..29 V ~ SELV
Medienberührendes Material: Prisma: Acrylglas klar, schräg (überwiegend für Aussenlicht)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</si>
  <si>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Spannung: 0..10 V oder 0..5 V, einstellbar über Jumper, live-zero-Konfiguration über App oder uConfig, min. Last 10 kΩ
Netzwerktechnologie: RS485 Modbus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SELV, 19..29 V ~ SELV
Medienberührendes Material: Prisma: Acrylglas klar, gerade (überwiegend für Innenlicht)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</si>
  <si>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Spannung: 2x 0..10 V oder 0..5 V, einstellbar über Jumper, live-zero-Konfiguration über App oder uConfig, min. Last 10 kΩ
Netzwerktechnologie: RS485 Modbus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SELV, 19..29 V ~ SELV
Medienberührendes Material: Prisma: Acrylglas klar, gerade (überwiegend für Innenlicht)
Gehäuse: USE-M, schlag- und bruchsicheres Gehäuse mit Klappdeckel, PC, Farbe: reinweiss, Schutzart: IP30, Gehäuse IP65
Lieferumfang: inkl. Montagesockel USE-M-Gehäuse reinweiss, inkl. Montageset (Schrauben und Zubehör)
</t>
  </si>
  <si>
    <t xml:space="preserve">Messgrössen: Helligkeit
Sensor: Umgebungslichtsensor mit präziser, dem menschlichen Auge entsprechender optischer Filterung
Ausgang Spannung: 2x 0..10 V oder 0..5 V, einstellbar über Jumper, live-zero-Konfiguration über App oder uConfig, min. Last 10 kΩ
Netzwerktechnologie: RS485 Modbus
Temperatureinsatzbereich: -25..+65 °C
Messbereich Licht: auswählbar aus 6 Bereichen 0..200 Lux | 0..1000 Lux | 0..2 kLux | 0..10 kLux | 0..20 kLux | 0..50 kLux, optional konfigurierbar, Genauigkeit Licht: ±5% vom Messbereich, Kalibrierung über App / uConfig
Spannungsversorgung: 15..35 V = SELV, 19..29 V ~ SELV
Medienberührendes Material: Prisma: Acrylglas klar, schräg (überwiegend für Aussenlicht)
Gehäuse: USE-M, schlag- und bruchsicheres Gehäuse mit Klappdeckel, PC, Farbe: reinweiss, Schutzart: IP30, Gehäuse IP65
Lieferumfang: inkl. Montagesockel USE-M-Gehäuse reinweiss, inkl. Montageset (Schrauben und Zubehör)
</t>
  </si>
  <si>
    <t>Messgrössen: Helligkeit, Bewegung
Sensor: PIR (passiv Infrarot), Erfassungsbereich: 102 °x92 °, Ø=5 m bei einer Einbauhöhe von ca. 2,8 m
Funktechnologie: EnOcean (IEC 14543-3-10) 868 MHz, Sendeleistung &lt;10 mW, Standard-Funktelegramm, EEP A5-08-01 (4BS), optional konfigurierbar
Temperatureinsatzbereich: 0..+50 °C
Messbereich Licht: 0..510 Lux (Standardeinstellung), 0..1000 Lux (10 Bit), 0..1020 Lux, optional konfigurierbar
Spannungsversorgung: Solarzelle, wartungsfreier interner Super Cap, Einsatz einer Stützbatterie für unzureichend beleuchtete Umgebungen möglich, Batterie LS14250 (3,6 V)
Gehäuse: PC, ABS, Farbe: reinweiss, Schutzart: IP20
Montage: flach auf Untergrund, kleben oder schrauben
Lieferumfang: inkl. Befestigungsset Dübel und Schrauben (je 2x)
Hinweise: 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</si>
  <si>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 xml:space="preserve">Sensor: SI-Protection zum Schutz vor Feuchtigkeit und Vibrationen, Pt100 DIN Kl. B, passiv
Temperatureinsatzbereich: -35..+90 °C, Genauigkeit Temperatur: ±0,3 K (typ. bei 0 °C)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</si>
  <si>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Pt1000 DIN Kl. B, passiv
Temperatureinsatzbereich: -35..+90 °C, Genauigkeit Temperatur: ±0,3 K (typ. bei 0 °C)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</si>
  <si>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Pt1000 1/3 DIN, passiv
Temperatureinsatzbereich: -35..+90 °C, Genauigkeit Temperatur: ±0,1 K (typ. bei 0 °C)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</si>
  <si>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NTC10k, passiv
Temperatureinsatzbereich: -35..+90 °C, Genauigkeit Temperatur: ±0,2 K (typ. bei 25 °C, temperaturabhängig)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</si>
  <si>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NTC10k Carel, passiv
Temperatureinsatzbereich: -35..+90 °C, Genauigkeit Temperatur: ±0,3 K (typ. bei 25 °C, temperaturabhängig)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</si>
  <si>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NTC10k Precon, passiv
Temperatureinsatzbereich: -35..+90 °C, Genauigkeit Temperatur: ±0,2 K (typ. bei 25 °C)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</si>
  <si>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NTC5k, passiv
Temperatureinsatzbereich: -35..+90 °C, Genauigkeit Temperatur: ±0,2 K (typ. bei 25 °C, temperaturabhängig)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</si>
  <si>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NTC20k, passiv
Temperatureinsatzbereich: -35..+90 °C, Genauigkeit Temperatur: ±0,2 K (typ. bei 25 °C, temperaturabhängig)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</si>
  <si>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NTC1,8k, passiv
Temperatureinsatzbereich: -35..+90 °C, Genauigkeit Temperatur: ±0,2 K (typ. bei 25 °C, temperaturabhängig)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</si>
  <si>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Ni1000 DIN Kl. B, passiv
Temperatureinsatzbereich: -35..+90 °C, Genauigkeit Temperatur: ±0,4 K (typ. bei 0 °C)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</si>
  <si>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Ni1000TK5000, passiv
Temperatureinsatzbereich: -35..+90 °C, Genauigkeit Temperatur: ±0,4 K (typ. bei 0 °C)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</si>
  <si>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LM235Z, passiv
Temperatureinsatzbereich: -35..+90 °C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</si>
  <si>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KTY81-110, passiv
Temperatureinsatzbereich: -35..+90 °C, Genauigkeit Temperatur: siehe Kennlinie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</si>
  <si>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KTY81-121, passiv
Temperatureinsatzbereich: -35..+90 °C, Genauigkeit Temperatur: siehe Kennlinie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</si>
  <si>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KTY81-122, passiv
Temperatureinsatzbereich: -35..+90 °C, Genauigkeit Temperatur: siehe Kennlinie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</si>
  <si>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KTY81-210, passiv
Temperatureinsatzbereich: -35..+90 °C, Genauigkeit Temperatur: siehe Kennlinie
Anschluss: entnehmbare Kabeleinführung Flextherm M20 für Kabel mit Ø=4,5..9 mm, abnehmbare Steckklemme, max. 2,5 mm², Anschlussleitung: 2-Leiter
 Gehäuse: USE-S, schlag- und bruchsicheres Gehäuse mit Klappdeckel, PC, Farbe: reinweiss, Schutzart: IP65
Lieferumfang: inkl. Montagesockel USE-S-Gehäuse reinweiss, inkl. Montageset (Schrauben und Zubehör)
</t>
  </si>
  <si>
    <t xml:space="preserve">Sensor: Pt100 DIN Kl. B, passiv, SI-Protection zum Schutz vor Feuchtigkeit und Vibrationen
Temperatureinsatzbereich: -35..+90 °C, Genauigkeit Temperatur: ±0,3 K (typ. bei 0 °C)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</si>
  <si>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Pt1000 DIN Kl. B, passiv
Temperatureinsatzbereich: -35..+90 °C, Genauigkeit Temperatur: ±0,3 K (typ. bei 0 °C)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</si>
  <si>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Pt1000 1/3 DIN, passiv
Temperatureinsatzbereich: -35..+90 °C, Genauigkeit Temperatur: ±0,1 K (typ. bei 0 °C)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</si>
  <si>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NTC10k, passiv
Temperatureinsatzbereich: -35..+90 °C, Genauigkeit Temperatur: ±0,2 K (typ. bei 25 °C, temperaturabhängig)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</si>
  <si>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NTC10k Carel, passiv
Temperatureinsatzbereich: -35..+90 °C, Genauigkeit Temperatur: ±0,3 K (typ. bei 25 °C, temperaturabhängig)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</si>
  <si>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NTC10k Precon, passiv
Temperatureinsatzbereich: -35..+90 °C, Genauigkeit Temperatur: ±0,2 K (typ. bei 25 °C)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</si>
  <si>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NTC5k, passiv
Temperatureinsatzbereich: -35..+90 °C, Genauigkeit Temperatur: ±0,2 K (typ. bei 25 °C, temperaturabhängig)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</si>
  <si>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NTC20k, passiv
Temperatureinsatzbereich: -35..+90 °C, Genauigkeit Temperatur: ±0,2 K (typ. bei 25 °C, temperaturabhängig)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</si>
  <si>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NTC1,8k, passiv
Temperatureinsatzbereich: -35..+90 °C, Genauigkeit Temperatur: ±0,2 K (typ. bei 25 °C, temperaturabhängig)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</si>
  <si>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Ni1000 DIN Kl. B, passiv
Temperatureinsatzbereich: -35..+90 °C, Genauigkeit Temperatur: ±0,4 K (typ. bei 0 °C)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</si>
  <si>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Ni1000TK5000, passiv
Temperatureinsatzbereich: -35..+90 °C, Genauigkeit Temperatur: ±0,4 K (typ. bei 0 °C)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</si>
  <si>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LM235Z, passiv
Temperatureinsatzbereich: -35..+90 °C, Genauigkeit Temperatur: siehe Kennlinie
Anschluss: entnehmbare Kabeleinführung Flextherm M20 für Kabel mit Ø=4,5..9 mm, abnehmbare Steckklemme, max. 2,5 mm², Anschlussleitung: 2-Leiter
Medienberührendes Material: Fühlerhülse, Ø=6 mm, Edelstahl V2A (1.4305), Länge 25 mm,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</si>
  <si>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KTY81-110, passiv
Temperatureinsatzbereich: -35..+90 °C, Genauigkeit Temperatur: siehe Kennlinie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</si>
  <si>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KTY81-121, passiv
Temperatureinsatzbereich: -35..+90 °C, Genauigkeit Temperatur: siehe Kennlinie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</si>
  <si>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KTY81-122, passiv
Temperatureinsatzbereich: -35..+90 °C, Genauigkeit Temperatur: siehe Kennlinie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</si>
  <si>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Vibrationen, KTY81-210, passiv
Temperatureinsatzbereich: -35..+90 °C, Genauigkeit Temperatur: siehe Kennlinie
Anschluss: entnehmbare Kabeleinführung Flextherm M20 für Kabel mit Ø=4,5..9 mm, abnehmbare Steckklemme, max. 2,5 mm², Anschlussleitung: 2-Leiter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</si>
  <si>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
Ausgang Spannung: 0..10 V oder 0..5 V, einstellbar über Jumper, min. Last 5 kΩ
Temperatureinsatzbereich: -35..+70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</si>
  <si>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
Temperatureinsatzbereich: -35..+70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</si>
  <si>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
Ausgang Spannung: 0..10 V oder 0..5 V, live-zero-Konfiguration über App oder uConfig, min. Last 10 kΩ, Ausgang Schaltkontakt: 2x Schliesserkontakt NO potentialfrei für 24 V ~ oder 24 V = / 3 A
Temperatureinsatzbereich: -35..+70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Fühlerhülse, Ø=6 mm, Edelstahl V2A (1.4305), Länge 25 mm für schnelleres Ansprechverhalten, Gehäuse: USE-M, schlag- und bruchsicheres Gehäuse mit Klappdeckel, PC, Farbe: reinweiss, Schutzart: IP65
Lieferumfang: inkl. Montagesockel USE-M-Gehäuse reinweiss, inkl. Montageset (Schrauben und Zubehör)
</t>
  </si>
  <si>
    <t xml:space="preserve">Sensor: SI-Protection zum Schutz vor Feuchtigkeit und Vibrationen
Ausgang Spannung: 0..10 V oder 0..5 V, live-zero-Konfiguration über App oder uConfig, min. Last 10 kΩ
Temperatureinsatzbereich: -20..+70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Ø=6 mm, Edelstahl V2A (1.4305), Länge 25 mm für schnelleres Ansprechverhalten, Gehäuse: USE-M, schlag- und bruchsicheres Gehäuse mit Klappdeckel, PC, Farbe: reinweiss, Schutzart: IP65
Lieferumfang: inkl. Montagesockel USE-M-Gehäuse reinweiss, inkl. Montageset (Schrauben und Zubehör)
</t>
  </si>
  <si>
    <t xml:space="preserve">Sensor: SI-Protection zum Schutz vor Feuchtigkeit und Vibrationen
Temperatureinsatzbereich: -20..+70 °C, Genauigkeit Temperatur: ±0,5 K (typ. bei 21 °C) im Standardmessbereich,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Ø=6 mm, Edelstahl V2A (1.4305), Länge 25 mm für schnelleres Ansprechverhalten, Gehäuse: USE-M, schlag- und bruchsicheres Gehäuse mit Klappdeckel, PC, Farbe: reinweiss, Deckel transparent, Schutzart: IP65
Lieferumfang: inkl. Montagesockel USE-M-Gehäuse reinweiss, inkl. Montageset (Schrauben und Zubehör)
</t>
  </si>
  <si>
    <t xml:space="preserve">Sensor: SI-Protection zum Schutz vor Feuchtigkeit und Vibrationen
Ausgang Spannung: 0..10 V oder 0..5 V, live-zero-Konfiguration über App oder uConfig, min. Last 10 kΩ, Ausgang Schaltkontakt: 2x Schliesserkontakt NO potentialfrei für 24 V ~ oder 24 V = / 3 A
Temperatureinsatzbereich: -20..+70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Ø=6 mm, Edelstahl V2A (1.4305), Länge 25 mm für schnelleres Ansprechverhalten, Gehäuse: USE-M, schlag- und bruchsicheres Gehäuse mit Klappdeckel, PC, Farbe: reinweiss, Schutzart: IP65
Lieferumfang: inkl. Montagesockel USE-M-Gehäuse reinweiss, inkl. Montageset (Schrauben und Zubehör)
</t>
  </si>
  <si>
    <t xml:space="preserve">Sensor: SI-Protection zum Schutz vor Feuchtigkeit und Vibrationen
Netzwerktechnologie: RS485 Modbus
Temperatureinsatzbereich: -35..+70 °C, Genauigkeit Temperatur: ±0,5 K (typ. bei 21 °C) im Standardmessbereich
Spannungsversorgung: 15..24 V = (±10%) SELV, 24 V ~ (±10%) SELV
Anschluss: entnehmbare Kabeleinführung Flextherm M20 für Kabel mit Ø=4,5..9 mm, abnehmbare Steckklemme, max. 2,5 mm²
Medienberührendes Material: Fühlerhülse, Ø=6 mm, Edelstahl V2A (1.4305), Länge 25 mm für schnelleres Ansprechverhalten, 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</si>
  <si>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
Ausgang Spannung: 0..10 V oder 0..5 V, live-zero-Konfiguration über App oder uConfig, min. Last 10 kΩ
Netzwerktechnologie: RS485 BACnet (MS/TP)
Temperatureinsatzbereich: -35..+70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Ø=6 mm, Edelstahl V2A (1.4305), Länge 25 mm für schnelleres Ansprechverhalten, Gehäuse: USE-M, schlag- und bruchsicheres Gehäuse mit Klappdeckel, PC, Farbe: reinweiss, Schutzart: IP65
Lieferumfang: inkl. Montagesockel USE-M-Gehäuse reinweiss, inkl. Montageset (Schrauben und Zubehör)
</t>
  </si>
  <si>
    <t xml:space="preserve">Sensor: SI-Protection zum Schutz vor Feuchtigkeit und Vibrationen
Ausgang Spannung: 0..10 V oder 0..5 V, live-zero-Konfiguration über App oder uConfig, min. Last 10 kΩ
Netzwerktechnologie: RS485 BACnet (MS/TP)
Temperatureinsatzbereich: -20..+70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Ø=6 mm, Edelstahl V2A (1.4305), Länge 25 mm für schnelleres Ansprechverhalten, Gehäuse: USE-M, schlag- und bruchsicheres Gehäuse mit Klappdeckel, PC, Farbe: reinweiss, Deckel transparent, Schutzart: IP65
Lieferumfang: inkl. Montagesockel USE-M-Gehäuse reinweiss, inkl. Montageset (Schrauben und Zubehör)
</t>
  </si>
  <si>
    <t xml:space="preserve">Sensor: SI-Protection zum Schutz vor Feuchtigkeit und Vibrationen
Ausgang Spannung: 0..10 V oder 0..5 V, live-zero-Konfiguration über App oder uConfig, min. Last 10 kΩ
Netzwerktechnologie: RS485 Modbus
Temperatureinsatzbereich: -35..+70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Ø=6 mm, Edelstahl V2A (1.4305), Länge 25 mm für schnelleres Ansprechverhalten, Gehäuse: USE-M, schlag- und bruchsicheres Gehäuse mit Klappdeckel, PC, Farbe: reinweiss, Schutzart: IP65
Lieferumfang: inkl. Montagesockel USE-M-Gehäuse reinweiss, inkl. Montageset (Schrauben und Zubehör)
</t>
  </si>
  <si>
    <t xml:space="preserve">Sensor: SI-Protection zum Schutz vor Feuchtigkeit und Vibrationen
Ausgang Spannung: 0..10 V oder 0..5 V, live-zero-Konfiguration über App oder uConfig, min. Last 10 kΩ
Netzwerktechnologie: RS485 Modbus
Temperatureinsatzbereich: -20..+70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Ø=6 mm, Edelstahl V2A (1.4305), Länge 25 mm für schnelleres Ansprechverhalten, Gehäuse: USE-M, schlag- und bruchsicheres Gehäuse mit Klappdeckel, PC, Farbe: reinweiss, Schutzart: IP65
Lieferumfang: inkl. Montagesockel USE-M-Gehäuse reinweiss, inkl. Montageset (Schrauben und Zubehör)
</t>
  </si>
  <si>
    <t>Sensor: SI-Protection zum Schutz vor Feuchtigkeit und Vibrationen
Ausgang Spannung: 0..10 V oder 0..5 V, einstellbar über Jumper, live-zero-Konfiguration über App oder uConfig, min. Last 10 kΩ
Funktechnologie: LoRaWAN® (868 MHz)
Temperatureinsatzbereich: -35..+70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
Medienberührendes Material: Fühlerhülse, Ø=6 mm, Edelstahl V2A (1.4305), Länge 25 mm für schnelleres Ansprechverhalten, Gehäuse: USE-M, schlag- und bruchsicheres Gehäuse mit Klappdeckel, PC, Farbe: reinweiss, Schutzart: IP65
Lieferumfang: inkl. Montagesockel USE-M-Gehäuse reinweiss, inkl. Montageset (Schrauben und Zubehör)
Hinweise: externe Antenne auf Anfrage verfügbar</t>
  </si>
  <si>
    <t xml:space="preserve">Anwendung/Typ: Aussensensor Messgrössen: Temperatur, relative Feuchte, absolute Feuchte, Enthalpie, Taupunkt
Ausgang Spannung: 2x 0..10 V oder 0..5 V, einstellbar über Jumper, min. Last 5 kΩ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einstellbar, Genauigkeit Feuchte: ±2% zwischen 10..90% rH (typ. bei 21 °C)
Spannungsversorgung: 15..24 V = (±10%) SELV, 24 V ~ (±10%) SELV
Anschluss: entnehmbare Kabeleinführung Flextherm M20 für Kabel mit Ø=4,5..9 mm, abnehmbare Steckklemme, max. 2,5 mm²
Medienberührendes Material: Fühlerrohr, PC, reinweiss,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</t>
  </si>
  <si>
    <t xml:space="preserve">Anwendung/Typ: Aussensensor Messgrössen: Temperatur, relative Feuchte, absolute Feuchte, Enthalpie, Taupunkt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einstellbar, Genauigkeit Feuchte: ±2% zwischen 10..90% rH (typ. bei 21 °C)
Spannungsversorgung: 15..24 V = (±10%) SELV
Anschluss: entnehmbare Kabeleinführung Flextherm M20 für Kabel mit Ø=4,5..9 mm, abnehmbare Steckklemme, max. 2,5 mm²
Medienberührendes Material: Fühlerrohr, PC, reinweiss,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</t>
  </si>
  <si>
    <t xml:space="preserve">Anwendung/Typ: Aussensensor Messgrössen: Temperatur, relative Feuchte, absolute Feuchte, Enthalpie, Taupunkt
Ausgang Spannung: 2x 0..10 V oder 0..5 V, einstellbar über Jumper, live-zero-Konfiguration über App oder uConfig, min. Last 10 kΩ, Ausgang Schaltkontakt: 2x Schliesserkontakt NO potentialfrei für 24 V ~ oder 24 V = / 3 A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
Spannungsversorgung: 15..35 V = SELV, 19..29 V ~ SELV
Anschluss: entnehmbare Kabeleinführung M25 mit 4-fach Kabeleinführung für Kabel mit max. Ø=7 mm, abnehmbare Steckklemme, max. 2,5 mm², Relais max. 1,5 mm²
Medienberührendes Material: Fühlerrohr, PC, reinweiss,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</t>
  </si>
  <si>
    <t xml:space="preserve">Anwendung/Typ: Aussensensor Messgrössen: Temperatur, relative Feuchte, absolute Feuchte, Enthalpie, Taupunkt
Ausgang Spannung: 2x 0..10 V oder 0..5 V, einstellbar über Jumper, live-zero-Konfiguration über App oder uConfig, min. Last 10 kΩ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
Spannungsversorgung: 15..35 V = SELV, 19..29 V ~ SELV
Anschluss: entnehmbare Kabeleinführung M25 mit 4-fach Kabeleinführung für Kabel mit max. Ø=7 mm, abnehmbare Steckklemme, max. 2,5 mm²
Anzeige: LCD 29x35 mm, RGB-Hintergrundbeleuchtung, optional parametrierbar über App oder uConfig
Medienberührendes Material: Fühlerrohr, PC, reinweiss,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</t>
  </si>
  <si>
    <t xml:space="preserve">Anwendung/Typ: Aussensensor Messgrössen: Temperatur, relative Feuchte, absolute Feuchte, Enthalpie, Taupunkt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
Spannungsversorgung: 15..35 V = SELV
Anschluss: entnehmbare Kabeleinführung M25 mit 4-fach Kabeleinführung für Kabel mit max. Ø=7 mm, abnehmbare Steckklemme, max. 2,5 mm²
Anzeige: LCD 29x35 mm, RGB-Hintergrundbeleuchtung, optional parametrierbar über App oder uConfig
Medienberührendes Material: Fühlerrohr, PC, reinweiss, Länge 53 mm, mit Filter Edelstahl-Drahtgeflecht, Gehäuse: USE-M, schlag- und bruchsicheres Gehäuse mit Klappdeckel, PC, Farbe: reinweiss, Deckel transparent, Schutzart: IP65
Lieferumfang: inkl. Montagesockel USE-M-Gehäuse reinweiss, inkl. Montageset (Schrauben und Zubehör), inkl. Sonnen-/Regenschutz PC, weiss
</t>
  </si>
  <si>
    <t xml:space="preserve">Anwendung/Typ: Aussensensor Messgrössen: Temperatur, relative Feuchte, absolute Feuchte, Enthalpie, Taupunkt
Ausgang Spannung: 2x 0..10 V oder 0..5 V, einstellbar über Jumper, live-zero-Konfiguration über App oder uConfig, min. Last 10 kΩ, Ausgang Schaltkontakt: 2x Schliesserkontakt NO potentialfrei für 24 V ~ oder 24 V = / 3 A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Fühlerrohr, PC, reinweiss,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</t>
  </si>
  <si>
    <t xml:space="preserve">Anwendung/Typ: Aussensensor Messgrössen: Temperatur, relative Feuchte
Netzwerktechnologie: RS485 Modbus
Temperatureinsatzbereich: -20..+70 °C, Genauigkeit Temperatur: ±0,5 K (typ. bei 21 °C) im Standardmessbereich
Messbereich Feuchte: 0..100% rH ohne Betauung, Genauigkeit Feuchte: ±2% zwischen 10..90% rH (typ. bei 21 °C)
Spannungsversorgung: 15..24 V = (±10%) SELV, 24 V ~ (±10%) SELV
Anschluss: entnehmbare Kabeleinführung Flextherm M20 für Kabel mit Ø=4,5..9 mm, abnehmbare Steckklemme, max. 2,5 mm²
Medienberührendes Material: Fühlerrohr, PC, reinweiss,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</t>
  </si>
  <si>
    <t xml:space="preserve">Anwendung/Typ: Aussensensor Messgrössen: Temperatur, relative Feuchte, absolute Feuchte, Enthalpie, Taupunkt
Ausgang Spannung: 2x 0..10 V oder 0..5 V, einstellbar über Jumper, live-zero-Konfiguration über App oder uConfig, min. Last 10 kΩ
Netzwerktechnologie: RS485 BACnet (MS/TP)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am Messumformer einstellbar, optional konfigurierbar, Genauigkeit Feuchte: ±2% zwischen 10..90% rH (typ. bei 21 °C)
Spannungsversorgung: 15..35 V = SELV, 19..29 V ~ SELV
Anschluss: entnehmbare Kabeleinführung M25 mit 4-fach Kabeleinführung für Kabel mit max. Ø=7 mm, abnehmbare Steckklemme, max. 2,5 mm², BUS max. 1,5 mm²
Medienberührendes Material: Fühlerrohr, PC, reinweiss,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</t>
  </si>
  <si>
    <t xml:space="preserve">Anwendung/Typ: Aussensensor Messgrössen: Temperatur, relative Feuchte, absolute Feuchte, Enthalpie, Taupunkt
Ausgang Spannung: 2x 0..10 V oder 0..5 V, einstellbar über Jumper, live-zero-Konfiguration über App oder uConfig, min. Last 10 kΩ
Netzwerktechnologie: RS485 BACnet (MS/TP)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am Messumformer einstellbar, optional konfigurierbar, Genauigkeit Feuchte: ±2% zwischen 10..90% rH (typ. bei 21 °C)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PC, reinweiss, Länge 53 mm, mit Filter Edelstahl-Drahtgeflecht, Gehäuse: USE-M, schlag- und bruchsicheres Gehäuse mit Klappdeckel, PC, Farbe: reinweiss, Deckel transparent, Schutzart: IP65
Lieferumfang: inkl. Montagesockel USE-M-Gehäuse reinweiss, inkl. Montageset (Schrauben und Zubehör), inkl. Sonnen-/Regenschutz PC, weiss
</t>
  </si>
  <si>
    <t xml:space="preserve">Anwendung/Typ: Aussensensor Messgrössen: Temperatur, relative Feuchte, absolute Feuchte, Enthalpie, Taupunkt
Ausgang Spannung: 2x 0..10 V oder 0..5 V, einstellbar über Jumper, live-zero-Konfiguration über App oder uConfig, min. Last 10 kΩ
Netzwerktechnologie: RS485 Modbus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am Messumformer einstellbar, optional konfigurierbar, Genauigkeit Feuchte: ±2% zwischen 10..90% rH (typ. bei 21 °C)
Spannungsversorgung: 15..35 V = SELV, 19..29 V ~ SELV
Anschluss: entnehmbare Kabeleinführung M25 mit 4-fach Kabeleinführung für Kabel mit max. Ø=7 mm, abnehmbare Steckklemme, max. 2,5 mm², BUS max. 1,5 mm²
Medienberührendes Material: Fühlerrohr, PC, reinweiss,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</t>
  </si>
  <si>
    <t xml:space="preserve">Anwendung/Typ: Aussensensor Messgrössen: Temperatur, relative Feuchte, absolute Feuchte, Enthalpie, Taupunkt
Ausgang Spannung: 2x 0..10 V oder 0..5 V, einstellbar über Jumper, live-zero-Konfiguration über App oder uConfig, min. Last 10 kΩ
Netzwerktechnologie: RS485 Modbus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am Messumformer einstellbar, optional konfigurierbar, Genauigkeit Feuchte: ±2% zwischen 10..90% rH (typ. bei 21 °C)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PC, reinweiss,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</t>
  </si>
  <si>
    <t>Anwendung/Typ: Aussensensor Messgrössen: Temperatur, relative Feuchte
Ausgang Spannung: 2x 0..10 V oder 0..5 V, einstellbar über Jumper, live-zero-Konfiguration über App oder uConfig, min. Last 10 kΩ
Funktechnologie: LoRaWAN® (868 MHz)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
Spannungsversorgung: 15..24 V = (±10%) SELV, 24 V ~ (±10%) SELV
Anschluss: entnehmbare Kabeleinführung M25 mit 4-fach Kabeleinführung für Kabel mit max. Ø=7 mm, abnehmbare Steckklemme, max. 2,5 mm²
Medienberührendes Material: Fühlerrohr, PC, reinweiss,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Hinweise: externe Antenne auf Anfrage verfügbar</t>
  </si>
  <si>
    <t xml:space="preserve">Anwendung/Typ: Aussensensor Messgrössen: Temperatur, relative Feuchte
Funktechnologie: LoRaWAN® (868 MHz)
Temperatureinsatzbereich: -20..+70 °C, Genauigkeit Temperatur: ±0,4 K (typ. bei 21 °C)
Messbereich Feuchte: 0..100% rH ohne Betauung, Genauigkeit Feuchte: ±5% zwischen 30..70% rH (typ. bei 21 °C)
Spannungsversorgung: Batterie Typ AA (2x)
Medienberührendes Material: Fühlerrohr, PC, reinweiss,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</t>
  </si>
  <si>
    <t xml:space="preserve">Ausgang Spannung: 2x 0..10 V oder 0..5 V, einstellbar über Jumper, min. Last 10 kΩ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Genauigkeit Feuchte: ±2% zwischen 10..90% rH (typ. bei 21 °C), Potentiometer zur Offset-Einstellung
Spannungsversorgung: 15..24 V = (±10%) SELV, 24 V ~ (±10%) SELV
Anschluss: entnehmbare Kabeleinführung Flextherm M20 für Kabel mit Ø=4,5..9 mm, abnehmbare Steckklemme, max. 2,5 mm²
Medienberührendes Material: Fühlerrohr, Ø=19,5 mm, PA6, mit Filter Edelstahl-Drahtgeflecht, Wetterschutz PC, Edelstahl, Gehäuse: USE-S, schlag- und bruchsicheres Gehäuse mit Klappdeckel, PC, mit Wetterschutz, Farbe: reinweiss, Schutzart: IP65
Lieferumfang: inkl. Montageset (Schrauben und Zubehör)
</t>
  </si>
  <si>
    <t xml:space="preserve">Ausgang Strom: 2x 4..20 mA, max. Bürde 500 Ω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Genauigkeit Feuchte: ±2% zwischen 10..90% rH (typ. bei 21 °C), Potentiometer zur Offset-Einstellung
Spannungsversorgung: 15..24 V = (±10%) SELV
Anschluss: entnehmbare Kabeleinführung Flextherm M20 für Kabel mit Ø=4,5..9 mm, abnehmbare Steckklemme, max. 2,5 mm²
Medienberührendes Material: Fühlerrohr, Ø=19,5 mm, PA6, mit Filter Edelstahl-Drahtgeflecht, Wetterschutz PC, Edelstahl, Gehäuse: USE-S, schlag- und bruchsicheres Gehäuse mit Klappdeckel, PC, mit Wetterschutz, Farbe: reinweiss, Schutzart: IP65
Lieferumfang: inkl. Montageset (Schrauben und Zubehör)
</t>
  </si>
  <si>
    <t xml:space="preserve">Ausgang Spannung: 2x 0..10 V oder 0..5 V, einstellbar über Jumper, live-zero-Konfiguration über App oder uConfig, min. Last 10 kΩ
Netzwerktechnologie: RS485 BACnet (MS/TP)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Fühlerrohr, Ø=19,5 mm, PA6, mit Filter Edelstahl-Drahtgeflecht, Wetterschutz PC, Edelstahl, Gehäuse: USE-M, schlag- und bruchsicheres Gehäuse mit Klappdeckel, PC, mit Wetterschutz, Farbe: reinweiss, Schutzart: IP65
Lieferumfang: inkl. Montageset (Schrauben und Zubehör)
</t>
  </si>
  <si>
    <t xml:space="preserve">Ausgang Spannung: 2x 0..10 V oder 0..5 V, einstellbar über Jumper, live-zero-Konfiguration über App oder uConfig, min. Last 10 kΩ
Netzwerktechnologie: RS485 Modbus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Fühlerrohr, Ø=19,5 mm, PA6, mit Filter Edelstahl-Drahtgeflecht, Wetterschutz PC, Edelstahl, Gehäuse: USE-M, schlag- und bruchsicheres Gehäuse mit Klappdeckel, PC, mit Wetterschutz, Farbe: reinweiss, Schutzart: IP65
Lieferumfang: inkl. Montageset (Schrauben und Zubehör)
</t>
  </si>
  <si>
    <t xml:space="preserve">Anwendung/Typ: Aussensensor Messgrössen: CO2
Sensor: NDIR (nicht dispersiv, infrarot)
Ausgang Spannung: 0..10 V, min. Last 10 kΩ
Temperatureinsatzbereich: 0..+50 °C
Messbereich CO2: 0..2000 ppm,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</si>
  <si>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Temperatur, CO2
Sensor: NDIR (nicht dispersiv, infrarot)
Ausgang Spannung: 2x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Medienberührendes Material: Fühlerhülse, Edelstahl V2A (1.4305), Länge 25 mm,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</si>
  <si>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Temperatur, relative Feuchte, absolute Feuchte, Enthalpie, Taupunkt, CO2
Sensor: NDIR (nicht dispersiv, infrarot)
Ausgang Spannung: 3x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Medienberührendes Material: Fühlerrohr, PC, Länge 53 mm, mit Filter Edelstahl-Drahtgeflecht,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</si>
  <si>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CO2, VOC, CO2/VOC-Mix
Sensor: NDIR (nicht dispersiv, infrarot)
Ausgang Spannung: 2x 0..10 V oder 0..5 V, einstellbar über Jumper, live-zero-Konfiguration über App oder uConfig, min. Last 10 kΩ
Temperatureinsatzbereich: 0..+50 °C
Messbereich CO2: 0..2000 ppm, 0..5000 ppm, optional konfigurierbar, Genauigkeit CO2: ±50 ppm +3% des Messwerts (typ. bei 21 °C, 50% rH, 1015 hPa), Selbstkalibrierung Dual Channel
Messung VOC (Mischgas): beheizter Metalloxid-Halbleiter, Selbstkalibrierung
Spannungsversorgung: 15..35 V = SELV, 19..29 V ~ SELV
Anschluss: entnehmbare Kabeleinführung Flextherm M20 für Kabel mit Ø=4,5..9 mm, abnehmbare Steckklemme, max. 2,5 mm²
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</si>
  <si>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Temperatur, CO2, VOC, CO2/VOC-Mix
Sensor: NDIR (nicht dispersiv, infrarot)
Ausgang Spannung: 3x 0..10 V oder 0..5 V, einstellbar über Jumper, live-zero-Konfiguration über App oder uConfig, min. Last 10 kΩ
Temperatureinsatzbereich: 0..+50 °C
Messbereich CO2: 0..2000 ppm, 0..5000 ppm, optional konfigurierbar, Genauigkeit CO2: ±50 ppm +3% des Messwerts (typ. bei 21 °C, 50% rH, 1015 hPa), Selbstkalibrierung Dual Channel
Messung VOC (Mischgas): beheizter Metalloxid-Halbleiter, Selbstkalibrierung
Spannungsversorgung: 15..35 V = SELV, 19..29 V ~ SELV
Anschluss: entnehmbare Kabeleinführung Flextherm M20 für Kabel mit Ø=4,5..9 mm, abnehmbare Steckklemme, max. 2,5 mm²
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</si>
  <si>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Temperatur, relative Feuchte, absolute Feuchte, Enthalpie, Taupunkt, CO2, VOC, CO2/VOC-Mix
Sensor: NDIR (nicht dispersiv, infrarot)
Ausgang Spannung: 4x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
Messung VOC (Mischgas): beheizter Metalloxid-Halbleiter, Selbstkalibrierung
Spannungsversorgung: 15..35 V = SELV, 19..29 V ~ SELV
Anschluss: entnehmbare Kabeleinführung Flextherm M20 für Kabel mit Ø=4,5..9 mm, abnehmbare Steckklemme, max. 2,5 mm²
Medienberührendes Material: Fühlerrohr, PC, Länge 53 mm, mit Filter Edelstahl-Drahtgeflecht,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</si>
  <si>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CO2
Sensor: NDIR (nicht dispersiv, infrarot)
Ausgang Spannung: 2x 0..10 V oder 0..5 V, einstellbar über Jumper, live-zero-Konfiguration über App oder uConfig, min. Last 10 kΩ
Netzwerktechnologie: RS485 BACnet (MS/TP)
Temperatureinsatzbereich: 0..+50 °C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</si>
  <si>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Temperatur, CO2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Fühlerhülse, Edelstahl V2A (1.4305), Länge 25 mm,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</si>
  <si>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Temperatur, relative Feuchte, absolute Feuchte, Enthalpie, Taupunkt, CO2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Fühlerhülse, Edelstahl V2A (1.4305), Länge 25 mm,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</si>
  <si>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CO2, VOC, CO2/VOC-Mix
Sensor: NDIR (nicht dispersiv, infrarot)
Ausgang Spannung: 2x 0..10 V oder 0..5 V, einstellbar über Jumper, live-zero-Konfiguration über App oder uConfig, min. Last 10 kΩ
Netzwerktechnologie: RS485 BACnet (MS/TP)
Temperatureinsatzbereich: 0..+50 °C
Messbereich CO2: 0..2000 ppm, 0..5000 ppm, optional konfigurierbar, Genauigkeit CO2: ±50 ppm +3% des Messwerts (typ. bei 21 °C, 50% rH, 1015 hPa), Selbstkalibrierung Dual Channel
Messung VOC (Mischgas): beheizter Metalloxid-Halbleiter, Selbstkalibrierung
Spannungsversorgung: 15..35 V = SELV, 19..29 V ~ SELV
Anschluss: entnehmbare Kabeleinführung M25 mit 4-fach Kabeleinführung für Kabel mit max. Ø=7 mm, abnehmbare Steckklemme, max. 2,5 mm², BUS max. 1,5 mm²
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</si>
  <si>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Temperatur, relative Feuchte, absolute Feuchte, Enthalpie, Taupunkt, CO2, VOC, CO2/VOC-Mix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Metalloxid-Halbleiter, Selbstkalibrierung
Spannungsversorgung: 15..35 V = SELV, 19..29 V ~ SELV
Anschluss: entnehmbare Kabeleinführung M25 mit 4-fach Kabeleinführung für Kabel mit max. Ø=7 mm, abnehmbare Steckklemme, max. 2,5 mm², BUS max. 1,5 mm²
Medienberührendes Material: Fühlerrohr, PC, Länge 53 mm, mit Filter Edelstahl-Drahtgeflecht,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</si>
  <si>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CO2
Sensor: NDIR (nicht dispersiv, infrarot)
Ausgang Spannung: 2x 0..10 V oder 0..5 V, einstellbar über Jumper, live-zero-Konfiguration über App oder uConfig, min. Last 10 kΩ
Netzwerktechnologie: RS485 Modbus
Temperatureinsatzbereich: 0..+50 °C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</si>
  <si>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Temperatur, CO2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Fühlerhülse, Edelstahl V2A (1.4305), Länge 25 mm,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</si>
  <si>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Temperatur, relative Feuchte, absolute Feuchte, Enthalpie, Taupunkt, CO2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Fühlerrohr, PC, Länge 53 mm, mit Filter Edelstahl-Drahtgeflecht,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</si>
  <si>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CO2, VOC, CO2/VOC-Mix
Sensor: NDIR (nicht dispersiv, infrarot)
Ausgang Spannung: 2x 0..10 V oder 0..5 V, einstellbar über Jumper, live-zero-Konfiguration über App oder uConfig, min. Last 10 kΩ
Netzwerktechnologie: RS485 Modbus
Temperatureinsatzbereich: 0..+50 °C
Messbereich CO2: 0..2000 ppm, 0..5000 ppm, optional konfigurierbar, Genauigkeit CO2: ±50 ppm +3% des Messwerts (typ. bei 21 °C, 50% rH, 1015 hPa), Selbstkalibrierung Dual Channel
Messung VOC (Mischgas): beheizter Metalloxid-Halbleiter, Selbstkalibrierung
Spannungsversorgung: 15..35 V = SELV, 19..29 V ~ SELV
Anschluss: entnehmbare Kabeleinführung M25 mit 4-fach Kabeleinführung für Kabel mit max. Ø=7 mm, abnehmbare Steckklemme, max. 2,5 mm², BUS max. 1,5 mm²
 Gehäuse: USE-M, schlag- und bruchsicheres Gehäuse mit Klappdeckel, PC, Farbe: reinweiss, Schutzart: IP65
Lieferumfang: inkl. Montagesockel USE-M-Gehäuse reinweiss, inkl. Montageset (Schrauben und Zubehör)
</t>
  </si>
  <si>
    <t xml:space="preserve">Anwendung/Typ: Aussensensor Messgrössen: Temperatur, relative Feuchte, absolute Feuchte, Enthalpie, Taupunkt, CO2, VOC, CO2/VOC-Mix
Sensor: NDIR (nicht dispersiv, infrarot)
Ausgang Spannung: 2x 0..10 V oder 0..5 V, einstellbar über Jumper, live-zero-Konfiguration über App oder uConfig, min. Last 10 kΩ
Netzwerktechnologie: RS485 Modbus
Temperatureinsatzbereich: 0..+50 °C
Messbereich CO2: 0..2000 ppm, 0..5000 ppm, optional konfigurierbar, Genauigkeit CO2: ±50 ppm +3% des Messwerts (typ. bei 21 °C, 50% rH, 1015 hPa), Selbstkalibrierung Dual Channel
Messung VOC (Mischgas): beheizter Metalloxid-Halbleiter, Selbstkalibrierung
Spannungsversorgung: 15..35 V = SELV, 19..29 V ~ SELV
Anschluss: entnehmbare Kabeleinführung M25 mit 4-fach Kabeleinführung für Kabel mit max. Ø=7 mm, abnehmbare Steckklemme, max. 2,5 mm², BUS max. 1,5 mm²
Medienberührendes Material: Fühlerrohr, PC, Länge 53 mm, mit Filter Edelstahl-Drahtgeflecht, Gehäuse: USE-M, schlag- und bruchsicheres Gehäuse mit Klappdeckel, PC, Farbe: reinweiss, Schutzart: IP65
Lieferumfang: inkl. Montagesockel USE-M-Gehäuse reinweiss, inkl. Montageset (Schrauben und Zubehör)
</t>
  </si>
  <si>
    <t>Anwendung/Typ: Aussensensor Messgrössen: Temperatur, CO2
Sensor: NDIR (nicht dispersiv, infrarot)
Ausgang Spannung: 2x 0..10 V oder 0..5 V, einstellbar über Jumper, live-zero-Konfiguration über App oder uConfig, min. Last 10 kΩ
Funktechnologie: LoRaWAN® (868 MHz)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
Medienberührendes Material: Fühlerhülse, Edelstahl V2A (1.4305), Länge 25 mm, Gehäuse: USE-M, schlag- und bruchsicheres Gehäuse mit Klappdeckel, PC, Farbe: reinweiss, Schutzart: IP65
Lieferumfang: inkl. Montagesockel USE-M-Gehäuse reinweiss, inkl. Montageset (Schrauben und Zubehör), inkl. Sonnen-/Regenschutz PC, weiss
Hinweise: externe Antenne auf Anfrage verfügbar</t>
  </si>
  <si>
    <t>Anwendung/Typ: Aussensensor Messgrössen: Temperatur, relative Feuchte, CO2
Sensor: NDIR (nicht dispersiv, infrarot)
Ausgang Spannung: 2x 0..10 V oder 0..5 V, einstellbar über Jumper, live-zero-Konfiguration über App oder uConfig, min. Last 10 kΩ
Funktechnologie: LoRaWAN® (868 MHz)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
Medienberührendes Material: Fühlerrohr, PC,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Hinweise: externe Antenne auf Anfrage verfügbar</t>
  </si>
  <si>
    <t xml:space="preserve">Anwendung/Typ: Aussensensor Messgrössen: Temperatur, relative Feuchte, CO2
Sensor: NDIR (nicht dispersiv, infrarot)
Funktechnologie: LoRaWAN® (868 MHz)
Temperatureinsatzbereich: 0..+50 °C, Genauigkeit Temperatur: ±0,4 K (typ. bei 21 °C)
Messbereich Feuchte: 0..100% rH ohne Betauung, Genauigkeit Feuchte: ±5% zwischen 30..70% rH (typ. bei 21 °C)
Messbereich CO2: 0..5000 ppm, Genauigkeit CO2: ±50 ppm +3% des Messwerts (typ. bei 21 °C, 50% rH, 1015 hPa), Selbstkalibrierung Dual Channel
Spannungsversorgung: Batterie Typ AA (2x)
Medienberührendes Material: Fühlerrohr, PC,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weiss, inkl. Batterie Typ AA (2x)
</t>
  </si>
  <si>
    <t>Anwendung/Typ: Aussensensor Messgrössen: CO2, VOC
Sensor: NDIR (nicht dispersiv, infrarot)
Ausgang Spannung: 2x 0..10 V oder 0..5 V, einstellbar über Jumper, live-zero-Konfiguration über App oder uConfig, min. Last 10 kΩ
Funktechnologie: LoRaWAN® (868 MHz)
Temperatureinsatzbereich: 0..+50 °C
Messbereich CO2: 0..2000 ppm, 0..5000 ppm, optional konfigurierbar, Genauigkeit CO2: ±50 ppm +3% des Messwerts (typ. bei 21 °C, 50% rH, 1015 hPa), Selbstkalibrierung Dual Channel
Messung VOC (Mischgas): beheizter Metalloxid-Halbleiter, Selbstkalibrierung
Spannungsversorgung: 15..35 V = SELV, 19..29 V ~ SELV
Anschluss: entnehmbare Kabeleinführung M25 mit 4-fach Kabeleinführung für Kabel mit max. Ø=7 mm, abnehmbare Steckklemme, max. 2,5 mm²
 Gehäuse: USE-M, schlag- und bruchsicheres Gehäuse mit Klappdeckel, PC, Farbe: reinweiss, Schutzart: IP65
Lieferumfang: inkl. Montagesockel USE-M-Gehäuse reinweiss, inkl. Montageset (Schrauben und Zubehör), inkl. Sonnen-/Regenschutz PC, weiss
Hinweise: externe Antenne auf Anfrage verfügbar</t>
  </si>
  <si>
    <t>Anwendung/Typ: Aussensensor Messgrössen: Temperatur, CO2, VOC
Sensor: NDIR (nicht dispersiv, infrarot)
Ausgang Spannung: 2x 0..10 V oder 0..5 V, einstellbar über Jumper, live-zero-Konfiguration über App oder uConfig, min. Last 10 kΩ
Funktechnologie: LoRaWAN® (868 MHz)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Metalloxid-Halbleiter, Selbstkalibrierung
Spannungsversorgung: 15..35 V = SELV, 19..29 V ~ SELV
Anschluss: entnehmbare Kabeleinführung M25 mit 4-fach Kabeleinführung für Kabel mit max. Ø=7 mm, abnehmbare Steckklemme, max. 2,5 mm²
Medienberührendes Material: Fühlerhülse, Edelstahl V2A (1.4305), Länge 25 mm, Gehäuse: USE-M, schlag- und bruchsicheres Gehäuse mit Klappdeckel, PC, Farbe: reinweiss, Schutzart: IP65
Lieferumfang: inkl. Montagesockel USE-M-Gehäuse reinweiss, inkl. Montageset (Schrauben und Zubehör), inkl. Sonnen-/Regenschutz PC, weiss
Hinweise: externe Antenne auf Anfrage verfügbar</t>
  </si>
  <si>
    <t>Anwendung/Typ: Aussensensor Messgrössen: Temperatur, relative Feuchte, CO2, VOC
Sensor: NDIR (nicht dispersiv, infrarot)
Ausgang Spannung: 2x 0..10 V oder 0..5 V, einstellbar über Jumper, live-zero-Konfiguration über App oder uConfig, min. Last 10 kΩ
Funktechnologie: LoRaWAN® (868 MHz)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
Messbereich CO2: 0..2000 ppm, 0..5000 ppm, optional konfigurierbar, Genauigkeit CO2: ±50 ppm +3% des Messwerts (typ. bei 21 °C, 50% rH, 1015 hPa), Selbstkalibrierung Dual Channel
Messung VOC (Mischgas): beheizter Metalloxid-Halbleiter, Selbstkalibrierung
Spannungsversorgung: 15..35 V = SELV, 19..29 V ~ SELV
Anschluss: entnehmbare Kabeleinführung M25 mit 4-fach Kabeleinführung für Kabel mit max. Ø=7 mm, abnehmbare Steckklemme, max. 2,5 mm²
Medienberührendes Material: Fühlerrohr, PC, Länge 53 mm, mit Filter Edelstahl-Drahtgeflecht, Gehäuse: USE-M, schlag- und bruchsicheres Gehäuse mit Klappdeckel, PC, Farbe: reinweiss, Schutzart: IP65
Lieferumfang: inkl. Montagesockel USE-M-Gehäuse reinweiss, inkl. Montageset (Schrauben und Zubehör), inkl. Sonnen-/Regenschutz PC, weiss
Hinweise: externe Antenne auf Anfrage verfügbar</t>
  </si>
  <si>
    <t xml:space="preserve">Anwendung/Typ: Aussensensor Messgrössen: Helligkeit
Sensor: Umgebungslichtsensor mit präziser, dem menschlichen Auge entsprechender optischer Filterung
Ausgang Spannung: 0..10 V oder 0..5 V, einstellbar über Jumper, live-zero-Konfiguration über App oder uConfig, min. Last 10 kΩ
Temperatureinsatzbereich: -30..+70 °C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Flextherm M20 für Kabel mit Ø=4,5..9 mm, abnehmbare Steckklemme, max. 2,5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</si>
  <si>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Helligkeit
Sensor: Umgebungslichtsensor mit präziser, dem menschlichen Auge entsprechender optischer Filterung
Ausgang Strom: 4..20 mA, max. Bürde 500 Ω
Temperatureinsatzbereich: -30..+70 °C
Messbereich Licht: 0..1000 Lux (Standardeinstellung), auswählbar aus 6 Bereichen 0..200 Lux | 0..1000 Lux | 0..2 kLux | 0..10 kLux | 0..20 kLux | 0..50 kLux, Genauigkeit Licht: ±5% vom Messbereich
Spannungsversorgung: 15..35 V = SELV
Anschluss: entnehmbare Kabeleinführung Flextherm M20 für Kabel mit Ø=4,5..9 mm, abnehmbare Steckklemme, max. 2,5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</si>
  <si>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Temperatur, Helligkeit
Sensor: Umgebungslichtsensor mit präziser, dem menschlichen Auge entsprechender optischer Filterung
Ausgang Spannung: 2x 0..10 V oder 0..5 V, einstellbar über Jumper, live-zero-Konfiguration über App oder uConfig, min. Last 10 kΩ
Temperatureinsatzbereich: -30..+70 °C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Flextherm M20 für Kabel mit Ø=4,5..9 mm, abnehmbare Steckklemme, max. 2,5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</si>
  <si>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Temperatur, Helligkeit
Sensor: Umgebungslichtsensor mit präziser, dem menschlichen Auge entsprechender optischer Filterung
Ausgang Strom: 2x 4..20 mA, max. Bürde 500 Ω
Temperatureinsatzbereich: -30..+70 °C, Genauigkeit Temperatur: ±0,5 K (typ. bei 21 °C) im Standardmessbereich, Offset-Einstellung über App oder uConfig
Messbereich Licht: 0..1000 Lux (Standardeinstellung), auswählbar aus 6 Bereichen 0..200 Lux | 0..1000 Lux | 0..2 kLux | 0..10 kLux | 0..20 kLux | 0..50 kLux, Genauigkeit Licht: ±5% vom Messbereich
Spannungsversorgung: 15..35 V = SELV
Anschluss: entnehmbare Kabeleinführung Flextherm M20 für Kabel mit Ø=4,5..9 mm, abnehmbare Steckklemme, max. 2,5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</si>
  <si>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Temperatur, Helligkeit
Sensor: Umgebungslichtsensor mit präziser, dem menschlichen Auge entsprechender optischer Filterung
Ausgang Spannung: 2x 0..10 V oder 0..5 V, einstellbar über Jumper, live-zero-Konfiguration über App oder uConfig, min. Last 10 kΩ
Temperatureinsatzbereich: -30..+70 °C, Genauigkeit Temperatur: ±0,5 K (typ. bei 21 °C) im Standardmessbereich, Offset-Einstellung über App oder uConfig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M25 mit 4-fach Kabeleinführung für Kabel mit max. Ø=7 mm, abnehmbare Steckklemme, max. 2,5 mm², Relais max. 1,5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</si>
  <si>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Temperatur, relative Feuchte, absolute Feuchte, Enthalpie, Taupunkt, Helligkeit
Sensor: Umgebungslichtsensor mit präziser, dem menschlichen Auge entsprechender optischer Filterung
Ausgang Spannung: 3x 0..10 V oder 0..5 V, einstellbar über Jumper, live-zero-Konfiguration über App oder uConfig, min. Last 10 kΩ
Temperatureinsatzbereich: -30..+70 °C, Genauigkeit Temperatur: ±0,5 K (typ. bei 21 °C) im Standardmessbereich, Offset-Einstellung über App oder uConfig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Flextherm M20 für Kabel mit Ø=4,5..9 mm, abnehmbare Steckklemme, max. 2,5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</si>
  <si>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Temperatur, relative Feuchte, absolute Feuchte, Enthalpie, Taupunkt, Helligkeit, atmosphärischer Luftdruck
Sensor: Umgebungslichtsensor mit präziser, dem menschlichen Auge entsprechender optischer Filterung
Ausgang Spannung: 3x 0..10 V oder 0..5 V, einstellbar über Jumper, live-zero-Konfiguration über App oder uConfig, min. Last 10 kΩ
Temperatureinsatzbereich: -30..+70 °C, Genauigkeit Temperatur: ±0,5 K (typ. bei 21 °C) im Standardmessbereich, Offset-Einstellung über App oder uConfig
Messbereich Feuchte: 0..100% rH ohne Betauung, Genauigkeit Feuchte: ±2% zwischen 10..90% rH (typ. bei 21 °C), Offset-Einstellung über App oder uConfig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Flextherm M20 für Kabel mit Ø=4,5..9 mm, abnehmbare Steckklemme, max. 2,5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</si>
  <si>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Temperatur, Helligkeit
Sensor: Umgebungslichtsensor mit präziser, dem menschlichen Auge entsprechender optischer Filterung
Ausgang Spannung: 2x 0..10 V oder 0..5 V, einstellbar über Jumper, live-zero-Konfiguration über App oder uConfig, min. Last 10 kΩ
Netzwerktechnologie: RS485 BACnet (MS/TP)
Temperatureinsatzbereich: -30..+70 °C, Genauigkeit Temperatur: ±0,5 K (typ. bei 21 °C) im Standardmessbereich, Offset-Einstellung über App oder uConfig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M25 mit 4-fach Kabeleinführung für Kabel mit max. Ø=7 mm, abnehmbare Steckklemme, max. 2,5 mm², BUS max. 1,5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</si>
  <si>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Temperatur, relative Feuchte, absolute Feuchte, Enthalpie, Taupunkt, Helligkeit
Sensor: Umgebungslichtsensor mit präziser, dem menschlichen Auge entsprechender optischer Filterung
Ausgang Spannung: 2x 0..10 V oder 0..5 V, einstellbar über Jumper, live-zero-Konfiguration über App oder uConfig, min. Last 10 kΩ
Netzwerktechnologie: RS485 BACnet (MS/TP)
Temperatureinsatzbereich: -30..+70 °C, Genauigkeit Temperatur: ±0,5 K (typ. bei 21 °C) im Standardmessbereich, Offset-Einstellung über App oder uConfig
Messbereich Feuchte: 0..100% rH ohne Betauung, Genauigkeit Feuchte: ±2% zwischen 10..90% rH (typ. bei 21 °C), Offset-Einstellung über App oder uConfig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M25 mit 4-fach Kabeleinführung für Kabel mit max. Ø=7 mm, abnehmbare Steckklemme, max. 2,5 mm², BUS max. 1,5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</si>
  <si>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Temperatur, relative Feuchte, absolute Feuchte, Enthalpie, Taupunkt, Helligkeit, atmosphärischer Luftdruck
Sensor: Umgebungslichtsensor mit präziser, dem menschlichen Auge entsprechender optischer Filterung
Ausgang Spannung: 2x 0..10 V oder 0..5 V, einstellbar über Jumper, live-zero-Konfiguration über App oder uConfig, min. Last 10 kΩ
Netzwerktechnologie: RS485 BACnet (MS/TP)
Temperatureinsatzbereich: -30..+70 °C, Genauigkeit Temperatur: ±0,5 K (typ. bei 21 °C) im Standardmessbereich, Offset-Einstellung über App oder uConfig
Messbereich Feuchte: 0..100% rH ohne Betauung, Genauigkeit Feuchte: ±2% zwischen 10..90% rH (typ. bei 21 °C), Offset-Einstellung über App oder uConfig
Messbereich Licht: 0..1000 Lux (Standardeinstellung), auswählbar aus 6 Bereichen 0..200 Lux | 0..1000 Lux | 0..2 kLux | 0..10 kLux | 0..20 kLux | 0..50 kLux, Genauigkeit Licht: ±5% vom Messbereich
Messbereich atm. Luftdruck: 500..1500 hPa hPa, Genauigkeit atm. Luftdruck: ±0,5% des Messwerts
Spannungsversorgung: 15..35 V = SELV, 19..29 V ~ SELV
Anschluss: entnehmbare Kabeleinführung M25 mit 4-fach Kabeleinführung für Kabel mit max. Ø=7 mm, abnehmbare Steckklemme, max. 2,5 mm², BUS max. 1,5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</si>
  <si>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Temperatur, Helligkeit
Sensor: Umgebungslichtsensor mit präziser, dem menschlichen Auge entsprechender optischer Filterung
Ausgang Spannung: 2x 0..10 V oder 0..5 V, einstellbar über Jumper, live-zero-Konfiguration über App oder uConfig, min. Last 10 kΩ
Netzwerktechnologie: RS485 Modbus
Temperatureinsatzbereich: -30..+70 °C, Genauigkeit Temperatur: ±0,5 K (typ. bei 21 °C) im Standardmessbereich, Offset-Einstellung über App oder uConfig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M25 mit 4-fach Kabeleinführung für Kabel mit max. Ø=7 mm, abnehmbare Steckklemme, max. 2,5 mm², BUS max. 1,5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</si>
  <si>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Temperatur, relative Feuchte, absolute Feuchte, Enthalpie, Taupunkt, Helligkeit
Sensor: Umgebungslichtsensor mit präziser, dem menschlichen Auge entsprechender optischer Filterung
Ausgang Spannung: 2x 0..10 V oder 0..5 V, einstellbar über Jumper, live-zero-Konfiguration über App oder uConfig, min. Last 10 kΩ
Netzwerktechnologie: RS485 Modbus
Temperatureinsatzbereich: -30..+70 °C, Genauigkeit Temperatur: ±0,5 K (typ. bei 21 °C) im Standardmessbereich, Offset-Einstellung über App oder uConfig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M25 mit 4-fach Kabeleinführung für Kabel mit max. Ø=7 mm, abnehmbare Steckklemme, max. 2,5 mm², BUS max. 1,5 mm²
Gehäuse: USE-M, schlag- und bruchsicheres Gehäuse mit Klappdeckel, PC, Farbe: reinweiss, Deckel PC transluzent, Schutzart: IP65
Lieferumfang: inkl. Montagesockel USE-M-Gehäuse reinweiss, inkl. Montageset (Schrauben und Zubehör)
</t>
  </si>
  <si>
    <t xml:space="preserve">Anwendung/Typ: Aussensensor Messgrössen: Temperatur, relative Feuchte, absolute Feuchte, Enthalpie, Taupunkt, Helligkeit, atmosphärischer Luftdruck
Sensor: Umgebungslichtsensor mit präziser, dem menschlichen Auge entsprechender optischer Filterung
Ausgang Spannung: 2x 0..10 V oder 0..5 V, einstellbar über Jumper, live-zero-Konfiguration über App oder uConfig, min. Last 10 kΩ
Netzwerktechnologie: RS485 Modbus
Temperatureinsatzbereich: -30..+70 °C, Genauigkeit Temperatur: ±0,5 K (typ. bei 21 °C) im Standardmessbereich, Offset-Einstellung über App oder uConfig
Messbereich Feuchte: 0..100% rH ohne Betauung, Genauigkeit Feuchte: ±2% zwischen 10..90% rH (typ. bei 21 °C), Offset-Einstellung über App oder uConfig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M25 mit 4-fach Kabeleinführung für Kabel mit max. Ø=7 mm, abnehmbare Steckklemme, max. 2,5 mm², BUS max. 1,5 mm²
Gehäuse: USE-M, schlag- und bruchsicheres Gehäuse mit Klappdeckel, PC, Farbe: reinweiss, Deckel PC transluzent, Schutzart: IP65
Lieferumfang: inkl. Montagesockel USE-M-Gehäuse reinweiss, inkl. Montageset (Schrauben und Zubehör)
</t>
  </si>
  <si>
    <t>Anwendung/Typ: Aussensensor Messgrössen: Helligkeit
Sensor: Umgebungslichtsensor mit präziser, dem menschlichen Auge entsprechender optischer Filterung
Ausgang Spannung: 0..10 V oder 0..5 V, einstellbar über Jumper, live-zero-Konfiguration über App oder uConfig, min. Last 10 kΩ
Funktechnologie: LoRaWAN® (868 MHz)
Temperatureinsatzbereich: -30..+70 °C, Genauigkeit Temperatur: ±0,5 K (typ. bei 21 °C) im Standardmessbereich, Offset-Einstellung über App oder uConfig
Messbereich Feuchte: 0..100% rH ohne Betauung, Genauigkeit Feuchte: ±2% zwischen 10..90% rH (typ. bei 21 °C), Offset-Einstellung über App oder uConfig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M25 mit 4-fach Kabeleinführung für Kabel mit max. Ø=7 mm, abnehmbare Steckklemme, max. 2,5 mm²
Gehäuse: USE-M, schlag- und bruchsicheres Gehäuse mit Klappdeckel, PC, Farbe: reinweiss, Deckel PC transluzent, Schutzart: IP65
Lieferumfang: inkl. Montagesockel USE-M-Gehäuse reinweiss, inkl. Montageset (Schrauben und Zubehör)
Hinweise: externe Antenne auf Anfrage verfügbar</t>
  </si>
  <si>
    <t>Anwendung/Typ: Aussensensor Messgrössen: Temperatur, relative Feuchte, Helligkeit
Sensor: Umgebungslichtsensor mit präziser, dem menschlichen Auge entsprechender optischer Filterung
Ausgang Spannung: 2x 0..10 V oder 0..5 V, einstellbar über Jumper, live-zero-Konfiguration über App oder uConfig, min. Last 10 kΩ
Funktechnologie: LoRaWAN® (868 MHz)
Temperatureinsatzbereich: -30..+70 °C, Genauigkeit Temperatur: ±0,5 K (typ. bei 21 °C) im Standardmessbereich, Offset-Einstellung über App oder uConfig
Messbereich Feuchte: 0..100% rH ohne Betauung, Genauigkeit Feuchte: ±2% zwischen 10..90% rH (typ. bei 21 °C), Offset-Einstellung über App oder uConfig
Messbereich Licht: 0..1000 Lux (Standardeinstellung), auswählbar aus 6 Bereichen 0..200 Lux | 0..1000 Lux | 0..2 kLux | 0..10 kLux | 0..20 kLux | 0..50 kLux, Genauigkeit Licht: ±5% vom Messbereich
Spannungsversorgung: 15..35 V = SELV, 19..29 V ~ SELV
Anschluss: entnehmbare Kabeleinführung M25 mit 4-fach Kabeleinführung für Kabel mit max. Ø=7 mm, abnehmbare Steckklemme, max. 2,5 mm²
Gehäuse: USE-M, schlag- und bruchsicheres Gehäuse mit Klappdeckel, PC, Farbe: reinweiss, Deckel PC transluzent, Schutzart: IP65
Lieferumfang: inkl. Montagesockel USE-M-Gehäuse reinweiss, inkl. Montageset (Schrauben und Zubehör), inkl. Sonnen-/Regenschutz PC, weiss
Hinweise: externe Antenne auf Anfrage verfügbar</t>
  </si>
  <si>
    <t>Anwendung/Typ: Aussensensor Messgrössen: Temperatur, relative Feuchte, Helligkeit, atmosphärischer Luftdruck
Sensor: Umgebungslichtsensor mit präziser, dem menschlichen Auge entsprechender optischer Filterung
Ausgang Spannung: 2x 0..10 V oder 0..5 V, einstellbar über Jumper, live-zero-Konfiguration über App oder uConfig, min. Last 10 kΩ
Funktechnologie: LoRaWAN® (868 MHz)
Temperatureinsatzbereich: -30..+70 °C, Genauigkeit Temperatur: ±0,5 K (typ. bei 21 °C) im Standardmessbereich, Offset-Einstellung über App oder uConfig
Messbereich Feuchte: 0..100% rH ohne Betauung, Genauigkeit Feuchte: ±2% zwischen 10..90% rH (typ. bei 21 °C), Offset-Einstellung über App oder uConfig
Messbereich Licht: 0..1000 Lux (Standardeinstellung), auswählbar aus 6 Bereichen 0..200 Lux | 0..1000 Lux | 0..2 kLux | 0..10 kLux | 0..20 kLux | 0..50 kLux, Genauigkeit Licht: ±5% vom Messbereich
Messbereich atm. Luftdruck: 500..1500 hPa hPa, Genauigkeit atm. Luftdruck: ±0,5% des Messwerts
Spannungsversorgung: 15..35 V = SELV, 19..29 V ~ SELV
Anschluss: entnehmbare Kabeleinführung M25 mit 4-fach Kabeleinführung für Kabel mit max. Ø=7 mm, abnehmbare Steckklemme, max. 2,5 mm²
Gehäuse: USE-M, schlag- und bruchsicheres Gehäuse mit Klappdeckel, PC, Farbe: reinweiss, Deckel PC transluzent, Schutzart: IP65
Lieferumfang: inkl. Montagesockel USE-M-Gehäuse reinweiss, inkl. Montageset (Schrauben und Zubehör), inkl. Sonnen-/Regenschutz PC, weiss
Hinweise: externe Antenne auf Anfrage verfügbar</t>
  </si>
  <si>
    <t xml:space="preserve">Anwendung/Typ: Aussensensor Messgrössen: Temperatur, relative Feuchte, Helligkeit
Sensor: Umgebungslichtsensor mit präziser, dem menschlichen Auge entsprechender optischer Filterung
Funktechnologie: LoRaWAN® (868 MHz)
Temperatureinsatzbereich: -30..+70 °C, Genauigkeit Temperatur: ±0,4 K (typ. bei 21 °C)
Messbereich Feuchte: 0..100% rH ohne Betauung, Genauigkeit Feuchte: ±2% zwischen 10..90% rH (typ. bei 21 °C)
Spannungsversorgung: Batterie Typ AA (2x)
Gehäuse: USE-M, schlag- und bruchsicheres Gehäuse mit Klappdeckel, PC, Farbe: reinweiss, Deckel PC transluzent, Schutzart: IP65
Lieferumfang: inkl. Montagesockel USE-M-Gehäuse reinweiss, inkl. Montageset (Schrauben und Zubehör), inkl. Batterie Typ AA (2x)
</t>
  </si>
  <si>
    <t>Funktechnologie: EnOcean (IEC 14543-3-10) 868 MHz, Sendeleistung &lt;10 mW, Standard-Funktelegramm, EEP A5-02-14 (4BS), optional konfigurierbar
Temperatureinsatzbereich: -25..+65 °C, Genauigkeit Temperatur: ±1% vom Messbereich (typ. bei 21 °C)
Spannungsversorgung: Solarzelle, wartungsfreier interner Super Cap, Einsatz einer Stützbatterie für unzureichend beleuchtete Umgebungen möglich, Batterie LS14250 (3,6 V)
Gehäuse: PA6.6, mit Schnellverschluss-Schrauben, Farbe: reinweiss, Deckel transparent, Schutzart: IP65
Hinweise: 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</si>
  <si>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 xml:space="preserve">Sensor: SI-Protection zum Schutz vor Feuchtigkeit und Vibrationen, Pt100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Ø=6 mm, Edelstahl V4A (1.4571), säurebeständig, geeignet für aggressive Medien, Gehäuse: USE-S, schlag- und bruchsicheres Gehäuse mit Klappdeckel, PC, Farbe: reinweiss, Schutzart: IP65
Lieferumfang: inkl. Montageclip USE-S-Gehäuse reinweiss, inkl. Montageset (Schrauben und Zubehör)
</t>
  </si>
  <si>
    <t xml:space="preserve">Sensor: SI-Protection zum Schutz vor Feuchtigkeit und Vibrationen, Pt1000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Ø=6 mm, Edelstahl V4A (1.4571), säurebeständig, geeignet für aggressive Medien, Gehäuse: USE-S, schlag- und bruchsicheres Gehäuse mit Klappdeckel, PC, Farbe: reinweiss, Schutzart: IP65
Lieferumfang: inkl. Montageclip USE-S-Gehäuse reinweiss, inkl. Montageset (Schrauben und Zubehör)
</t>
  </si>
  <si>
    <t xml:space="preserve">Sensor: SI-Protection zum Schutz vor Feuchtigkeit und Vibrationen, Pt1000 1/3 DIN, passiv
Temperatureinsatzbereich: -50..+160 °C, Genauigkeit Temperatur: ±0,1 K (typ. bei 0 °C)
Anschluss: entnehmbare Kabeleinführung Flextherm M20 für Kabel mit Ø=4,5..9 mm, abnehmbare Steckklemme, max. 2,5 mm², Anschlussleitung: 2-Leiter
Medienberührendes Material: Fühlerhülse, Ø=6 mm, Edelstahl V4A (1.4571), säurebeständig, geeignet für aggressive Medien, Gehäuse: USE-S, schlag- und bruchsicheres Gehäuse mit Klappdeckel, PC, Farbe: reinweiss, Schutzart: IP65
Lieferumfang: inkl. Montageclip USE-S-Gehäuse reinweiss, inkl. Montageset (Schrauben und Zubehör)
</t>
  </si>
  <si>
    <t xml:space="preserve">Sensor: SI-Protection zum Schutz vor Feuchtigkeit und Vibrationen, NTC10k, passiv
Temperatureinsatzbereich: -50..+150 °C, Genauigkeit Temperatur: ±0,2 K (typ. bei 25 °C, temperaturabhängig)
Anschluss: entnehmbare Kabeleinführung Flextherm M20 für Kabel mit Ø=4,5..9 mm, abnehmbare Steckklemme, max. 2,5 mm², Anschlussleitung: 2-Leiter
Medienberührendes Material: Fühlerhülse, Ø=6 mm, Edelstahl V4A (1.4571), säurebeständig, geeignet für aggressive Medien, Gehäuse: USE-S, schlag- und bruchsicheres Gehäuse mit Klappdeckel, PC, Farbe: reinweiss, Schutzart: IP65
Lieferumfang: inkl. Montageclip USE-S-Gehäuse reinweiss, inkl. Montageset (Schrauben und Zubehör)
</t>
  </si>
  <si>
    <t xml:space="preserve">Sensor: SI-Protection zum Schutz vor Feuchtigkeit und Vibrationen, Ni1000 DIN Kl. B,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Ø=6 mm, Edelstahl V4A (1.4571), säurebeständig, geeignet für aggressive Medien, Gehäuse: USE-S, schlag- und bruchsicheres Gehäuse mit Klappdeckel, PC, Farbe: reinweiss, Schutzart: IP65
Lieferumfang: inkl. Montageclip USE-S-Gehäuse reinweiss, inkl. Montageset (Schrauben und Zubehör)
</t>
  </si>
  <si>
    <t xml:space="preserve">Sensor: SI-Protection zum Schutz vor Feuchtigkeit und Vibrationen, Ni1000TK5000,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Ø=6 mm, Edelstahl V4A (1.4571), säurebeständig, geeignet für aggressive Medien, Gehäuse: USE-S, schlag- und bruchsicheres Gehäuse mit Klappdeckel, PC, Farbe: reinweiss, Schutzart: IP65
Lieferumfang: inkl. Montageclip USE-S-Gehäuse reinweiss, inkl. Montageset (Schrauben und Zubehör)
</t>
  </si>
  <si>
    <t xml:space="preserve">Sensor: SI-Protection zum Schutz vor Feuchtigkeit und Vibrationen
Ausgang Spannung: 0..10 V oder 0..5 V, einstellbar über Jumper, min. Last 5 kΩ
Temperatureinsatzbereich: -50..+160 °C, Genauigkeit Temperatur: ±0,5 K (typ. bei 21 °C), Potentiometer zur Offset-Einstellung
Spannungsversorgung: 15..24 V = (±10%) SELV, 24 V ~ (±10%) SELV
Anschluss: entnehmbare Kabeleinführung Flextherm M20 für Kabel mit Ø=4,5..9 mm, abnehmbare Steckklemme, max. 2,5 mm²
Medienberührendes Material: Fühlerhülse, Ø=6 mm, Edelstahl V4A (1.4571), säurebeständig, geeignet für aggressive Medien, Gehäuse: USE-S, schlag- und bruchsicheres Gehäuse mit Klappdeckel, PC, Farbe: reinweiss, Schutzart: IP65
Lieferumfang: inkl. Montageclip USE-S-Gehäuse reinweiss, inkl. Montageset (Schrauben und Zubehör)
</t>
  </si>
  <si>
    <t xml:space="preserve">Sensor: SI-Protection zum Schutz vor Feuchtigkeit und Vibrationen
Temperatureinsatzbereich: -50..+160 °C, Genauigkeit Temperatur: ±0,5 K (typ. bei 21 °C), Potentiometer zur Offset-Einstellung
Spannungsversorgung: 15..24 V = (±10%) SELV
Anschluss: entnehmbare Kabeleinführung Flextherm M20 für Kabel mit Ø=4,5..9 mm, abnehmbare Steckklemme, max. 2,5 mm²
Medienberührendes Material: Fühlerhülse, Ø=6 mm, Edelstahl V4A (1.4571), säurebeständig, geeignet für aggressive Medien, Gehäuse: USE-S, schlag- und bruchsicheres Gehäuse mit Klappdeckel, PC, Farbe: reinweiss, Schutzart: IP65
Lieferumfang: inkl. Montageclip USE-S-Gehäuse reinweiss, inkl. Montageset (Schrauben und Zubehör)
</t>
  </si>
  <si>
    <t xml:space="preserve">Sensor: SI-Protection zum Schutz vor Feuchtigkeit und Vibrationen
Ausgang Strom: 4..20 mA, max. Bürde 500 Ω
Temperatureinsatzbereich: -50..+160 °C, Genauigkeit Temperatur: ±0,5 K (typ. bei 21 °C), Potentiometer zur Offset-Einstellung
Spannungsversorgung: 15..24 V = (±10%) SELV
Anschluss: entnehmbare Kabeleinführung Flextherm M20 für Kabel mit Ø=4,5..9 mm, abnehmbare Steckklemme, max. 2,5 mm²
Medienberührendes Material: Fühlerhülse, Ø=6 mm, Edelstahl V4A (1.4571), säurebeständig, geeignet für aggressive Medien, Gehäuse: USE-S, schlag- und bruchsicheres Gehäuse mit Klappdeckel, PC, Farbe: reinweiss, Schutzart: IP65
Lieferumfang: inkl. Montageclip USE-S-Gehäuse reinweiss, inkl. Montageset (Schrauben und Zubehör)
</t>
  </si>
  <si>
    <t xml:space="preserve">Sensor: SI-Protection zum Schutz vor Feuchtigkeit und Vibrationen
Ausgang Spannung: 0..10 V oder 0..5 V, live-zero-Konfiguration über App oder uConfig, min. Last 10 kΩ, Ausgang Schaltkontakt: 2x Schliesserkontakt NO potentialfrei für 24 V ~ oder 24 V = / 3 A
Temperatureinsatzbereich: -50..+160 °C, Genauigkeit Temperatur: ±0,5 K (typ. bei 21 °C),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Fühlerhülse, Ø=6 mm, Edelstahl V4A (1.4571), säurebeständig, geeignet für aggressive Medien, Gehäuse: USE-M, schlag- und bruchsicheres Gehäuse mit Klappdeckel, PC, Farbe: reinweiss, Schutzart: IP65
Lieferumfang: inkl. Montageflansch MF6DS flexibel, inkl. Montageset (Schrauben und Zubehör)
</t>
  </si>
  <si>
    <t xml:space="preserve">Sensor: SI-Protection zum Schutz vor Feuchtigkeit und Vibrationen
Ausgang Spannung: 0..10 V oder 0..5 V, live-zero-Konfiguration über App oder uConfig, min. Last 10 kΩ
Temperatureinsatzbereich: -50..+160 °C, Genauigkeit Temperatur: ±0,5 K (typ. bei 21 °C),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Ø=6 mm, Edelstahl V4A (1.4571), säurebeständig, geeignet für aggressive Medien, Gehäuse: USE-M, schlag- und bruchsicheres Gehäuse mit Klappdeckel, PC, Farbe: reinweiss, Schutzart: IP65
Lieferumfang: inkl. Montageflansch MF6DS flexibel, inkl. Montageset (Schrauben und Zubehör)
</t>
  </si>
  <si>
    <t xml:space="preserve">Sensor: SI-Protection zum Schutz vor Feuchtigkeit und Vibrationen
Ausgang Spannung: 0..10 V oder 0..5 V, live-zero-Konfiguration über App oder uConfig, min. Last 10 kΩ
Temperatureinsatzbereich: -50..+160 °C, Genauigkeit Temperatur: ±0,5 K (typ. bei 21 °C),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Ø=6 mm, Edelstahl V4A (1.4571), säurebeständig, geeignet für aggressive Medien, Gehäuse: USE-M, schlag- und bruchsicheres Gehäuse mit Klappdeckel, PC, Farbe: reinweiss, Deckel transparent, Schutzart: IP65
Lieferumfang: inkl. Montageflansch MF6DS flexibel, inkl. Montageset (Schrauben und Zubehör)
</t>
  </si>
  <si>
    <t xml:space="preserve">Sensor: SI-Protection zum Schutz vor Feuchtigkeit und Vibrationen
Temperatureinsatzbereich: -50..+160 °C, Genauigkeit Temperatur: ±0,5 K (typ. bei 21 °C),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Ø=6 mm, Edelstahl V4A (1.4571), säurebeständig, geeignet für aggressive Medien, Gehäuse: USE-M, schlag- und bruchsicheres Gehäuse mit Klappdeckel, PC, Farbe: reinweiss, Deckel transparent, Schutzart: IP65
Lieferumfang: inkl. Montageflansch MF6DS flexibel, inkl. Montageset (Schrauben und Zubehör)
</t>
  </si>
  <si>
    <t xml:space="preserve">Sensor: SI-Protection zum Schutz vor Feuchtigkeit und Vibrationen
Ausgang Spannung: 0..10 V oder 0..5 V, live-zero-Konfiguration über App oder uConfig, min. Last 10 kΩ, Ausgang Schaltkontakt: 2x Schliesserkontakt NO potentialfrei für 24 V ~ oder 24 V = / 3 A
Temperatureinsatzbereich: -50..+160 °C, Genauigkeit Temperatur: ±0,5 K (typ. bei 21 °C),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Ø=6 mm, Edelstahl V4A (1.4571), säurebeständig, geeignet für aggressive Medien, Gehäuse: USE-M, schlag- und bruchsicheres Gehäuse mit Klappdeckel, PC, Farbe: reinweiss, Schutzart: IP65
Lieferumfang: inkl. Montageflansch MF6DS flexibel, inkl. Montageset (Schrauben und Zubehör)
</t>
  </si>
  <si>
    <t xml:space="preserve">Sensor: SI-Protection zum Schutz vor Feuchtigkeit und Vibrationen
Netzwerktechnologie: RS485 Modbus
Temperatureinsatzbereich: -50..+160 °C, Genauigkeit Temperatur: ±0,5 K (typ. bei 21 °C)
Spannungsversorgung: 15..24 V = (±10%) SELV, 24 V ~ (±10%) SELV
Anschluss: entnehmbare Kabeleinführung Flextherm M20 für Kabel mit Ø=4,5..9 mm, abnehmbare Steckklemme, max. 2,5 mm²
Medienberührendes Material: Fühlerhülse, Ø=6 mm, Edelstahl V4A (1.4571), säurebeständig, geeignet für aggressive Medien, Gehäuse: USE-S, schlag- und bruchsicheres Gehäuse mit Klappdeckel, PC, Farbe: reinweiss, Schutzart: IP65
Lieferumfang: inkl. Montageclip USE-S-Gehäuse reinweiss, inkl. Montageset (Schrauben und Zubehör)
</t>
  </si>
  <si>
    <t xml:space="preserve">Sensor: SI-Protection zum Schutz vor Feuchtigkeit und Vibrationen
Ausgang Spannung: 0..10 V oder 0..5 V, live-zero-Konfiguration über App oder uConfig, min. Last 10 kΩ
Netzwerktechnologie: RS485 BACnet (MS/TP)
Temperatureinsatzbereich: -50..+160 °C, Genauigkeit Temperatur: ±0,5 K (typ. bei 21 °C),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Ø=6 mm, Edelstahl V4A (1.4571), säurebeständig, geeignet für aggressive Medien, Gehäuse: USE-M, schlag- und bruchsicheres Gehäuse mit Klappdeckel, PC, Farbe: reinweiss, Schutzart: IP65
Lieferumfang: inkl. Montageflansch MF6DS flexibel, inkl. Montageset (Schrauben und Zubehör)
</t>
  </si>
  <si>
    <t xml:space="preserve">Sensor: SI-Protection zum Schutz vor Feuchtigkeit und Vibrationen
Ausgang Spannung: 0..10 V oder 0..5 V, live-zero-Konfiguration über App oder uConfig, min. Last 10 kΩ
Netzwerktechnologie: RS485 BACnet (MS/TP)
Temperatureinsatzbereich: -50..+160 °C, Genauigkeit Temperatur: ±0,5 K (typ. bei 21 °C),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Ø=6 mm, Edelstahl V4A (1.4571), säurebeständig, geeignet für aggressive Medien, Gehäuse: USE-M, schlag- und bruchsicheres Gehäuse mit Klappdeckel, PC, Farbe: reinweiss, Schutzart: IP65
Lieferumfang: inkl. Montageflansch MF6DS flexibel, inkl. Montageset (Schrauben und Zubehör)
</t>
  </si>
  <si>
    <t xml:space="preserve">Sensor: SI-Protection zum Schutz vor Feuchtigkeit und Vibrationen
Ausgang Spannung: 0..10 V oder 0..5 V, live-zero-Konfiguration über App oder uConfig, min. Last 10 kΩ
Netzwerktechnologie: RS485 Modbus
Temperatureinsatzbereich: -50..+160 °C, Genauigkeit Temperatur: ±0,5 K (typ. bei 21 °C),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Ø=6 mm, Edelstahl V4A (1.4571), säurebeständig, geeignet für aggressive Medien, Gehäuse: USE-M, schlag- und bruchsicheres Gehäuse mit Klappdeckel, PC, Farbe: reinweiss, Schutzart: IP65
Lieferumfang: inkl. Montageflansch MF6DS flexibel, inkl. Montageset (Schrauben und Zubehör)
</t>
  </si>
  <si>
    <t xml:space="preserve">Sensor: SI-Protection zum Schutz vor Feuchtigkeit und Vibrationen
Ausgang Spannung: 0..10 V oder 0..5 V, live-zero-Konfiguration über App oder uConfig, min. Last 10 kΩ
Netzwerktechnologie: RS485 Modbus
Temperatureinsatzbereich: -50..+160 °C, Genauigkeit Temperatur: ±0,5 K (typ. bei 21 °C),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Ø=6 mm, Edelstahl V4A (1.4571), säurebeständig, geeignet für aggressive Medien, Gehäuse: USE-M, schlag- und bruchsicheres Gehäuse mit Klappdeckel, PC, Farbe: reinweiss, Schutzart: IP65
Lieferumfang: inkl. Montageflansch MF6DS flexibel, inkl. Montageset (Schrauben und Zubehör)
</t>
  </si>
  <si>
    <t>Sensor: SI-Protection zum Schutz vor Feuchtigkeit und Vibrationen
Ausgang Spannung: 0..10 V oder 0..5 V, einstellbar über Jumper, live-zero-Konfiguration über App oder uConfig, min. Last 10 kΩ
Funktechnologie: LoRaWAN® (868 MHz)
Temperatureinsatzbereich: -50..+160 °C, Genauigkeit Temperatur: ±0,5 K (typ. bei 21 °C) im Standardmessbereich, Offset-Einstellung über App oder uConfig
Spannungsversorgung: 15..24 V = (±10%) SELV, 24 V ~ (±10%) SELV
Anschluss: entnehmbare Kabeleinführung Flextherm M20 für Kabel mit Ø=4,5..9 mm, abnehmbare Steckklemme, max. 2,5 mm²
Medienberührendes Material: Fühlerhülse, Ø=6 mm, Edelstahl V4A (1.4571), säurebeständig, geeignet für aggressive Medien, Gehäuse: USE-M, schlag- und bruchsicheres Gehäuse mit Klappdeckel, PC, Farbe: reinweiss, Schutzart: IP65
Lieferumfang: inkl. Montageflansch MF6DS flexibel, inkl. Montageset (Schrauben und Zubehör)
Hinweise: externe Antenne auf Anfrage verfügbar</t>
  </si>
  <si>
    <t xml:space="preserve">Sensor: SI-Protection zum Schutz vor Feuchtigkeit und Vibrationen
Funktechnologie: LoRaWAN® (868 MHz)
Temperatureinsatzbereich: -50..+160 °C, Genauigkeit Temperatur: ±0,5 K (typ. bei 21 °C)
Spannungsversorgung: Batterie Typ AA (2x)
Medienberührendes Material: Fühlerhülse, Ø=6 mm, Edelstahl V4A (1.4571), säurebeständig, geeignet für aggressive Medien, Gehäuse: USE-M, schlag- und bruchsicheres Gehäuse mit Klappdeckel, PC, Farbe: reinweiss, Schutzart: IP65
Lieferumfang: inkl. Montageflansch MF6DS flexibel, inkl. Montageset (Schrauben und Zubehör)
</t>
  </si>
  <si>
    <t>Anwendung/Typ: Kanalsensor Messgrössen: Temperatur, relative Feuchte, absolute Feuchte, Enthalpie, Taupunkt
Ausgang Spannung: 2x 0..10 V oder 0..5 V, einstellbar über Jumper, min. Last 10 kΩ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
Genauigkeit Feuchte: ±2% zwischen 10..90% rH (typ. bei 21 °C), Potentiometer zur Offset-Einstellung
Spannungsversorgung: 15..24 V = (±10%) SELV, 24 V ~ (±10%) SELV
Anschluss: entnehmbare Kabeleinführung Flextherm M20 für Kabel mit Ø=4,5..9 mm, abnehmbare Steckklemme, max. 2,5 mm²
Medienberührendes Material: Fühlerrohr, PA6, mit Filter Edelstahl-Drahtgeflecht, schwarz, Ø=19,5 mm, Einbaulänge: 140 mm, Gehäuse: USE-S,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</si>
  <si>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min. Last 10 kΩ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
Genauigkeit Feuchte: ±2% zwischen 10..90% rH (typ. bei 21 °C), Potentiometer zur Offset-Einstellung
Spannungsversorgung: 15..24 V = (±10%) SELV, 24 V ~ (±10%) SELV
Anschluss: entnehmbare Kabeleinführung Flextherm M20 für Kabel mit Ø=4,5..9 mm, abnehmbare Steckklemme, max. 2,5 mm²
Medienberührendes Material: Fühlerrohr, PA6, mit Filter Edelstahl-Drahtgeflecht, schwarz, Ø=19,5 mm, Einbaulänge: 270 mm, Gehäuse: USE-S,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</si>
  <si>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min. Last 10 kΩ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
Genauigkeit Feuchte: ±2% zwischen 10..90% rH (typ. bei 21 °C), Potentiometer zur Offset-Einstellung
Spannungsversorgung: 15..24 V = (±10%) SELV, 24 V ~ (±10%) SELV
Anschluss: entnehmbare Kabeleinführung Flextherm M20 für Kabel mit Ø=4,5..9 mm, abnehmbare Steckklemme, max. 2,5 mm²
Medienberührendes Material: Fühlerrohr, PA6, mit Filter Edelstahl-Drahtgeflecht, schwarz, Ø=19,5 mm, Einbaulänge: 400 mm, Gehäuse: USE-S,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</si>
  <si>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
Genauigkeit Feuchte: ±2% zwischen 10..90% rH (typ. bei 21 °C), Potentiometer zur Offset-Einstellung
Spannungsversorgung: 15..24 V = (±10%) SELV
Anschluss: entnehmbare Kabeleinführung Flextherm M20 für Kabel mit Ø=4,5..9 mm, abnehmbare Steckklemme, max. 2,5 mm²
Medienberührendes Material: Fühlerrohr, PA6, mit Filter Edelstahl-Drahtgeflecht, schwarz, Ø=19,5 mm, Einbaulänge: 140 mm, Gehäuse: USE-S,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</si>
  <si>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
Genauigkeit Feuchte: ±2% zwischen 10..90% rH (typ. bei 21 °C), Potentiometer zur Offset-Einstellung
Spannungsversorgung: 15..24 V = (±10%) SELV
Anschluss: entnehmbare Kabeleinführung Flextherm M20 für Kabel mit Ø=4,5..9 mm, abnehmbare Steckklemme, max. 2,5 mm²
Medienberührendes Material: Fühlerrohr, PA6, mit Filter Edelstahl-Drahtgeflecht, schwarz, Ø=19,5 mm, Einbaulänge: 270 mm, Gehäuse: USE-S,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</si>
  <si>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Temperatureinsatzbereich: -20..+70 °C, Genauigkeit Temperatur: ±0,3 K (typ. bei 21 °C) im Standardmessbereich, Potentiometer zur Offset-Einstellung
Messbereich Feuchte: 0..100% rH ohne Betauung, 0..85 KJ/kg Enthalpie, 0..50 | 0..80 g/m³ absolute Feuchte, 0..+50 | -20..+80 °C Taupunkt, am Messumformer einstellbar
Genauigkeit Feuchte: ±2% zwischen 10..90% rH (typ. bei 21 °C), Potentiometer zur Offset-Einstellung
Spannungsversorgung: 15..24 V = (±10%) SELV
Anschluss: entnehmbare Kabeleinführung Flextherm M20 für Kabel mit Ø=4,5..9 mm, abnehmbare Steckklemme, max. 2,5 mm²
Medienberührendes Material: Fühlerrohr, PA6, mit Filter Edelstahl-Drahtgeflecht, schwarz, Ø=19,5 mm, Einbaulänge: 400 mm, Gehäuse: USE-S,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</si>
  <si>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kΩ, Ausgang Schaltkontakt: 2x Schliesserkontakt NO potentialfrei für 24 V ~ oder 24 V = / 3 A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Fühlerrohr, PA6, mit Filter Edelstahl-Drahtgeflecht, schwarz, Ø=19,5 mm, Einbaulänge: 140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</si>
  <si>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kΩ, Ausgang Schaltkontakt: 2x Schliesserkontakt NO potentialfrei für 24 V ~ oder 24 V = / 3 A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Fühlerrohr, PA6, mit Filter Edelstahl-Drahtgeflecht, schwarz, Ø=19,5 mm, Einbaulänge: 270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</si>
  <si>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kΩ, Ausgang Schaltkontakt: 2x Schliesserkontakt NO potentialfrei für 24 V ~ oder 24 V = / 3 A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Fühlerrohr, PA6, mit Filter Edelstahl-Drahtgeflecht, schwarz, Ø=19,5 mm, Einbaulänge: 400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</si>
  <si>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Flextherm M20 für Kabel mit Ø=4,5..9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140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</si>
  <si>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Flextherm M20 für Kabel mit Ø=4,5..9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270 mm, Gehäuse: USE-M, schlag- und bruchsicheres Gehäuse mit Klappdeckel, PC, Farbe: reinweiss, Deckel transparent,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</si>
  <si>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Flextherm M20 für Kabel mit Ø=4,5..9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400 mm, Gehäuse: USE-M, schlag- und bruchsicheres Gehäuse mit Klappdeckel, PC, Farbe: reinweiss, Deckel transparent, Schutzart: IP65
Lieferumfang: inkl. Montageflansch, inkl. Montageset (Schrauben und Zubehör)
Hinweise: Strömungsgeschwindigkeit max. 12 m/s</t>
  </si>
  <si>
    <t>Anwendung/Typ: Kanalsensor Messgrössen: Temperatur, relative Feuchte, absolute Feuchte, Enthalpie, Taupunkt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
Anschluss: entnehmbare Kabeleinführung Flextherm M20 für Kabel mit Ø=4,5..9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140 mm, Gehäuse: USE-M, schlag- und bruchsicheres Gehäuse mit Klappdeckel, PC, Farbe: reinweiss, Deckel transparent, Schutzart: IP65
Lieferumfang: inkl. Montageflansch, inkl. Montageset (Schrauben und Zubehör)
Hinweise: Strömungsgeschwindigkeit max. 12 m/s</t>
  </si>
  <si>
    <t>Anwendung/Typ: Kanalsensor Messgrössen: Temperatur, relative Feuchte, absolute Feuchte, Enthalpie, Taupunkt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
Anschluss: entnehmbare Kabeleinführung Flextherm M20 für Kabel mit Ø=4,5..9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270 mm, Gehäuse: USE-M, schlag- und bruchsicheres Gehäuse mit Klappdeckel, PC, Farbe: reinweiss, Deckel transparent, Schutzart: IP65
Lieferumfang: inkl. Montageflansch, inkl. Montageset (Schrauben und Zubehör)
Hinweise: Strömungsgeschwindigkeit max. 12 m/s</t>
  </si>
  <si>
    <t>Anwendung/Typ: Kanalsensor Messgrössen: Temperatur, relative Feuchte, absolute Feuchte, Enthalpie, Taupunkt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
Anschluss: entnehmbare Kabeleinführung Flextherm M20 für Kabel mit Ø=4,5..9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400 mm, Gehäuse: USE-M, schlag- und bruchsicheres Gehäuse mit Klappdeckel, PC, Farbe: reinweiss, Deckel transparent,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</si>
  <si>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kΩ, Ausgang Schaltkontakt: 2x Schliesserkontakt NO potentialfrei für 24 V ~ oder 24 V = / 3 A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140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</si>
  <si>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kΩ, Ausgang Schaltkontakt: 2x Schliesserkontakt NO potentialfrei für 24 V ~ oder 24 V = / 3 A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270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</si>
  <si>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kΩ, Ausgang Schaltkontakt: 2x Schliesserkontakt NO potentialfrei für 24 V ~ oder 24 V = / 3 A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400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</si>
  <si>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
Netzwerktechnologie: RS485 Modbus
Temperatureinsatzbereich: -20..+70 °C, Genauigkeit Temperatur: ±0,3 K (typ. bei 21 °C) im Standardmessbereich
Messbereich Feuchte: 0..100% rH ohne Betauung
Genauigkeit Feuchte: ±2% zwischen 10..90% rH (typ. bei 21 °C)
Spannungsversorgung: 15..24 V = (±10%) SELV, 24 V ~ (±10%) SELV
Anschluss: entnehmbare Kabeleinführung Flextherm M20 für Kabel mit Ø=4,5..9 mm, abnehmbare Steckklemme, max. 2,5 mm²
Medienberührendes Material: Fühlerrohr, PA6, mit Filter Edelstahl-Drahtgeflecht, schwarz, Ø=19,5 mm, Einbaulänge: 140 mm, Gehäuse: USE-S,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</si>
  <si>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
Netzwerktechnologie: RS485 Modbus
Temperatureinsatzbereich: -20..+70 °C, Genauigkeit Temperatur: ±0,3 K (typ. bei 21 °C) im Standardmessbereich
Messbereich Feuchte: 0..100% rH ohne Betauung
Genauigkeit Feuchte: ±2% zwischen 10..90% rH (typ. bei 21 °C)
Spannungsversorgung: 15..24 V = (±10%) SELV, 24 V ~ (±10%) SELV
Anschluss: entnehmbare Kabeleinführung Flextherm M20 für Kabel mit Ø=4,5..9 mm, abnehmbare Steckklemme, max. 2,5 mm²
Medienberührendes Material: Fühlerrohr, PA6, mit Filter Edelstahl-Drahtgeflecht, schwarz, Ø=19,5 mm, Einbaulänge: 270 mm, Gehäuse: USE-S,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</si>
  <si>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
Netzwerktechnologie: RS485 Modbus
Temperatureinsatzbereich: -20..+70 °C, Genauigkeit Temperatur: ±0,3 K (typ. bei 21 °C) im Standardmessbereich
Messbereich Feuchte: 0..100% rH ohne Betauung
Genauigkeit Feuchte: ±2% zwischen 10..90% rH (typ. bei 21 °C)
Spannungsversorgung: 15..24 V = (±10%) SELV, 24 V ~ (±10%) SELV
Anschluss: entnehmbare Kabeleinführung Flextherm M20 für Kabel mit Ø=4,5..9 mm, abnehmbare Steckklemme, max. 2,5 mm²
Medienberührendes Material: Fühlerrohr, PA6, mit Filter Edelstahl-Drahtgeflecht, schwarz, Ø=19,5 mm, Einbaulänge: 400 mm, Gehäuse: USE-S,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</si>
  <si>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BACnet (MS/TP)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Fühlerrohr, PA6, mit Filter Edelstahl-Drahtgeflecht, schwarz, Ø=19,5 mm, Einbaulänge: 140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</si>
  <si>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BACnet (MS/TP)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Fühlerrohr, PA6, mit Filter Edelstahl-Drahtgeflecht, schwarz, Ø=19,5 mm, Einbaulänge: 270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</si>
  <si>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BACnet (MS/TP)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Fühlerrohr, PA6, mit Filter Edelstahl-Drahtgeflecht, schwarz, Ø=19,5 mm, Einbaulänge: 400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</si>
  <si>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BACnet (MS/TP)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PA6, mit Filter Edelstahl-Drahtgeflecht, schwarz, Ø=19,5 mm, Einbaulänge: 140 mm, Gehäuse: USE-M, schlag- und bruchsicheres Gehäuse mit Klappdeckel, PC, Farbe: reinweiss, Deckel transparent,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</si>
  <si>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BACnet (MS/TP)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270 mm, Gehäuse: USE-M, schlag- und bruchsicheres Gehäuse mit Klappdeckel, PC, Farbe: reinweiss, Deckel transparent,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</si>
  <si>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BACnet (MS/TP)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400 mm, Gehäuse: USE-M, schlag- und bruchsicheres Gehäuse mit Klappdeckel, PC, Farbe: reinweiss, Deckel transparent,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</si>
  <si>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Modbus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Fühlerrohr, PA6, mit Filter Edelstahl-Drahtgeflecht, schwarz, Ø=19,5 mm, Einbaulänge: 140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</si>
  <si>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Modbus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Fühlerrohr, PA6, mit Filter Edelstahl-Drahtgeflecht, schwarz, Ø=19,5 mm, Einbaulänge: 270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</si>
  <si>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Modbus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Fühlerrohr, PA6, mit Filter Edelstahl-Drahtgeflecht, schwarz, Ø=19,5 mm, Einbaulänge: 400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</si>
  <si>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Modbus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PA6, mit Filter Edelstahl-Drahtgeflecht, schwarz, Ø=19,5 mm, Einbaulänge: 140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</si>
  <si>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Modbus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270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</si>
  <si>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Feuchte, absolute Feuchte, Enthalpie, Taupunkt
Ausgang Spannung: 2x 0..10 V oder 0..5 V, einstellbar über Jumper, live-zero-Konfiguration über App oder uConfig, min. Last 10 kΩ
Netzwerktechnologie: RS485 Modbus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Fühlerrohr, PA6, mit Filter Edelstahl-Drahtgeflecht, schwarz, Ø=19,5 mm, Einbaulänge: 400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</si>
  <si>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Temperatur, relative Feuchte
Ausgang Spannung: 2x 0..10 V oder 0..5 V, einstellbar über Jumper, live-zero-Konfiguration über App oder uConfig, min. Last 10 kΩ
Funktechnologie: LoRaWAN® (868 MHz)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SELV, Batterie Typ AA (2x)
Anschluss: entnehmbare Kabeleinführung Flextherm M20 für Kabel mit Ø=4,5..9 mm, abnehmbare Steckklemme, max. 2,5 mm²
Medienberührendes Material: Fühlerrohr, PA6, mit Filter Edelstahl-Drahtgeflecht, schwarz, Ø=19,5 mm, Einbaulänge: 140 mm, Gehäuse: USE-M, schlag- und bruchsicheres Gehäuse mit Klappdeckel, PC, Farbe: reinweiss, Schutzart: IP65
Lieferumfang: inkl. Montageflansch, inkl. Montageset (Schrauben und Zubehör)
Hinweise: Strömungsgeschwindigkeit max. 12 m/s, externe Antenne auf Anfrage verfügbar</t>
  </si>
  <si>
    <t>Anwendung/Typ: Kanalsensor Messgrössen: Temperatur, relative Feuchte
Ausgang Spannung: 2x 0..10 V oder 0..5 V, einstellbar über Jumper, live-zero-Konfiguration über App oder uConfig, min. Last 10 kΩ
Funktechnologie: LoRaWAN® (868 MHz)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SELV, Batterie Typ AA (2x)
Anschluss: entnehmbare Kabeleinführung Flextherm M20 für Kabel mit Ø=4,5..9 mm, abnehmbare Steckklemme, max. 2,5 mm²
Medienberührendes Material: Fühlerrohr, PA6, mit Filter Edelstahl-Drahtgeflecht, schwarz, Ø=19,5 mm, Einbaulänge: 270 mm, Gehäuse: USE-M, schlag- und bruchsicheres Gehäuse mit Klappdeckel, PC, Farbe: reinweiss, Schutzart: IP65
Lieferumfang: inkl. Montageflansch, inkl. Montageset (Schrauben und Zubehör)
Hinweise: Strömungsgeschwindigkeit max. 12 m/s, externe Antenne auf Anfrage verfügbar</t>
  </si>
  <si>
    <t>Anwendung/Typ: Kanalsensor Messgrössen: Temperatur, relative Feuchte
Ausgang Spannung: 2x 0..10 V oder 0..5 V, einstellbar über Jumper, live-zero-Konfiguration über App oder uConfig, min. Last 10 kΩ
Funktechnologie: LoRaWAN® (868 MHz)
Temperatureinsatzbereich: -20..+70 °C, Genauigkeit Temperatur: ±0,3 K (typ. bei 21 °C) im Standardmessbereich, Offset-Einstellung über App oder uConfig
Messbereich Feuchte: 0..100% rH ohne Betauung, 0..85 KJ/kg Enthalpie, 0..50 | 0..80 g/m³ absolute Feuchte, 0..+50 | -20..+80 °C Taupunkt, optional konfigurierbar
Genauigkeit Feuchte: ±2% zwischen 10..90% rH (typ. bei 21 °C), Offset-Einstellung über App oder uConfig
Spannungsversorgung: 15..35 V = SELV, 19..29 V ~ SELV, Batterie Typ AA (2x)
Anschluss: entnehmbare Kabeleinführung Flextherm M20 für Kabel mit Ø=4,5..9 mm, abnehmbare Steckklemme, max. 2,5 mm²
Medienberührendes Material: Fühlerrohr, PA6, mit Filter Edelstahl-Drahtgeflecht, schwarz, Ø=19,5 mm, Einbaulänge: 400 mm, Gehäuse: USE-M, schlag- und bruchsicheres Gehäuse mit Klappdeckel, PC, Farbe: reinweiss, Schutzart: IP65
Lieferumfang: inkl. Montageflansch, inkl. Montageset (Schrauben und Zubehör)
Hinweise: Strömungsgeschwindigkeit max. 12 m/s, externe Antenne auf Anfrage verfügbar</t>
  </si>
  <si>
    <t>Anwendung/Typ: Kanalsensor Messgrössen: Temperatur, relative Feuchte
Funktechnologie: LoRaWAN® (868 MHz)
Temperatureinsatzbereich: -20..+70 °C, Genauigkeit Temperatur: ±0,4 K (typ. bei 21 °C)
Messbereich Feuchte: 0..100% rH ohne Betauung
Genauigkeit Feuchte: ±5% zwischen 30..70% rH (typ. bei 21 °C)
Spannungsversorgung: Batterie Typ AA (2x)
Medienberührendes Material: Fühlerrohr, PA6, mit Filter Edelstahl-Drahtgeflecht, schwarz, Ø=19,5 mm, Einbaulänge: 140 mm, Gehäuse: USE-M, schlag- und bruchsicheres Gehäuse mit Klappdeckel, PC, Farbe: reinweiss, Schutzart: IP65
Lieferumfang: inkl. Montageflansch, inkl. Montageset (Schrauben und Zubehör)
Hinweise: Strömungsgeschwindigkeit max. 12 m/s</t>
  </si>
  <si>
    <t>Anwendung/Typ: Kanalsensor Messgrössen: CO2, VOC, CO2/VOC-Mix
Sensor: NDIR (nicht dispersiv, infrarot)
Ausgang Spannung: 2x 0..10 V oder 0..5 V, einstellbar über Jumper, live-zero-Konfiguration über App oder uConfig, min. Last 10 kΩ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Flextherm M20 für Kabel mit Ø=4,5..9 mm, abnehmbare Steckklemme, max. 2,5 mm²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</si>
  <si>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CO2, VOC, CO2/VOC-Mix
Sensor: NDIR (nicht dispersiv, infrarot)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
Anschluss: entnehmbare Kabeleinführung Flextherm M20 für Kabel mit Ø=4,5..9 mm, abnehmbare Steckklemme, max. 2,5 mm²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</si>
  <si>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CO2, VOC, CO2/VOC-Mix
Sensor: NDIR (nicht dispersiv, infrarot)
Ausgang Spannung: 2x 0..10 V oder 0..5 V, einstellbar über Jumper, live-zero-Konfiguration über App oder uConfig, min. Last 10 kΩ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Relais max. 1,5 mm²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</si>
  <si>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CO2, VOC, CO2/VOC-Mix
Sensor: NDIR (nicht dispersiv, infrarot)
Ausgang Spannung: 2x 0..10 V oder 0..5 V, einstellbar über Jumper, live-zero-Konfiguration über App oder uConfig, min. Last 10 kΩ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</si>
  <si>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CO2, VOC, CO2/VOC-Mix
Sensor: NDIR (nicht dispersiv, infrarot)
Ausgang Strom: 2x 4..20 mA, max. Bürde 500 Ω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</si>
  <si>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CO2, VOC, CO2/VOC-Mix
Sensor: NDIR (nicht dispersiv, infrarot)
Ausgang Spannung: 2x 0..10 V oder 0..5 V, einstellbar über Jumper, live-zero-Konfiguration über App oder uConfig, min. Last 10 kΩ, Ausgang Schaltkontakt: 2x Schliesserkontakt NO potentialfrei für 24 V ~ oder 24 V = / 3 A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</si>
  <si>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CO2, VOC, CO2/VOC-Mix
Sensor: NDIR (nicht dispersiv, infrarot)
Ausgang Spannung: 3x 0..10 V oder 0..5 V, einstellbar über Jumper, live-zero-Konfiguration über App oder uConfig, min. Last 10 kΩ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Flextherm M20 für Kabel mit Ø=4,5..9 mm, abnehmbare Steckklemme, max. 2,5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</si>
  <si>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CO2, VOC, CO2/VOC-Mix
Sensor: NDIR (nicht dispersiv, infrarot)
Ausgang Spannung: 3x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</si>
  <si>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CO2, VOC
Sensor: NDIR (nicht dispersiv, infrarot)
Ausgang Spannung: 4x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Flextherm M20 für Kabel mit Ø=4,5..9 mm, abnehmbare Steckklemme, max. 2,5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</si>
  <si>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CO2, VOC, CO2/VOC-Mix
Sensor: NDIR (nicht dispersiv, infrarot)
Ausgang Spannung: 4x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</si>
  <si>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CO2
Sensor: NDIR (nicht dispersiv, infrarot)
Ausgang Spannung: 0..10 V, min. Last 10 kΩ
Temperatureinsatzbereich: 0..+50 °C
Messbereich CO2: 0..2000 ppm,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</si>
  <si>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Temperatureinsatzbereich: 0..+50 °C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</si>
  <si>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
Anschluss: entnehmbare Kabeleinführung Flextherm M20 für Kabel mit Ø=4,5..9 mm, abnehmbare Steckklemme, max. 2,5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</si>
  <si>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Relais max. 1,5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</si>
  <si>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</si>
  <si>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Strom: 2x 4..20 mA, max. Bürde 500 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</si>
  <si>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Fühlerrohr, Ø=19,5 mm, schwarz, Länge 180 mm, Gehäuse: USE-M, schlag- und bruchsicheres Gehäuse mit Klappdeckel, PC, Farbe: reinweiss, Deckel transparent,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</si>
  <si>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3x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</si>
  <si>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3x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</si>
  <si>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CO2
Sensor: NDIR (nicht dispersiv, infrarot)
Ausgang Spannung: 0..10 V, min. Last 10 kΩ
Temperatureinsatzbereich: 0..+50 °C
Messbereich CO2: 0..2000 ppm,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Medienberührendes Material: Fühlerrohr, Ø=19,5 mm, schwarz, Länge 70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</si>
  <si>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</si>
  <si>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
Anschluss: entnehmbare Kabeleinführung Flextherm M20 für Kabel mit Ø=4,5..9 mm, abnehmbare Steckklemme, max. 2,5 mm²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</si>
  <si>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Relais max. 1,5 mm²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</si>
  <si>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</si>
  <si>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Strom: 2x 4..20 mA, max. Bürde 500 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</si>
  <si>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kΩ, Ausgang Schaltkontakt: 2x Schliesserkontakt NO potentialfrei für 24 V ~ oder 24 V = / 3 A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</si>
  <si>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3x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</si>
  <si>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3x 0..10 V oder 0..5 V, einstellbar über Jumper, live-zero-Konfiguration über App oder uConfig, min. Last 10 kΩ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</si>
  <si>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CO2, VOC, CO2/VOC-Mix
Sensor: NDIR (nicht dispersiv, infrarot)
Ausgang Spannung: 2x 0..10 V oder 0..5 V, einstellbar über Jumper, live-zero-Konfiguration über App oder uConfig, min. Last 10 kΩ
Netzwerktechnologie: RS485 BACnet (MS/TP)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</si>
  <si>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CO2, VOC, CO2/VOC-Mix
Sensor: NDIR (nicht dispersiv, infrarot)
Ausgang Spannung: 2x 0..10 V oder 0..5 V, einstellbar über Jumper, live-zero-Konfiguration über App oder uConfig, min. Last 10 kΩ
Netzwerktechnologie: RS485 BACnet (MS/TP)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150 mm, Gehäuse: USE-M, schlag- und bruchsicheres Gehäuse mit Klappdeckel, PC, Farbe: reinweiss, Deckel transparent, Schutzart: IP65
Lieferumfang: inkl. Montageflansch, inkl. Montageset (Schrauben und Zubehör)
Hinweise: Strömungsgeschwindigkeit 0,3..12 m/s</t>
  </si>
  <si>
    <t>Anwendung/Typ: Kanalsensor Messgrössen: Temperatur, CO2, VOC, CO2/VOC-Mix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</si>
  <si>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CO2, VOC, CO2/VOC-Mix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180 mm, Gehäuse: USE-M, schlag- und bruchsicheres Gehäuse mit Klappdeckel, PC, Farbe: reinweiss, Deckel transparent,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</si>
  <si>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CO2, VOC, CO2/VOC-Mix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</si>
  <si>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CO2, VOC, CO2/VOC-Mix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180 mm, Gehäuse: USE-M, schlag- und bruchsicheres Gehäuse mit Klappdeckel, PC, Farbe: reinweiss, Deckel transparent,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</si>
  <si>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</si>
  <si>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180 mm, Gehäuse: USE-M, schlag- und bruchsicheres Gehäuse mit Klappdeckel, PC, Farbe: reinweiss, Deckel transparent,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</si>
  <si>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</si>
  <si>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180 mm, Gehäuse: USE-M, schlag- und bruchsicheres Gehäuse mit Klappdeckel, PC, Farbe: reinweiss, Deckel transparent,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</si>
  <si>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</si>
  <si>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100 mm, Gehäuse: USE-M, schlag- und bruchsicheres Gehäuse mit Klappdeckel, PC, Farbe: reinweiss, Deckel transparent,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</si>
  <si>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</si>
  <si>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2x 0..10 V oder 0..5 V, einstellbar über Jumper, live-zero-Konfiguration über App oder uConfig, min. Last 10 kΩ
Netzwerktechnologie: RS485 BACnet (MS/TP)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100 mm, Gehäuse: USE-M, schlag- und bruchsicheres Gehäuse mit Klappdeckel, PC, Farbe: reinweiss, Deckel transparent, Schutzart: IP65
Lieferumfang: inkl. Montageflansch, inkl. Montageset (Schrauben und Zubehör)
Hinweise: Strömungsgeschwindigkeit 0,3..12 m/s</t>
  </si>
  <si>
    <t>Anwendung/Typ: Kanalsensor Messgrössen: CO2, VOC, CO2/VOC-Mix
Sensor: NDIR (nicht dispersiv, infrarot)
Ausgang Spannung: 2x 0..10 V oder 0..5 V, einstellbar über Jumper, live-zero-Konfiguration über App oder uConfig, min. Last 10 kΩ
Netzwerktechnologie: RS485 Modbus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</si>
  <si>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CO2, VOC, CO2/VOC-Mix
Sensor: NDIR (nicht dispersiv, infrarot)
Ausgang Spannung: 2x 0..10 V oder 0..5 V, einstellbar über Jumper, live-zero-Konfiguration über App oder uConfig, min. Last 10 kΩ
Netzwerktechnologie: RS485 Modbus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</si>
  <si>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CO2, VOC, CO2/VOC-Mix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</si>
  <si>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CO2, VOC, CO2/VOC-Mix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</si>
  <si>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CO2, VOC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</si>
  <si>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CO2, VOC, CO2/VOC-Mix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</si>
  <si>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</si>
  <si>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</si>
  <si>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</si>
  <si>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180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</si>
  <si>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</si>
  <si>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CO2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</si>
  <si>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</si>
  <si>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Temperatur, relative Feuchte, absolute Feuchte, Enthalpie, Taupunkt, CO2
Sensor: NDIR (nicht dispersiv, infrarot)
Ausgang Spannung: 2x 0..10 V oder 0..5 V, einstellbar über Jumper, live-zero-Konfiguration über App oder uConfig, min. Last 10 kΩ
Netzwerktechnologie: RS485 Modbus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Fühlerrohr, Ø=19,5 mm, schwarz, Länge 100 mm, Gehäuse: USE-M, schlag- und bruchsicheres Gehäuse mit Klappdeckel, PC, Farbe: reinweiss, Schutzart: IP65
Lieferumfang: inkl. Montageflansch, inkl. Montageset (Schrauben und Zubehör)
Hinweise: Strömungsgeschwindigkeit 0,3..12 m/s</t>
  </si>
  <si>
    <t>Anwendung/Typ: Kanalsensor Messgrössen: CO2, VOC
Sensor: NDIR (nicht dispersiv, infrarot)
Ausgang Spannung: 2x 0..10 V oder 0..5 V, einstellbar über Jumper, live-zero-Konfiguration über App oder uConfig, min. Last 10 kΩ
Funktechnologie: LoRaWAN® (868 MHz)
Temperatureinsatzbereich: 0..+50 °C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Flextherm M20 für Kabel mit Ø=4,5..9 mm, abnehmbare Steckklemme, max. 2,5 mm²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m/s, externe Antenne auf Anfrage verfügbar</t>
  </si>
  <si>
    <t>Anwendung/Typ: Kanalsensor Messgrössen: Temperatur, CO2, VOC
Sensor: NDIR (nicht dispersiv, infrarot)
Ausgang Spannung: 2x 0..10 V oder 0..5 V, einstellbar über Jumper, live-zero-Konfiguration über App oder uConfig, min. Last 10 kΩ
Funktechnologie: LoRaWAN® (868 MHz)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Flextherm M20 für Kabel mit Ø=4,5..9 mm, abnehmbare Steckklemme, max. 2,5 mm²
Medienberührendes Material: Fühlerrohr, Ø=19,5 mm, schwarz, Länge 150 mm, Gehäuse: USE-M, schlag- und bruchsicheres Gehäuse mit Klappdeckel, PC, Farbe: reinweiss, Schutzart: IP65
Lieferumfang: inkl. Montageflansch, inkl. Montageset (Schrauben und Zubehör)
Hinweise: Strömungsgeschwindigkeit 0,3..12 m/s, externe Antenne auf Anfrage verfügbar</t>
  </si>
  <si>
    <t>Anwendung/Typ: Kanalsensor Messgrössen: Temperatur, relative Feuchte, CO2, VOC
Sensor: NDIR (nicht dispersiv, infrarot)
Ausgang Spannung: 2x 0..10 V oder 0..5 V, einstellbar über Jumper, live-zero-Konfiguration über App oder uConfig, min. Last 10 kΩ
Funktechnologie: LoRaWAN® (868 MHz)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Messung VOC (Mischgas): beheizter Metalloxid-Halbleiter
Spannungsversorgung: 15..35 V = SELV, 19..29 V ~ SELV
Anschluss: entnehmbare Kabeleinführung Flextherm M20 für Kabel mit Ø=4,5..9 mm, abnehmbare Steckklemme, max. 2,5 mm²
Medienberührendes Material: Fühlerrohr, Ø=19,5 mm, schwarz, Länge 180 mm, mit Filter Edelstahl-Drahtgeflecht, Gehäuse: USE-M, schlag- und bruchsicheres Gehäuse mit Klappdeckel, PC, Farbe: reinweiss, Schutzart: IP65
Lieferumfang: inkl. Montageflansch, inkl. Montageset (Schrauben und Zubehör)
Hinweise: Strömungsgeschwindigkeit 0,3..12 m/s, externe Antenne auf Anfrage verfügbar</t>
  </si>
  <si>
    <t>Anwendung/Typ: Kanalsensor Messgrössen: Temperatur, CO2
Sensor: NDIR (nicht dispersiv, infrarot)
Ausgang Spannung: 2x 0..10 V oder 0..5 V, einstellbar über Jumper, live-zero-Konfiguration über App oder uConfig, min. Last 10 kΩ
Funktechnologie: LoRaWAN® (868 MHz)
Temperatureinsatzbereich: 0..+50 °C, Genauigkeit Temperatur: ±0,5 K (typ. bei 21 °C) im Standardmessbereich,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Medienberührendes Material: Fühlerrohr, Ø=19,5 mm, schwarz, Länge 150 mm, mit Filter Edelstahl-Drahtgeflecht, Gehäuse: USE-M, schlag- und bruchsicheres Gehäuse mit Klappdeckel, PC, Farbe: reinweiss, Schutzart: IP65
Lieferumfang: inkl. Montageflansch, inkl. Montageset (Schrauben und Zubehör)
Hinweise: Strömungsgeschwindigkeit 0,3..12 m/s, externe Antenne auf Anfrage verfügbar</t>
  </si>
  <si>
    <t>Anwendung/Typ: Kanalsensor Messgrössen: Temperatur, relative Feuchte, CO2
Sensor: NDIR (nicht dispersiv, infrarot)
Ausgang Spannung: 2x 0..10 V oder 0..5 V, einstellbar über Jumper, live-zero-Konfiguration über App oder uConfig, min. Last 10 kΩ
Funktechnologie: LoRaWAN® (868 MHz)
Temperatureinsatzbereich: 0..+50 °C, Genauigkeit Temperatur: ±0,5 K (typ. bei 21 °C) im Standardmessbereich, Offset-Einstellung über App oder uConfig
Messbereich Feuchte: 0..100% rH ohne Betauung, 0..85 KJ/kg Enthalpie, 0..50 | 0..80 g/m³ absolute Feuchte, 0..+50 | -20..+80 °C Taupunkt, optional konfigurierbar, Genauigkeit Feuchte: ±2% zwischen 10..90% rH (typ. bei 21 °C), Offset-Einstellung über App oder uConfig
Messbereich CO2: 0..2000 ppm, 0..5000 ppm, optional konfigurierbar, Genauigkeit CO2: ±50 ppm +3% des Messwerts (typ. bei 21 °C, 50% rH, 1015 hPa), Selbstkalibrierung Dual Channel
Spannungsversorgung: 15..35 V = SELV, 19..29 V ~ SELV
Anschluss: entnehmbare Kabeleinführung Flextherm M20 für Kabel mit Ø=4,5..9 mm, abnehmbare Steckklemme, max. 2,5 mm²
Medienberührendes Material: Fühlerrohr, Ø=19,5 mm, schwarz, Länge 180 mm, mit Filter Edelstahl-Drahtgeflecht, Gehäuse: USE-M, schlag- und bruchsicheres Gehäuse mit Klappdeckel, PC, Farbe: reinweiss, Schutzart: IP65
Lieferumfang: inkl. Montageflansch, inkl. Montageset (Schrauben und Zubehör)
Hinweise: Strömungsgeschwindigkeit 0,3..12 m/s, externe Antenne auf Anfrage verfügbar</t>
  </si>
  <si>
    <t>Anwendung/Typ: Kanalsensor Messgrössen: Temperatur, relative Feuchte, CO2
Sensor: NDIR (nicht dispersiv, infrarot)
Funktechnologie: LoRaWAN® (868 MHz)
Temperatureinsatzbereich: 0..+50 °C, Genauigkeit Temperatur: ±0,4 K (typ. bei 21 °C)
Messbereich Feuchte: 0..100% rH ohne Betauung, Genauigkeit Feuchte: ±2% zwischen 10..90% rH (typ. bei 21 °C)
Messbereich CO2: 0..5000 ppm, Genauigkeit CO2: ±50 ppm +3% des Messwerts (typ. bei 21 °C, 50% rH, 1015 hPa)
Spannungsversorgung: Batterie Typ AA (2x)
Medienberührendes Material: Fühlerrohr, Ø=19,5 mm, schwarz, Länge 180 mm, mit Filter Edelstahl-Drahtgeflecht, Gehäuse: USE-M, schlag- und bruchsicheres Gehäuse mit Klappdeckel, PC, Farbe: reinweiss, Schutzart: IP65
Lieferumfang: inkl. Montageflansch, inkl. Montageset (Schrauben und Zubehör)
Hinweise: Strömungsgeschwindigkeit 0,3..12 m/s</t>
  </si>
  <si>
    <t>Sensor: Polyga®-Messelement, mechanisch
 Ausgang Schaltkontakt: Wechselkontakt, Schaltdifferenz: 4% rH (bei 50% rH), Schaltleistung: 15 A ohmsche Last, 2 A induktive Last, max. 230 V ~, potentialfrei
Temperatureinsatzbereich: 0..+60 °C
Messbereich Feuchte: 30..100% rH ohne Betauung, Genauigkeit Feuchte: ±3,5% rH (typ. bei &gt;50% rH), ±4% rH (typ. bei &lt;50% rH), mittlerer Temperaturkoeffizient -0,2% / K (typ. bei 20 °C, 50% rH)
Anschluss: Kabeleinführung M20 für Kabel mit Ø=8 mm, Schraubklemme, max. 1,5 mm²
Medienberührendes Material: Fühlerrohr, Ø=16 mm, Edelstahl, Länge 220 mm, Gehäuse: ABS, Farbe: reinweiss, hellgrau, Schutzart: IP54
Hinweise: Strömungsgeschwindigkeit max. 8 m/s, mit Filter Edelstahl, Drahtgeflecht (siehe Zubehör) max. 15 m/s, mit PTFE-Filter (siehe Zubehör) &gt;15 m/s</t>
  </si>
  <si>
    <t>Sensor: Polyga®-Messelement, mechanisch
 Ausgang Schaltkontakt: Wechselkontakt, Schaltdifferenz: 4% rH (bei 50% rH), Schaltleistung: 15 A ohmsche Last, 2 A induktive Last, max. 230 V ~, potentialfrei
Temperatureinsatzbereich: 0..+60 °C
Messbereich Feuchte: 30..100% rH ohne Betauung, Genauigkeit Feuchte: ±3,5% rH (typ. bei &gt;50% rH), ±4% rH (typ. bei &lt;50% rH), mittlerer Temperaturkoeffizient -0,2% / K (typ. bei 20 °C, 50% rH)
Anschluss: Kabeleinführung M20 für Kabel mit Ø=8 mm, Schraubklemme, max. 1,5 mm²
Medienberührendes Material: Fühlerrohr, Ø=16 mm, Edelstahl, Länge 220 mm, Gehäuse: ABS, Farbe: reinweiss, hellgrau, Schutzart: IP64
Hinweise: Strömungsgeschwindigkeit max. 8 m/s, mit Filter Edelstahl, Drahtgeflecht (siehe Zubehör) max. 15 m/s, mit PTFE-Filter (siehe Zubehör) &gt;15 m/s</t>
  </si>
  <si>
    <t>Messgrössen: Temperatur, Strömungsgeschwindigkeit
 Sensor: kalorimetrisches Messprinzip
Ausgang Spannung: 2x 0..10 V, min. Last 1 kΩAusgang Strom: 2x 4..20 mA, max. Bürde 400 Ω
Temperatureinsatzbereich: 0..+50 °C, , Genauigkeit Temperatur: ±0,5 K (typ. bei 21 °C), bei Strömungsgeschwindigkeit &gt;0,5 m/s &lt;0,5 K
Messbereich Strömung: 0..2, 0..10, 0..20 m/s, optional konfigurierbar, Genauigkeit Strömung: &lt;0,2 m/s + 5% des Messwerts (typ. bei 21 °C), &lt;0,5 m/s + 5% des Messwerts (typ. bei 21 °C), &lt;1 m/s + 5% des Messwerts (typ. bei 21 °C)
Spannungsversorgung: 15..24 V = (±10%) SELV, 24 V ~ (±10%) SELV
Anschluss: Kabeleinführung M16 für Kabel mit Ø=8 mm, 
Medienberührendes Material: Fühlerhülse, Ø=10 mm, Edelstahl V2A (1.4305), Länge 210 mm
Gehäuse: ABS, Deckel PC, Farbe: lichtgrau, Schutzart: IP54
Lieferumfang: inkl. Montageflansch
Hinweise: einstellbare Eintauchtiefe mittels Montageflansch 50..180 mm, einstellbare Schaltschwelle und Hysterese</t>
  </si>
  <si>
    <t>Messgrössen: Temperatur, Strömungsgeschwindigkeit
 Sensor: kalorimetrisches Messprinzip
Ausgang Spannung: 2x 0..10 V, min. Last 1 kΩAusgang Strom: 2x 4..20 mA, max. Bürde 400 Ω
Temperatureinsatzbereich: 0..+50 °C, , Genauigkeit Temperatur: ±0,5 K (typ. bei 21 °C), bei Strömungsgeschwindigkeit &gt;0,5 m/s &lt;0,5 K
Messbereich Strömung: 0..2, 0..10, 0..20 m/s, optional konfigurierbar, Genauigkeit Strömung: &lt;0,2 m/s + 5% des Messwerts (typ. bei 21 °C), &lt;0,5 m/s + 5% des Messwerts (typ. bei 21 °C), &lt;1 m/s + 5% des Messwerts (typ. bei 21 °C)
Spannungsversorgung: 15..24 V = (±10%) SELV, 24 V ~ (±10%) SELV
Anschluss: Kabeleinführung M16 für Kabel mit Ø=8 mm, Schraubklemme, max. 1,5 mm², 
Anzeige: LCD 3,5", 45,7x12,7 mm zur Messwertanzeige
Medienberührendes Material: Fühlerhülse, Ø=10 mm, Edelstahl V2A (1.4305), Länge 210 mm
Gehäuse: ABS, Deckel PC, Farbe: lichtgrau, Schutzart: IP54
Lieferumfang: inkl. Montageflansch
Hinweise: einstellbare Eintauchtiefe mittels Montageflansch 50..180 mm, einstellbare Schaltschwelle und Hysterese</t>
  </si>
  <si>
    <t>Messgrössen: Temperatur, Strömungsgeschwindigkeit
 Sensor: kalorimetrisches Messprinzip
Ausgang Spannung: 2x 0..10 V, min. Last 1 kΩAusgang Strom: 2x 4..20 mA, max. Bürde 400 Ω
Temperatureinsatzbereich: 0..+50 °C, , Genauigkeit Temperatur: ±0,5 K (typ. bei 21 °C), bei Strömungsgeschwindigkeit &gt;0,5 m/s &lt;0,5 K
Messbereich Strömung: 0..2, 0..10, 0..20 m/s, optional konfigurierbar, Genauigkeit Strömung: &lt;0,2 m/s + 5% des Messwerts (typ. bei 21 °C), &lt;0,5 m/s + 5% des Messwerts (typ. bei 21 °C), &lt;1 m/s + 5% des Messwerts (typ. bei 21 °C)
Spannungsversorgung: 15..24 V = (±10%) SELV, 24 V ~ (±10%) SELV
Anschluss: 2x Kabeleinführung M16 für Kabel mit Ø=8 mm, Schraubklemme, max. 1,5 mm², 
Anzeige: LCD 3,5", 45,7x12,7 mm zur Messwertanzeige
Medienberührendes Material: Fühlerhülse, Ø=10 mm, Edelstahl V2A (1.4305), Länge 210 mm
Gehäuse: ABS, Deckel PC, Farbe: lichtgrau, Schutzart: IP54
Lieferumfang: inkl. Montageflansch
Hinweise: einstellbare Eintauchtiefe mittels Montageflansch 50..180 mm, einstellbare Schaltschwelle und Hysterese</t>
  </si>
  <si>
    <t>Funktechnologie: EnOcean (IEC 14543-3-10) 868 MHz, Sendeleistung &lt;10 mW, Standard-Funktelegramm, EEP A5-02-17 (4BS), optional konfigurierbar
Temperatureinsatzbereich: -25..+65 °C, Genauigkeit Temperatur: ±1% vom Messbereich (typ. bei 21 °C)
Spannungsversorgung: Solarzelle, wartungsfreier interner Super Cap, Einsatz einer Stützbatterie für unzureichend beleuchtete Umgebungen möglich, Batterie LS14250 (3,6 V)
Gehäuse: PA6.6, mit Schnellverschluss-Schrauben, Farbe: reinweiss, Deckel transparent, Schutzart: IP65
Hinweise: 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</si>
  <si>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 xml:space="preserve">Sensor: Pt1000 DIN Kl. B, passiv
Temperatureinsatzbereich: -50..+80 °C, Genauigkeit Temperatur: ±0,3 K (typ. bei 0 °C)
Anschluss: entnehmbare Kabeleinführung Flextherm M20 für Kabel mit Ø=4,5..9 mm, abnehmbare Steckklemme, max. 2,5 mm²
Medienberührendes Material: Temperaturerfassung gleichmäßig über die gesamte Fühlerrute
Gehäuse: USE-S, schlag- und bruchsicheres Gehäuse mit Klappdeckel, PC, Farbe: reinweiss, Schutzart: IP65
Lieferumfang: inkl. Montageflansch, inkl. Montageset (Schrauben und Zubehör), inkl. Montagewinkel-Set
</t>
  </si>
  <si>
    <t xml:space="preserve">Sensor: Pt1000 DIN Kl. B, passiv
Temperatureinsatzbereich: -50..+80 °C
Anschluss: entnehmbare Kabeleinführung Flextherm M20 für Kabel mit Ø=4,5..9 mm, abnehmbare Steckklemme, max. 2,5 mm²
Medienberührendes Material: Temperaturerfassung gleichmäßig über die gesamte Fühlerrute
Gehäuse: USE-S, schlag- und bruchsicheres Gehäuse mit Klappdeckel, PC, Farbe: reinweiss, Schutzart: IP65
Lieferumfang: inkl. Montageflansch, inkl. Montageset (Schrauben und Zubehör), inkl. Montagewinkel-Set
</t>
  </si>
  <si>
    <t xml:space="preserve">Sensor: Ni1000 DIN Kl. B, passiv
Temperatureinsatzbereich: -50..+80 °C, Genauigkeit Temperatur: ±0,4 K (typ. bei 0 °C)
Anschluss: entnehmbare Kabeleinführung Flextherm M20 für Kabel mit Ø=4,5..9 mm, abnehmbare Steckklemme, max. 2,5 mm²
Medienberührendes Material: Temperaturerfassung gleichmäßig über die gesamte Fühlerrute
Gehäuse: USE-S, schlag- und bruchsicheres Gehäuse mit Klappdeckel, PC, Farbe: reinweiss, Schutzart: IP65
Lieferumfang: inkl. Montageflansch, inkl. Montageset (Schrauben und Zubehör), inkl. Montagewinkel-Set
</t>
  </si>
  <si>
    <t xml:space="preserve">Sensor: Ni1000 DIN Kl. B, passiv
Temperatureinsatzbereich: -50..+80 °C, Genauigkeit Temperatur: ±0,3 K (typ. bei 0 °C)
Anschluss: entnehmbare Kabeleinführung Flextherm M20 für Kabel mit Ø=4,5..9 mm, abnehmbare Steckklemme, max. 2,5 mm²
Medienberührendes Material: Temperaturerfassung gleichmäßig über die gesamte Fühlerrute
Gehäuse: USE-S, schlag- und bruchsicheres Gehäuse mit Klappdeckel, PC, Farbe: reinweiss, Schutzart: IP65
Lieferumfang: inkl. Montageflansch, inkl. Montageset (Schrauben und Zubehör), inkl. Montagewinkel-Set
</t>
  </si>
  <si>
    <t xml:space="preserve">Sensor: Ni1000TK5000, passiv
Temperatureinsatzbereich: -50..+80 °C, Genauigkeit Temperatur: ±0,4 K (typ. bei 0 °C)
Anschluss: entnehmbare Kabeleinführung Flextherm M20 für Kabel mit Ø=4,5..9 mm, abnehmbare Steckklemme, max. 2,5 mm²
Medienberührendes Material: Temperaturerfassung gleichmäßig über die gesamte Fühlerrute
Gehäuse: USE-S, schlag- und bruchsicheres Gehäuse mit Klappdeckel, PC, Farbe: reinweiss, Schutzart: IP65
Lieferumfang: inkl. Montageflansch, inkl. Montageset (Schrauben und Zubehör), inkl. Montagewinkel-Set
</t>
  </si>
  <si>
    <t xml:space="preserve">Sensor: NTC10k, passiv
Temperatureinsatzbereich: 0..+50 °C, Genauigkeit Temperatur: ±0,2 K (typ. bei 25 °C, temperaturabhängig)
Anschluss: entnehmbare Kabeleinführung Flextherm M20 für Kabel mit Ø=4,5..9 mm, abnehmbare Steckklemme, max. 2,5 mm²
Medienberührendes Material: Temperaturerfassung punktuell über die Fühlerrute
Gehäuse: USE-S, schlag- und bruchsicheres Gehäuse mit Klappdeckel, PC, Farbe: reinweiss, Schutzart: IP65
Lieferumfang: inkl. Montageflansch, inkl. Montageset (Schrauben und Zubehör), inkl. Montagewinkel-Set
</t>
  </si>
  <si>
    <t xml:space="preserve">Sensor: NTC10k Precon, passiv
Temperatureinsatzbereich: 0..+50 °C, Genauigkeit Temperatur: ±0,2 K (typ. bei 25 °C, temperaturabhängig)
Anschluss: entnehmbare Kabeleinführung Flextherm M20 für Kabel mit Ø=4,5..9 mm, abnehmbare Steckklemme, max. 2,5 mm²
Medienberührendes Material: Temperaturerfassung punktuell über die Fühlerrute
Gehäuse: USE-S, schlag- und bruchsicheres Gehäuse mit Klappdeckel, PC, Farbe: reinweiss, Schutzart: IP65
Lieferumfang: inkl. Montageflansch, inkl. Montageset (Schrauben und Zubehör), inkl. Montagewinkel-Set
</t>
  </si>
  <si>
    <t xml:space="preserve">Sensor: NTC20k, passiv
Temperatureinsatzbereich: 0..+50 °C, Genauigkeit Temperatur: ±0,2 K (typ. bei 25 °C, temperaturabhängig)
Anschluss: entnehmbare Kabeleinführung Flextherm M20 für Kabel mit Ø=4,5..9 mm, abnehmbare Steckklemme, max. 2,5 mm²
Medienberührendes Material: Temperaturerfassung punktuell über die Fühlerrute
Gehäuse: USE-S, schlag- und bruchsicheres Gehäuse mit Klappdeckel, PC, Farbe: reinweiss, Schutzart: IP65
Lieferumfang: inkl. Montageflansch, inkl. Montageset (Schrauben und Zubehör), inkl. Montagewinkel-Set
</t>
  </si>
  <si>
    <t xml:space="preserve">Ausgang Spannung: 0..10 V oder 0..5 V, einstellbar über Jumper, min. Last 5 kΩ
Temperatureinsatzbereich: -50..+80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Temperaturerfassung gleichmäßig über die gesamte Fühlerrute
Gehäuse: USE-S, schlag- und bruchsicheres Gehäuse mit Klappdeckel, PC, Farbe: reinweiss, Schutzart: IP65
Lieferumfang: inkl. Montageflansch, inkl. Montageset (Schrauben und Zubehör), inkl. Montagewinkel-Set
</t>
  </si>
  <si>
    <t xml:space="preserve">Temperatureinsatzbereich: -50..+80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Temperaturerfassung gleichmäßig über die gesamte Fühlerrute
Gehäuse: USE-S, schlag- und bruchsicheres Gehäuse mit Klappdeckel, PC, Farbe: reinweiss, Schutzart: IP65
Lieferumfang: inkl. Montageflansch, inkl. Montageset (Schrauben und Zubehör), inkl. Montagewinkel-Set
</t>
  </si>
  <si>
    <t xml:space="preserve">Ausgang Strom: 4..20 mA, max. Bürde 500 Ω
Temperatureinsatzbereich: -50..+80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Temperaturerfassung gleichmäßig über die gesamte Fühlerrute
Gehäuse: USE-S, schlag- und bruchsicheres Gehäuse mit Klappdeckel, PC, Farbe: reinweiss, Schutzart: IP65
Lieferumfang: inkl. Montageflansch, inkl. Montageset (Schrauben und Zubehör), inkl. Montagewinkel-Set
</t>
  </si>
  <si>
    <t xml:space="preserve">Ausgang Spannung: 0..10 V oder 0..5 V, einstellbar über Jumper, live-zero-Konfiguration über App oder uConfig, min. Last 10 kΩ, Ausgang Schaltkontakt: 2x Schliesserkontakt NO potentialfrei für 24 V ~ oder 24 V = / 3 A
Temperatureinsatzbereich: -50..+80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
Medienberührendes Material: Temperaturerfassung gleichmäßig über die gesamte Fühlerrute
Gehäuse: USE-M, schlag- und bruchsicheres Gehäuse mit Klappdeckel, PC, Farbe: reinweiss, Schutzart: IP65
Lieferumfang: inkl. Montageflansch, inkl. Montageset (Schrauben und Zubehör), inkl. Montagewinkel-Set
</t>
  </si>
  <si>
    <t xml:space="preserve">Ausgang Spannung: 0..10 V oder 0..5 V, einstellbar über Jumper, live-zero-Konfiguration über App oder uConfig, min. Last 10 kΩ, Ausgang Schaltkontakt: 2x Schliesserkontakt NO potentialfrei für 24 V ~ oder 24 V = / 3 A
Temperatureinsatzbereich: -50..+80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
Anzeige: LCD 29x35 mm, RGB-Hintergrundbeleuchtung, optional parametrierbar über App oder uConfig
Medienberührendes Material: Temperaturerfassung gleichmäßig über die gesamte Fühlerrute
Gehäuse: USE-M, schlag- und bruchsicheres Gehäuse mit Klappdeckel, PC, Farbe: reinweiss, Schutzart: IP65
Lieferumfang: inkl. Montageflansch, inkl. Montageset (Schrauben und Zubehör), inkl. Montagewinkel-Set
</t>
  </si>
  <si>
    <t xml:space="preserve">Ausgang Spannung: 0..10 V oder 0..5 V, einstellbar über Jumper, live-zero-Konfiguration über App oder uConfig, min. Last 10 kΩ
Temperatureinsatzbereich: -50..+80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Temperaturerfassung gleichmäßig über die gesamte Fühlerrute
Gehäuse: USE-M, schlag- und bruchsicheres Gehäuse mit Klappdeckel, PC, Farbe: reinweiss, Schutzart: IP65
Lieferumfang: inkl. Montageflansch, inkl. Montageset (Schrauben und Zubehör), inkl. Montagewinkel-Set
</t>
  </si>
  <si>
    <t xml:space="preserve">Temperatureinsatzbereich: -50..+80 °C, Genauigkeit Temperatur: ±0,5 K (typ. bei 21 °C) im Standardmessbereich,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Temperaturerfassung gleichmäßig über die gesamte Fühlerrute
Gehäuse: USE-M, schlag- und bruchsicheres Gehäuse mit Klappdeckel, PC, Farbe: reinweiss, Schutzart: IP65
Lieferumfang: inkl. Montageflansch, inkl. Montageset (Schrauben und Zubehör), inkl. Montagewinkel-Set
</t>
  </si>
  <si>
    <t xml:space="preserve">Ausgang Strom: 4..20 mA, max. Bürde 500 Ω
Temperatureinsatzbereich: -50..+80 °C, Genauigkeit Temperatur: ±0,5 K (typ. bei 21 °C) im Standardmessbereich,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Temperaturerfassung gleichmäßig über die gesamte Fühlerrute
Gehäuse: USE-M, schlag- und bruchsicheres Gehäuse mit Klappdeckel, PC, Farbe: reinweiss, Schutzart: IP65
Lieferumfang: inkl. Montageflansch, inkl. Montageset (Schrauben und Zubehör), inkl. Montagewinkel-Set
</t>
  </si>
  <si>
    <t xml:space="preserve">Ausgang Spannung: 0..10 V oder 0..5 V, einstellbar über Jumper, live-zero-Konfiguration über App oder uConfig, min. Last 10 kΩ
Netzwerktechnologie: RS485 BACnet (MS/TP)
Temperatureinsatzbereich: -50..+80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
Medienberührendes Material: Temperaturerfassung gleichmäßig über die gesamte Fühlerrute
Gehäuse: USE-M, schlag- und bruchsicheres Gehäuse mit Klappdeckel, PC, Farbe: reinweiss, Schutzart: IP65
Lieferumfang: inkl. Montageflansch, inkl. Montageset (Schrauben und Zubehör), inkl. Montagewinkel-Set
</t>
  </si>
  <si>
    <t xml:space="preserve">Ausgang Spannung: 0..10 V oder 0..5 V, einstellbar über Jumper, live-zero-Konfiguration über App oder uConfig, min. Last 10 kΩ
Netzwerktechnologie: RS485 BACnet (MS/TP)
Temperatureinsatzbereich: -50..+80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
Anzeige: LCD 29x35 mm, RGB-Hintergrundbeleuchtung, optional parametrierbar über App oder uConfig
Medienberührendes Material: Temperaturerfassung gleichmäßig über die gesamte Fühlerrute
Gehäuse: USE-M, schlag- und bruchsicheres Gehäuse mit Klappdeckel, PC, Farbe: reinweiss, Schutzart: IP65
Lieferumfang: inkl. Montageflansch, inkl. Montageset (Schrauben und Zubehör), inkl. Montagewinkel-Set
</t>
  </si>
  <si>
    <t xml:space="preserve">Ausgang Spannung: 0..10 V oder 0..5 V, einstellbar über Jumper, live-zero-Konfiguration über App oder uConfig, min. Last 10 kΩ
Netzwerktechnologie: RS485 Modbus
Temperatureinsatzbereich: -50..+80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
Medienberührendes Material: Temperaturerfassung gleichmäßig über die gesamte Fühlerrute
Gehäuse: USE-M, schlag- und bruchsicheres Gehäuse mit Klappdeckel, PC, Farbe: reinweiss, Schutzart: IP65
Lieferumfang: inkl. Montageflansch, inkl. Montageset (Schrauben und Zubehör), inkl. Montagewinkel-Set
</t>
  </si>
  <si>
    <t xml:space="preserve">Ausgang Spannung: 0..10 V oder 0..5 V, einstellbar über Jumper, live-zero-Konfiguration über App oder uConfig, min. Last 10 kΩ
Netzwerktechnologie: RS485 Modbus
Temperatureinsatzbereich: -50..+80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
Anzeige: LCD 29x35 mm, RGB-Hintergrundbeleuchtung, optional parametrierbar über App oder uConfig
Medienberührendes Material: Temperaturerfassung gleichmäßig über die gesamte Fühlerrute
Gehäuse: USE-M, schlag- und bruchsicheres Gehäuse mit Klappdeckel, PC, Farbe: reinweiss, Schutzart: IP65
Lieferumfang: inkl. Montageflansch, inkl. Montageset (Schrauben und Zubehör), inkl. Montagewinkel-Set
</t>
  </si>
  <si>
    <t>Ausgang Spannung: 0..10 V oder 0..5 V, einstellbar über Jumper, live-zero-Konfiguration über App oder uConfig, min. Last 5 kΩ, min. Last 10 kΩ
Funktechnologie: LoRaWAN® (868 MHz)
Temperatureinsatzbereich: -30..+70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Fühlerrute, Temperaturerfassung gleichmäßig über die gesamte Fühlerrute, Temperaturerfassung punktuell über die Fühlerrute
Gehäuse: USE-M, schlag- und bruchsicheres Gehäuse mit Klappdeckel, PC, Farbe: reinweiss, Schutzart: IP65
Lieferumfang: inkl. Montageflansch, inkl. Montageset (Schrauben und Zubehör), inkl. Montagewinkel-Set
Hinweise: externe Antenne auf Anfrage verfügbar</t>
  </si>
  <si>
    <t xml:space="preserve">Sensor: Pt100 DIN Kl. B, passiv
Temperatureinsatzbereich: -30..+80 °C, Genauigkeit Temperatur: ±0,3 K (typ. bei 0 °C)
Anschluss: entnehmbare Kabeleinführung Flextherm M20 für Kabel mit Ø=4,5..9 mm, abnehmbare Steckklemme, max. 2,5 mm²
Medienberührendes Material: Fühlerrute, Kupfer, biegsam, Ø=4 mm, Fühlerhals, Edelstahl V4A (1.4571), Ø=6 mm
Gehäuse: USE-S, schlag- und bruchsicheres Gehäuse mit Klappdeckel, PC, Farbe: reinweiss, Schutzart: IP65
Lieferumfang: inkl. Montageclip USE-S-Gehäuse reinweiss, inkl. Befestigungsset Dübel und Schrauben (je 2x)
</t>
  </si>
  <si>
    <t xml:space="preserve">Sensor: Pt1000 DIN Kl. B
Temperatureinsatzbereich: -30..+80 °C, Genauigkeit Temperatur: ±0,3 K (typ. bei 0 °C)
Anschluss: entnehmbare Kabeleinführung Flextherm M20 für Kabel mit Ø=4,5..9 mm, abnehmbare Steckklemme, max. 2,5 mm²
Medienberührendes Material: Fühlerrute, Kupfer, biegsam, Ø=4 mm, Fühlerhals, Edelstahl V4A (1.4571), Ø=6 mm
Gehäuse: USE-S, schlag- und bruchsicheres Gehäuse mit Klappdeckel, PC, Farbe: reinweiss, Schutzart: IP65
Lieferumfang: inkl. Montageclip USE-S-Gehäuse reinweiss, inkl. Befestigungsset Dübel und Schrauben (je 2x)
</t>
  </si>
  <si>
    <t xml:space="preserve">Sensor: Ni1000 DIN Kl. B
Temperatureinsatzbereich: -30..+80 °C, Genauigkeit Temperatur: ±0,4 K (typ. bei 0 °C)
Anschluss: entnehmbare Kabeleinführung Flextherm M20 für Kabel mit Ø=4,5..9 mm, abnehmbare Steckklemme, max. 2,5 mm²
Medienberührendes Material: Fühlerrute, Kupfer, biegsam, Ø=4 mm, Fühlerhals, Edelstahl V4A (1.4571), Ø=6 mm
Gehäuse: USE-S, schlag- und bruchsicheres Gehäuse mit Klappdeckel, PC, Farbe: reinweiss, Schutzart: IP65
Lieferumfang: inkl. Montageclip USE-S-Gehäuse reinweiss, inkl. Befestigungsset Dübel und Schrauben (je 2x)
</t>
  </si>
  <si>
    <t xml:space="preserve">Sensor: Ni1000TK5000
Temperatureinsatzbereich: -30..+80 °C, Genauigkeit Temperatur: ±0,4 K (typ. bei 0 °C)
Anschluss: entnehmbare Kabeleinführung Flextherm M20 für Kabel mit Ø=4,5..9 mm, abnehmbare Steckklemme, max. 2,5 mm²
Medienberührendes Material: Fühlerrute, Kupfer, biegsam, Ø=4 mm, Fühlerhals, Edelstahl V4A (1.4571), Ø=6 mm
Gehäuse: USE-S, schlag- und bruchsicheres Gehäuse mit Klappdeckel, PC, Farbe: reinweiss, Schutzart: IP65
Lieferumfang: inkl. Montageclip USE-S-Gehäuse reinweiss, inkl. Befestigungsset Dübel und Schrauben (je 2x)
</t>
  </si>
  <si>
    <t xml:space="preserve">Sensor: NTC10k
Temperatureinsatzbereich: -30..+80 °C, Genauigkeit Temperatur: ±0,2 K (typ. bei 25 °C, temperaturabhängig)
Anschluss: entnehmbare Kabeleinführung Flextherm M20 für Kabel mit Ø=4,5..9 mm, abnehmbare Steckklemme, max. 2,5 mm²
Medienberührendes Material: Fühlerrute, Kupfer, biegsam, Ø=4 mm, Fühlerhals, Edelstahl V4A (1.4571), Ø=6 mm
Gehäuse: USE-S, schlag- und bruchsicheres Gehäuse mit Klappdeckel, PC, Farbe: reinweiss, Schutzart: IP65
Lieferumfang: inkl. Montageclip USE-S-Gehäuse reinweiss, inkl. Befestigungsset Dübel und Schrauben (je 2x)
</t>
  </si>
  <si>
    <t xml:space="preserve">Sensor: NTC20k
Temperatureinsatzbereich: -30..+80 °C, Genauigkeit Temperatur: ±0,2 K (typ. bei 25 °C, temperaturabhängig)
Anschluss: entnehmbare Kabeleinführung Flextherm M20 für Kabel mit Ø=4,5..9 mm, abnehmbare Steckklemme, max. 2,5 mm²
Medienberührendes Material: Fühlerrute, Kupfer, biegsam, Ø=4 mm, Fühlerhals, Edelstahl V4A (1.4571), Ø=6 mm
Gehäuse: USE-S, schlag- und bruchsicheres Gehäuse mit Klappdeckel, PC, Farbe: reinweiss, Schutzart: IP65
Lieferumfang: inkl. Montageclip USE-S-Gehäuse reinweiss, inkl. Befestigungsset Dübel und Schrauben (je 2x)
</t>
  </si>
  <si>
    <t xml:space="preserve">Sensor: NTC1,8k
Temperatureinsatzbereich: -30..+80 °C, Genauigkeit Temperatur: ±0,2 K (typ. bei 25 °C, temperaturabhängig)
Anschluss: entnehmbare Kabeleinführung Flextherm M20 für Kabel mit Ø=4,5..9 mm, abnehmbare Steckklemme, max. 2,5 mm²
Medienberührendes Material: Fühlerrute, Kupfer, biegsam, Ø=4 mm, Fühlerhals, Edelstahl V4A (1.4571), Ø=6 mm
Gehäuse: USE-S, schlag- und bruchsicheres Gehäuse mit Klappdeckel, PC, Farbe: reinweiss, Schutzart: IP65
Lieferumfang: inkl. Montageclip USE-S-Gehäuse reinweiss, inkl. Befestigungsset Dübel und Schrauben (je 2x)
</t>
  </si>
  <si>
    <t xml:space="preserve">Ausgang Spannung: 0..10 V oder 0..5 V, einstellbar über Jumper, min. Last 5 kΩ
Temperatureinsatzbereich: -30..+80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Fühlerrute, Kupfer, biegsam, Ø=4 mm, Fühlerhals, Edelstahl V4A (1.4571), Ø=6 mm
Gehäuse: USE-S, schlag- und bruchsicheres Gehäuse mit Klappdeckel, PC, Farbe: reinweiss, Schutzart: IP65
Lieferumfang: inkl. Montageclip USE-S-Gehäuse reinweiss, inkl. Befestigungsset Dübel und Schrauben (je 2x)
</t>
  </si>
  <si>
    <t xml:space="preserve">Temperatureinsatzbereich: -30..+80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Fühlerrute, Kupfer, biegsam, Ø=4 mm, Fühlerhals, Edelstahl V4A (1.4571), Ø=6 mm
Gehäuse: USE-S, schlag- und bruchsicheres Gehäuse mit Klappdeckel, PC, Farbe: reinweiss, Schutzart: IP65
Lieferumfang: inkl. Montageclip USE-S-Gehäuse reinweiss, inkl. Befestigungsset Dübel und Schrauben (je 2x)
</t>
  </si>
  <si>
    <t xml:space="preserve">Ausgang Spannung: 0..10 V oder 0..5 V, einstellbar über Jumper, live-zero-Konfiguration über App oder uConfig, min. Last 10 kΩ, Ausgang Schaltkontakt: 2x Schliesserkontakt NO potentialfrei für 24 V ~ oder 24 V = / 3 A
Temperatureinsatzbereich: -30..+80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Fühlerrute, Kupfer, biegsam, Ø=4 mm, Fühlerhals, Edelstahl V4A (1.4571), Ø=6 mm
Gehäuse: USE-M, schlag- und bruchsicheres Gehäuse mit Klappdeckel, PC, Farbe: reinweiss, Schutzart: IP65
Lieferumfang: inkl. Montageflansch MF6DS flexibel, inkl. Befestigungsset Dübel und Schrauben (je 2x)
</t>
  </si>
  <si>
    <t xml:space="preserve">Ausgang Spannung: 0..10 V oder 0..5 V, einstellbar über Jumper, live-zero-Konfiguration über App oder uConfig, min. Last 10 kΩ
Temperatureinsatzbereich: -30..+80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Fühlerrute, Kupfer, biegsam, Ø=4 mm, Fühlerhals, Edelstahl V4A (1.4571), Ø=6 mm
Gehäuse: USE-M, schlag- und bruchsicheres Gehäuse mit Klappdeckel, PC, Farbe: reinweiss, Schutzart: IP65
Lieferumfang: inkl. Montageflansch MF6DS flexibel, inkl. Befestigungsset Dübel und Schrauben (je 2x)
</t>
  </si>
  <si>
    <t xml:space="preserve">Temperatureinsatzbereich: -30..+80 °C, Genauigkeit Temperatur: ±0,5 K (typ. bei 21 °C) im Standardmessbereich,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Fühlerrute, Kupfer, biegsam, Ø=4 mm, Fühlerhals, Edelstahl V4A (1.4571), Ø=6 mm
Gehäuse: USE-M, schlag- und bruchsicheres Gehäuse mit Klappdeckel, PC, Farbe: reinweiss, Deckel transparent, Schutzart: IP65
Lieferumfang: inkl. Montageflansch MF6DS flexibel, inkl. Befestigungsset Dübel und Schrauben (je 2x)
</t>
  </si>
  <si>
    <t xml:space="preserve">Ausgang Spannung: 0..10 V oder 0..5 V, einstellbar über Jumper, live-zero-Konfiguration über App oder uConfig, min. Last 10 kΩ
Temperatureinsatzbereich: -30..+80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Fühlerrute, Kupfer, biegsam, Ø=4 mm, Fühlerhals, Edelstahl V4A (1.4571), Ø=6 mm
Gehäuse: USE-M, schlag- und bruchsicheres Gehäuse mit Klappdeckel, PC, Farbe: reinweiss, Deckel transparent, Schutzart: IP65
Lieferumfang: inkl. Montageflansch MF6DS flexibel, inkl. Befestigungsset Dübel und Schrauben (je 2x)
</t>
  </si>
  <si>
    <t xml:space="preserve">Ausgang Spannung: 0..10 V oder 0..5 V, einstellbar über Jumper, live-zero-Konfiguration über App oder uConfig, min. Last 10 kΩ
Netzwerktechnologie: RS485 BACnet (MS/TP)
Temperatureinsatzbereich: -30..+80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Fühlerrute, Kupfer, biegsam, Ø=4 mm, Fühlerhals, Edelstahl V4A (1.4571), Ø=6 mm
Gehäuse: USE-M, schlag- und bruchsicheres Gehäuse mit Klappdeckel, PC, Farbe: reinweiss, Schutzart: IP65
Lieferumfang: inkl. Montageflansch MF6DS flexibel, inkl. Befestigungsset Dübel und Schrauben (je 2x)
</t>
  </si>
  <si>
    <t xml:space="preserve">Ausgang Spannung: 0..10 V oder 0..5 V, einstellbar über Jumper, live-zero-Konfiguration über App oder uConfig, min. Last 10 kΩ
Netzwerktechnologie: RS485 BACnet (MS/TP)
Temperatureinsatzbereich: -30..+80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Fühlerrute, Kupfer, biegsam, Ø=4 mm, Fühlerhals, Edelstahl V4A (1.4571), Ø=6 mm
Gehäuse: USE-M, schlag- und bruchsicheres Gehäuse mit Klappdeckel, PC, Farbe: reinweiss, Deckel transparent, Schutzart: IP65
Lieferumfang: inkl. Montageflansch MF6DS flexibel, inkl. Befestigungsset Dübel und Schrauben (je 2x)
</t>
  </si>
  <si>
    <t xml:space="preserve">Ausgang Spannung: 0..10 V oder 0..5 V, einstellbar über Jumper, live-zero-Konfiguration über App oder uConfig, min. Last 10 kΩ
Netzwerktechnologie: RS485 Modbus
Temperatureinsatzbereich: -30..+80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Fühlerrute, Kupfer, biegsam, Ø=4 mm, Fühlerhals, Edelstahl V4A (1.4571), Ø=6 mm
Gehäuse: USE-M, schlag- und bruchsicheres Gehäuse mit Klappdeckel, PC, Farbe: reinweiss, Schutzart: IP65
Lieferumfang: inkl. Montageflansch MF6DS flexibel, inkl. Befestigungsset Dübel und Schrauben (je 2x)
</t>
  </si>
  <si>
    <t xml:space="preserve">Ausgang Spannung: 0..10 V oder 0..5 V, einstellbar über Jumper, live-zero-Konfiguration über App oder uConfig, min. Last 10 kΩ
Netzwerktechnologie: RS485 Modbus
Temperatureinsatzbereich: -30..+80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Fühlerrute, Kupfer, biegsam, Ø=4 mm, Fühlerhals, Edelstahl V4A (1.4571), Ø=6 mm
Gehäuse: USE-M, schlag- und bruchsicheres Gehäuse mit Klappdeckel, PC, Farbe: reinweiss, Deckel transparent, Schutzart: IP65
Lieferumfang: inkl. Montageflansch MF6DS flexibel, inkl. Befestigungsset Dübel und Schrauben (je 2x)
</t>
  </si>
  <si>
    <t xml:space="preserve">Sensor: SI-Protection zum Schutz vor Feuchtigkeit und Vibrationen, Pt100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</si>
  <si>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</si>
  <si>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</si>
  <si>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</si>
  <si>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</si>
  <si>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450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</si>
  <si>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</si>
  <si>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</si>
  <si>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</si>
  <si>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</si>
  <si>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</si>
  <si>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DIN Kl. B, passiv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450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</si>
  <si>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1/3 DIN
Temperatureinsatzbereich: -50..+160 °C, Genauigkeit Temperatur: ±0,1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</si>
  <si>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1/3 DIN, passiv
Temperatureinsatzbereich: -50..+160 °C, Genauigkeit Temperatur: ±0,1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</si>
  <si>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1/3 DIN, passiv
Temperatureinsatzbereich: -50..+160 °C, Genauigkeit Temperatur: ±0,1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</si>
  <si>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1/3 DIN, passiv
Temperatureinsatzbereich: -50..+160 °C, Genauigkeit Temperatur: ±0,1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</si>
  <si>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1/3 DIN, passiv
Temperatureinsatzbereich: -50..+160 °C, Genauigkeit Temperatur: ±0,1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</si>
  <si>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1/3 DIN, passiv
Temperatureinsatzbereich: -50..+160 °C, Genauigkeit Temperatur: ±0,1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450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</si>
  <si>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NTC10k, passiv
Temperatureinsatzbereich: -50..+150 °C, Genauigkeit Temperatur: ±0,2 K (typ. bei 25 °C, temperaturabhängig)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</si>
  <si>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NTC10k, passiv
Temperatureinsatzbereich: -50..+150 °C, Genauigkeit Temperatur: ±0,2 K (typ. bei 25 °C, temperaturabhängig)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</si>
  <si>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NTC10k, passiv
Temperatureinsatzbereich: -50..+150 °C, Genauigkeit Temperatur: ±0,2 K (typ. bei 25 °C, temperaturabhängig)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</si>
  <si>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NTC10k, passiv
Temperatureinsatzbereich: -50..+150 °C, Genauigkeit Temperatur: ±0,2 K (typ. bei 25 °C, temperaturabhängig)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</si>
  <si>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NTC10k, passiv
Temperatureinsatzbereich: -50..+150 °C, Genauigkeit Temperatur: ±0,2 K (typ. bei 25 °C, temperaturabhängig)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</si>
  <si>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NTC10k, passiv
Temperatureinsatzbereich: -50..+150 °C, Genauigkeit Temperatur: ±0,2 K (typ. bei 25 °C, temperaturabhängig)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450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</si>
  <si>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 DIN Kl. B,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</si>
  <si>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 DIN Kl. B,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</si>
  <si>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 DIN Kl. B,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</si>
  <si>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 DIN Kl. B,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</si>
  <si>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 DIN Kl. B,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</si>
  <si>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 DIN Kl. B,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450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</si>
  <si>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Ni1000TK5000,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</si>
  <si>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Ni1000TK5000,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</si>
  <si>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Ni1000TK5000,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</si>
  <si>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Ni1000TK5000,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</si>
  <si>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Ni1000TK5000,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</si>
  <si>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Ni1000TK5000, passiv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450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</si>
  <si>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LM235Z, passiv
Temperatureinsatzbereich: -50..+120 °C, Genauigkeit Temperatur: siehe Kennlinie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</si>
  <si>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LM235Z, passiv
Temperatureinsatzbereich: -50..+120 °C, Genauigkeit Temperatur: siehe Kennlinie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</si>
  <si>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LM235Z, passiv
Temperatureinsatzbereich: -50..+120 °C, Genauigkeit Temperatur: siehe Kennlinie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150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</si>
  <si>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LM235Z, passiv
Temperatureinsatzbereich: -50..+120 °C, Genauigkeit Temperatur: siehe Kennlinie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</si>
  <si>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LM235Z, passiv
Temperatureinsatzbereich: -50..+120 °C, Genauigkeit Temperatur: siehe Kennlinie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250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</si>
  <si>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LM235Z, passiv
Temperatureinsatzbereich: -50..+120 °C, Genauigkeit Temperatur: siehe Kennlinie
Anschluss: entnehmbare Kabeleinführung Flextherm M20 für Kabel mit Ø=4,5..9 mm, abnehmbare Steckklemme, max. 2,5 mm², Anschlussleitung: 2-Leiter
Medienberührendes Material: Fühlerhülse, Ø=8 mm, Edelstahl V4A (1.4571), G1/2", säurebeständig, geeignet für aggressive Medien, Einbaulänge: 450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</si>
  <si>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min. Last 5 kΩ
Temperatureinsatzbereich: -50..+160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</si>
  <si>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min. Last 5 kΩ
Temperatureinsatzbereich: -50..+160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</si>
  <si>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min. Last 5 kΩ
Temperatureinsatzbereich: -50..+160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150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</si>
  <si>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min. Last 5 kΩ
Temperatureinsatzbereich: -50..+160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</si>
  <si>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min. Last 5 kΩ
Temperatureinsatzbereich: -50..+160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250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</si>
  <si>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min. Last 5 kΩ
Temperatureinsatzbereich: -50..+160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450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</si>
  <si>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</si>
  <si>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</si>
  <si>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150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</si>
  <si>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</si>
  <si>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250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</si>
  <si>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450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</si>
  <si>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Fühlerhülse, Ø=8 mm, Edelstahl V4A (1.4571), G1/2", säurebeständig, geeignet für aggressive Medien, Einbaulänge: 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</si>
  <si>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Fühlerhülse, Ø=8 mm, Edelstahl V4A (1.4571), G1/2", säurebeständig, geeignet für aggressive Medien, Einbaulänge: 100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</si>
  <si>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Fühlerhülse, Ø=8 mm, Edelstahl V4A (1.4571), G1/2", säurebeständig, geeignet für aggressive Medien, Einbaulänge: 150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</si>
  <si>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Fühlerhülse, Ø=8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</si>
  <si>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Fühlerhülse, Ø=8 mm, Edelstahl V4A (1.4571), G1/2", säurebeständig, geeignet für aggressive Medien, Einbaulänge: 250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</si>
  <si>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Fühlerhülse, Ø=8 mm, Edelstahl V4A (1.4571), G1/2", säurebeständig, geeignet für aggressive Medien, Einbaulänge: 450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</si>
  <si>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Temperatureinsatzbereich: -50..+160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</si>
  <si>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Temperatureinsatzbereich: -50..+160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100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</si>
  <si>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Temperatureinsatzbereich: -50..+160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150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</si>
  <si>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Temperatureinsatzbereich: -50..+160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</si>
  <si>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Temperatureinsatzbereich: -50..+160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250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</si>
  <si>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Temperatureinsatzbereich: -50..+160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450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</si>
  <si>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50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</si>
  <si>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100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</si>
  <si>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150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</si>
  <si>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</si>
  <si>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250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</si>
  <si>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Ø=8 mm, Edelstahl V4A (1.4571), G1/2", säurebeständig, geeignet für aggressive Medien, Einbaulänge: 450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</si>
  <si>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Ø=8 mm, Edelstahl V4A (1.4571), G1/2", säurebeständig, geeignet für aggressive Medien, Einbaulänge: 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</si>
  <si>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Ø=8 mm, Edelstahl V4A (1.4571), G1/2", säurebeständig, geeignet für aggressive Medien, Einbaulänge: 100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</si>
  <si>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Ø=8 mm, Edelstahl V4A (1.4571), G1/2", säurebeständig, geeignet für aggressive Medien, Einbaulänge: 150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</si>
  <si>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Ø=8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</si>
  <si>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Ø=8 mm, Edelstahl V4A (1.4571), G1/2", säurebeständig, geeignet für aggressive Medien, Einbaulänge: 250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</si>
  <si>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Ø=8 mm, Edelstahl V4A (1.4571), G1/2", säurebeständig, geeignet für aggressive Medien, Einbaulänge: 450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</si>
  <si>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Netzwerktechnologie: RS485 Modbus
Temperatureinsatzbereich: -50..+160 °C, Genauigkeit Temperatur: ±0,5 K (typ. bei 21 °C) im Standardmessbereich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</si>
  <si>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Netzwerktechnologie: RS485 Modbus
Temperatureinsatzbereich: -50..+160 °C, Genauigkeit Temperatur: ±0,5 K (typ. bei 21 °C) im Standardmessbereich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</si>
  <si>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Netzwerktechnologie: RS485 Modbus
Temperatureinsatzbereich: -50..+160 °C, Genauigkeit Temperatur: ±0,5 K (typ. bei 21 °C) im Standardmessbereich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150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</si>
  <si>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Netzwerktechnologie: RS485 Modbus
Temperatureinsatzbereich: -50..+160 °C, Genauigkeit Temperatur: ±0,5 K (typ. bei 21 °C) im Standardmessbereich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</si>
  <si>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Netzwerktechnologie: RS485 Modbus
Temperatureinsatzbereich: -50..+160 °C, Genauigkeit Temperatur: ±0,5 K (typ. bei 21 °C) im Standardmessbereich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250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</si>
  <si>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Netzwerktechnologie: RS485 Modbus
Temperatureinsatzbereich: -50..+160 °C, Genauigkeit Temperatur: ±0,5 K (typ. bei 21 °C) im Standardmessbereich
Spannungsversorgung: 15..24 V = (±10%) SELV, 24 V ~ (±10%) SELV
Anschluss: entnehmbare Kabeleinführung Flextherm M20 für Kabel mit Ø=4,5..9 mm, abnehmbare Steckklemme, max. 2,5 mm²
Medienberührendes Material: Fühlerhülse, Ø=8 mm, Edelstahl V4A (1.4571), G1/2", säurebeständig, geeignet für aggressive Medien, Einbaulänge: 450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</si>
  <si>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</si>
  <si>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100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</si>
  <si>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150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</si>
  <si>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</si>
  <si>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250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</si>
  <si>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450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</si>
  <si>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50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</si>
  <si>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100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</si>
  <si>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150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</si>
  <si>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200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</si>
  <si>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250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</si>
  <si>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450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</si>
  <si>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</si>
  <si>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100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</si>
  <si>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150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</si>
  <si>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</si>
  <si>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250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</si>
  <si>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Ø=8 mm, Edelstahl V4A (1.4571), G1/2", säurebeständig, geeignet für aggressive Medien, Einbaulänge: 450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</si>
  <si>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</si>
  <si>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100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</si>
  <si>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150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</si>
  <si>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</si>
  <si>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250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</si>
  <si>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Ø=8 mm, Edelstahl V4A (1.4571), G1/2", säurebeständig, geeignet für aggressive Medien, Einbaulänge: 450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</si>
  <si>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Vibrationen, Pt100 DIN Kl. B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Ø=4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</si>
  <si>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 DIN Kl. B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</si>
  <si>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 DIN Kl. B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</si>
  <si>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DIN Kl. B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Ø=4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</si>
  <si>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DIN Kl. B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</si>
  <si>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DIN Kl. B
Temperatureinsatzbereich: -50..+160 °C, Genauigkeit Temperatur: ±0,3 K (typ. bei 0 °C)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</si>
  <si>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1/3 DIN
Temperatureinsatzbereich: -50..+160 °C, Genauigkeit Temperatur: ±0,1 K (typ. bei 0 °C)
Anschluss: entnehmbare Kabeleinführung Flextherm M20 für Kabel mit Ø=4,5..9 mm, abnehmbare Steckklemme, max. 2,5 mm², Anschlussleitung: 2-Leiter
Medienberührendes Material: Fühlerhülse, Ø=4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</si>
  <si>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1/3 DIN
Temperatureinsatzbereich: -50..+160 °C, Genauigkeit Temperatur: ±0,1 K (typ. bei 0 °C)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</si>
  <si>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Pt1000 1/3 DIN
Temperatureinsatzbereich: -50..+160 °C, Genauigkeit Temperatur: ±0,1 K (typ. bei 0 °C)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</si>
  <si>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NTC10k
Temperatureinsatzbereich: -50..+160 °C, Genauigkeit Temperatur: ±0,2 K (typ. bei 25 °C, temperaturabhängig)
Anschluss: entnehmbare Kabeleinführung Flextherm M20 für Kabel mit Ø=4,5..9 mm, abnehmbare Steckklemme, max. 2,5 mm², Anschlussleitung: 2-Leiter
Medienberührendes Material: Fühlerhülse, Ø=4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</si>
  <si>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NTC10k
Temperatureinsatzbereich: -50..+160 °C, Genauigkeit Temperatur: ±0,2 K (typ. bei 25 °C, temperaturabhängig)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</si>
  <si>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NTC10k
Temperatureinsatzbereich: -50..+160 °C, Genauigkeit Temperatur: ±0,2 K (typ. bei 25 °C, temperaturabhängig)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</si>
  <si>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 DIN Kl. B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Ø=4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</si>
  <si>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 DIN Kl. B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</si>
  <si>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 DIN Kl. B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</si>
  <si>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Ni1000TK5000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Ø=4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</si>
  <si>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Ni1000TK5000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</si>
  <si>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Vibrationen, Ni1000TK5000
Temperatureinsatzbereich: -50..+160 °C, Genauigkeit Temperatur: ±0,4 K (typ. bei 0 °C)
Anschluss: entnehmbare Kabeleinführung Flextherm M20 für Kabel mit Ø=4,5..9 mm, abnehmbare Steckklemme, max. 2,5 mm², Anschlussleitung: 2-Leiter
Medienberührendes Material: Fühlerhülse, Ø=6 mm, Fühlerspitze Ø=4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</si>
  <si>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min. Last 5 kΩ
Temperatureinsatzbereich: -50..+160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Fühlerhülse, Ø=4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</si>
  <si>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min. Last 5 kΩ
Temperatureinsatzbereich: -50..+160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Fühlerhülse, Ø=6 mm, Fühlerspitze Ø=4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</si>
  <si>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min. Last 5 kΩ
Temperatureinsatzbereich: -50..+160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Fühlerhülse, Ø=6 mm, Fühlerspitze Ø=4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</si>
  <si>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Fühlerhülse, Ø=4 mm, Edelstahl V4A (1.4571), G1/2", säurebeständig, geeignet für aggressive Medien, Einbaulänge: 50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</si>
  <si>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Fühlerhülse, Ø=6 mm, Fühlerspitze Ø=4 mm, Edelstahl V4A (1.4571), G1/2", säurebeständig, geeignet für aggressive Medien, Einbaulänge: 100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</si>
  <si>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Fühlerhülse, Ø=6 mm, Fühlerspitze Ø=4 mm, Edelstahl V4A (1.4571), G1/2", säurebeständig, geeignet für aggressive Medien, Einbaulänge: 200 mm
Gehäuse: USE-S,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</si>
  <si>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Relais max. 1,5 mm²
Medienberührendes Material: Fühlerhülse, Ø=4 mm, Edelstahl V4A (1.4571), G1/2", säurebeständig, geeignet für aggressive Medien, Einbaulänge: 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</si>
  <si>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Relais max. 1,5 mm²
Medienberührendes Material: Fühlerhülse, Ø=6 mm, Fühlerspitze Ø=4 mm, Edelstahl V4A (1.4571), G1/2", säurebeständig, geeignet für aggressive Medien, Einbaulänge: 100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</si>
  <si>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Relais max. 1,5 mm²
Medienberührendes Material: Fühlerhülse, Ø=6 mm, Fühlerspitze Ø=4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</si>
  <si>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Temperatureinsatzbereich: -50..+160 °C, Genauigkeit Temperatur: ±0,5 K (typ. bei 21 °C) im Standardmessbereich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Ø=4 mm, Edelstahl V4A (1.4571), G1/2", säurebeständig, geeignet für aggressive Medien, Einbaulänge: 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</si>
  <si>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Temperatureinsatzbereich: -50..+160 °C, Genauigkeit Temperatur: ±0,5 K (typ. bei 21 °C) im Standardmessbereich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Ø=6 mm, Fühlerspitze Ø=4 mm, Edelstahl V4A (1.4571), G1/2", säurebeständig, geeignet für aggressive Medien, Einbaulänge: 100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</si>
  <si>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Temperatureinsatzbereich: -50..+160 °C, Genauigkeit Temperatur: ±0,5 K (typ. bei 21 °C) im Standardmessbereich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Ø=6 mm, Fühlerspitze Ø=4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</si>
  <si>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Ø=4 mm, Edelstahl V4A (1.4571), G1/2", säurebeständig, geeignet für aggressive Medien, Einbaulänge: 50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</si>
  <si>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Ø=6 mm, Fühlerspitze Ø=4 mm, Edelstahl V4A (1.4571), G1/2", säurebeständig, geeignet für aggressive Medien, Einbaulänge: 100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</si>
  <si>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Temperatureinsatzbereich: -50..+160 °C, Genauigkeit Temperatur: ±0,5 K (typ. bei 21 °C) im Standardmessbereich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Ø=6 mm, Fühlerspitze Ø=4 mm, Edelstahl V4A (1.4571), G1/2", säurebeständig, geeignet für aggressive Medien, Einbaulänge: 200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</si>
  <si>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Ø=4 mm, Edelstahl V4A (1.4571), G1/2", säurebeständig, geeignet für aggressive Medien, Einbaulänge: 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</si>
  <si>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Ø=6 mm, Fühlerspitze Ø=4 mm, Edelstahl V4A (1.4571), G1/2", säurebeständig, geeignet für aggressive Medien, Einbaulänge: 100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</si>
  <si>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Ø=6 mm, Fühlerspitze Ø=4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</si>
  <si>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BUS max. 1,5 mm²
Medienberührendes Material: Fühlerhülse, Ø=4 mm, Edelstahl V4A (1.4571), G1/2", säurebeständig, geeignet für aggressive Medien, Einbaulänge: 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</si>
  <si>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BUS max. 1,5 mm²
Medienberührendes Material: Fühlerhülse, Ø=6 mm, Fühlerspitze Ø=4 mm, Edelstahl V4A (1.4571), G1/2", säurebeständig, geeignet für aggressive Medien, Einbaulänge: 100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</si>
  <si>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BUS max. 1,5 mm²
Medienberührendes Material: Fühlerhülse, Ø=6 mm, Fühlerspitze Ø=4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</si>
  <si>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
Spannungsversorgung: 15..35 V = SELV, 19..29 V ~ SELV
Anschluss: entnehmbare Kabeleinführung Flextherm M20 für Kabel mit Ø=4,5..9 mm, abnehmbare Steckklemme, max. 2,5 mm², BUS max. 1,5 mm²
Anzeige: LCD 29x35 mm, RGB-Hintergrundbeleuchtung, optional parametrierbar über App oder uConfig
Medienberührendes Material: Fühlerhülse, Ø=4 mm, Edelstahl V4A (1.4571), G1/2", säurebeständig, geeignet für aggressive Medien, Einbaulänge: 50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</si>
  <si>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
Spannungsversorgung: 15..35 V = SELV, 19..29 V ~ SELV
Anschluss: entnehmbare Kabeleinführung Flextherm M20 für Kabel mit Ø=4,5..9 mm, abnehmbare Steckklemme, max. 2,5 mm², BUS max. 1,5 mm²
Anzeige: LCD 29x35 mm, RGB-Hintergrundbeleuchtung, optional parametrierbar über App oder uConfig
Medienberührendes Material: Fühlerhülse, Ø=6 mm, Fühlerspitze Ø=4 mm, Edelstahl V4A (1.4571), G1/2", säurebeständig, geeignet für aggressive Medien, Einbaulänge: 100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</si>
  <si>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Genauigkeit Temperatur: ±0,5 K (typ. bei 21 °C) im Standardmessbereich
Spannungsversorgung: 15..35 V = SELV, 19..29 V ~ SELV
Anschluss: entnehmbare Kabeleinführung Flextherm M20 für Kabel mit Ø=4,5..9 mm, abnehmbare Steckklemme, max. 2,5 mm², BUS max. 1,5 mm²
Anzeige: LCD 29x35 mm, RGB-Hintergrundbeleuchtung, optional parametrierbar über App oder uConfig
Medienberührendes Material: Fühlerhülse, Ø=6 mm, Fühlerspitze Ø=4 mm, Edelstahl V4A (1.4571), G1/2", säurebeständig, geeignet für aggressive Medien, Einbaulänge: 200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</si>
  <si>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BUS max. 1,5 mm²
Medienberührendes Material: Fühlerhülse, Ø=4 mm, Edelstahl V4A (1.4571), G1/2", säurebeständig, geeignet für aggressive Medien, Einbaulänge: 50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</si>
  <si>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BUS max. 1,5 mm²
Medienberührendes Material: Fühlerhülse, Ø=6 mm, Fühlerspitze Ø=4 mm, Edelstahl V4A (1.4571), G1/2", säurebeständig, geeignet für aggressive Medien, Einbaulänge: 100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</si>
  <si>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
Spannungsversorgung: 15..35 V = SELV, 19..29 V ~ SELV
Anschluss: entnehmbare Kabeleinführung M25 mit 4-fach Kabeleinführung für Kabel mit max. Ø=7 mm, abnehmbare Steckklemme, max. 2,5 mm², BUS max. 1,5 mm²
Medienberührendes Material: Fühlerhülse, Ø=6 mm, Fühlerspitze Ø=4 mm, Edelstahl V4A (1.4571), G1/2", säurebeständig, geeignet für aggressive Medien, Einbaulänge: 200 mm
Gehäuse: USE-M, schlag- und bruchsicheres Gehäuse mit Klappdeckel, PC, Farbe: reinweiss,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</si>
  <si>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
Spannungsversorgung: 15..35 V = SELV, 19..29 V ~ SELV
Anschluss: entnehmbare Kabeleinführung Flextherm M20 für Kabel mit Ø=4,5..9 mm, abnehmbare Steckklemme, max. 2,5 mm², BUS max. 1,5 mm²
Anzeige: LCD 29x35 mm, RGB-Hintergrundbeleuchtung, optional parametrierbar über App oder uConfig
Medienberührendes Material: Fühlerhülse, Ø=4 mm, Edelstahl V4A (1.4571), G1/2", säurebeständig, geeignet für aggressive Medien, Einbaulänge: 50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</si>
  <si>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
Spannungsversorgung: 15..35 V = SELV, 19..29 V ~ SELV
Anschluss: entnehmbare Kabeleinführung Flextherm M20 für Kabel mit Ø=4,5..9 mm, abnehmbare Steckklemme, max. 2,5 mm², BUS max. 1,5 mm²
Anzeige: LCD 29x35 mm, RGB-Hintergrundbeleuchtung, optional parametrierbar über App oder uConfig
Medienberührendes Material: Fühlerhülse, Ø=6 mm, Fühlerspitze Ø=4 mm, Edelstahl V4A (1.4571), G1/2", säurebeständig, geeignet für aggressive Medien, Einbaulänge: 100 mm
Gehäuse: USE-M, schlag- und bruchsicheres Gehäuse mit Klappdeckel, PC, Farbe: reinweiss, Deckel transparent, Schutzart: IP65
Lieferumfang: inkl. Montageset (Schrauben und Zubehör)
</t>
  </si>
  <si>
    <t xml:space="preserve">Sensor: SI-Protection zum Schutz vor Feuchtigkeit und Vibrationen
Ausgang Spannung: 0..10 V oder 0..5 V, einstellbar über Jumper, live-zero-Konfiguration über App oder uConfig, min. Last 10 kΩ
Netzwerktechnologie: RS485 Modbus
Temperatureinsatzbereich: -50..+160 °C, Genauigkeit Temperatur: ±0,5 K (typ. bei 21 °C) im Standardmessbereich
Spannungsversorgung: 15..35 V = SELV, 19..29 V ~ SELV
Anschluss: entnehmbare Kabeleinführung Flextherm M20 für Kabel mit Ø=4,5..9 mm, abnehmbare Steckklemme, max. 2,5 mm², BUS max. 1,5 mm²
Anzeige: LCD 29x35 mm, RGB-Hintergrundbeleuchtung, optional parametrierbar über App oder uConfig
Medienberührendes Material: Fühlerhülse, Ø=6 mm, Fühlerspitze Ø=4 mm, Edelstahl V4A (1.4571), G1/2", säurebeständig, geeignet für aggressive Medien, Einbaulänge: 200 mm
Gehäuse: USE-M, schlag- und bruchsicheres Gehäuse mit Klappdeckel, PC, Farbe: reinweiss, Deckel transparent, Schutzart: IP65
Lieferumfang: inkl. Montageset (Schrauben und Zubehör)
</t>
  </si>
  <si>
    <t>Sensor: SI-Protection zum Schutz vor Feuchtigkeit und Vibrationen, Pt100 DIN Kl. B, passiv
Temperatureinsatzbereich: -35..+100 °C, Genauigkeit Temperatur: ±0,3 K (typ. bei 0 °C)
 Anschlussleitung: PVC,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</si>
  <si>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SI-Protection zum Schutz vor Feuchtigkeit und Vibrationen, Pt100 DIN Kl. B, passiv
Temperatureinsatzbereich: -35..+100 °C, Genauigkeit Temperatur: ±0,3 K (typ. bei 0 °C)
 Anschlussleitung: PVC,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</si>
  <si>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SI-Protection zum Schutz vor Feuchtigkeit und Vibrationen, Pt100 DIN Kl. B, passiv
Temperatureinsatzbereich: -35..+100 °C, Genauigkeit Temperatur: ±0,3 K (typ. bei 0 °C)
 Anschlussleitung: PVC,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</si>
  <si>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SI-Protection zum Schutz vor Feuchtigkeit und Vibrationen, Pt100 DIN Kl. B, passiv
Temperatureinsatzbereich: -35..+100 °C, Genauigkeit Temperatur: ±0,3 K (typ. bei 0 °C)
 Anschlussleitung: PVC,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</si>
  <si>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SI-Protection zum Schutz vor Feuchtigkeit und Vibrationen, Pt1000 DIN Kl. B, passiv
Temperatureinsatzbereich: -35..+100 °C, Genauigkeit Temperatur: ±0,3 K (typ. bei 0 °C)
 Anschlussleitung: PVC,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</si>
  <si>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SI-Protection zum Schutz vor Feuchtigkeit und Vibrationen, Pt1000 DIN Kl. B, passiv
Temperatureinsatzbereich: -35..+100 °C, Genauigkeit Temperatur: ±0,3 K (typ. bei 0 °C)
 Anschlussleitung: PVC,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</si>
  <si>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SI-Protection zum Schutz vor Feuchtigkeit und Vibrationen, Pt1000 DIN Kl. B, passiv
Temperatureinsatzbereich: -35..+100 °C, Genauigkeit Temperatur: ±0,3 K (typ. bei 0 °C)
 Anschlussleitung: PVC,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</si>
  <si>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SI-Protection zum Schutz vor Feuchtigkeit und Vibrationen, Pt1000 DIN Kl. B, passiv
Temperatureinsatzbereich: -35..+100 °C, Genauigkeit Temperatur: ±0,3 K (typ. bei 0 °C)
 Anschlussleitung: PVC,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</si>
  <si>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SI-Protection zum Schutz vor Feuchtigkeit und Vibrationen, Pt1000 1/3 DIN, passiv
Temperatureinsatzbereich: -35..+100 °C, Genauigkeit Temperatur: ±0,1 K (typ. bei 0 °C)
 Anschlussleitung: PVC,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</si>
  <si>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SI-Protection zum Schutz vor Feuchtigkeit und Vibrationen, Pt1000 1/3 DIN, passiv
Temperatureinsatzbereich: -35..+100 °C, Genauigkeit Temperatur: ±0,1 K (typ. bei 0 °C)
 Anschlussleitung: PVC,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</si>
  <si>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SI-Protection zum Schutz vor Feuchtigkeit und Vibrationen, Pt1000 1/3 DIN, passiv
Temperatureinsatzbereich: -35..+100 °C, Genauigkeit Temperatur: ±0,1 K (typ. bei 0 °C)
 Anschlussleitung: PVC,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</si>
  <si>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SI-Protection zum Schutz vor Feuchtigkeit und Vibrationen, Pt1000 1/3 DIN, passiv
Temperatureinsatzbereich: -35..+100 °C, Genauigkeit Temperatur: ±0,1 K (typ. bei 0 °C)
 Anschlussleitung: PVC,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</si>
  <si>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SI-Protection zum Schutz vor Feuchtigkeit und Vibrationen, NTC10k, passiv
Temperatureinsatzbereich: -35..+100 °C, Genauigkeit Temperatur: ±0,2 K (typ. bei 25 °C, temperaturabhängig)
 Anschlussleitung: PVC,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</si>
  <si>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SI-Protection zum Schutz vor Feuchtigkeit und Vibrationen, NTC10k, passiv
Temperatureinsatzbereich: -35..+100 °C, Genauigkeit Temperatur: ±0,2 K (typ. bei 25 °C, temperaturabhängig)
 Anschlussleitung: PVC,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</si>
  <si>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SI-Protection zum Schutz vor Feuchtigkeit und Vibrationen, NTC10k, passiv
Temperatureinsatzbereich: -35..+100 °C, Genauigkeit Temperatur: ±0,2 K (typ. bei 25 °C, temperaturabhängig)
 Anschlussleitung: PVC,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</si>
  <si>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SI-Protection zum Schutz vor Feuchtigkeit und Vibrationen, NTC10k, passiv
Temperatureinsatzbereich: -35..+100 °C, Genauigkeit Temperatur: ±0,2 K (typ. bei 25 °C, temperaturabhängig)
 Anschlussleitung: PVC,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</si>
  <si>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SI-Protection zum Schutz vor Feuchtigkeit und Vibrationen, Ni1000 DIN Kl. B, passiv
Temperatureinsatzbereich: -35..+100 °C, Genauigkeit Temperatur: ±0,4 K (typ. bei 0 °C)
 Anschlussleitung: PVC,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</si>
  <si>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SI-Protection zum Schutz vor Feuchtigkeit und Vibrationen, Ni1000 DIN Kl. B, passiv
Temperatureinsatzbereich: -35..+100 °C, Genauigkeit Temperatur: ±0,4 K (typ. bei 0 °C)
 Anschlussleitung: PVC,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</si>
  <si>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SI-Protection zum Schutz vor Feuchtigkeit und Vibrationen, Ni1000 DIN Kl. B, passiv
Temperatureinsatzbereich: -35..+100 °C, Genauigkeit Temperatur: ±0,4 K (typ. bei 0 °C)
 Anschlussleitung: PVC,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</si>
  <si>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SI-Protection zum Schutz vor Feuchtigkeit und Vibrationen, Ni1000 DIN Kl. B, passiv
Temperatureinsatzbereich: -35..+100 °C, Genauigkeit Temperatur: ±0,4 K (typ. bei 0 °C)
 Anschlussleitung: PVC,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</si>
  <si>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SI-Protection zum Schutz vor Feuchtigkeit und Vibrationen, Ni1000TK5000, passiv
Temperatureinsatzbereich: -35..+100 °C, Genauigkeit Temperatur: ±0,4 K (typ. bei 0 °C)
 Anschlussleitung: PVC,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</si>
  <si>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SI-Protection zum Schutz vor Feuchtigkeit und Vibrationen, Ni1000TK5000, passiv
Temperatureinsatzbereich: -35..+100 °C, Genauigkeit Temperatur: ±0,4 K (typ. bei 0 °C)
 Anschlussleitung: PVC,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</si>
  <si>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SI-Protection zum Schutz vor Feuchtigkeit und Vibrationen, Ni1000TK5000, passiv
Temperatureinsatzbereich: -35..+100 °C, Genauigkeit Temperatur: ±0,4 K (typ. bei 0 °C)
 Anschlussleitung: PVC,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</si>
  <si>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SI-Protection zum Schutz vor Feuchtigkeit und Vibrationen, Ni1000TK5000, passiv
Temperatureinsatzbereich: -35..+100 °C, Genauigkeit Temperatur: ±0,4 K (typ. bei 0 °C)
 Anschlussleitung: PVC,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</si>
  <si>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SI-Protection zum Schutz vor Feuchtigkeit und Vibrationen, Pt100 DIN Kl. B, passiv
Temperatureinsatzbereich: -50..+180 °C, Genauigkeit Temperatur: ±0,3 K (typ. bei 0 °C)
 Anschlussleitung: Silikon,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</si>
  <si>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SI-Protection zum Schutz vor Feuchtigkeit und Vibrationen, Pt100 DIN Kl. B, passiv
Temperatureinsatzbereich: -50..+180 °C, Genauigkeit Temperatur: ±0,3 K (typ. bei 0 °C)
 Anschlussleitung: Silikon,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</si>
  <si>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SI-Protection zum Schutz vor Feuchtigkeit und Vibrationen, Pt100 DIN Kl. B, passiv
Temperatureinsatzbereich: -50..+180 °C, Genauigkeit Temperatur: ±0,3 K (typ. bei 0 °C)
 Anschlussleitung: Silikon,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</si>
  <si>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SI-Protection zum Schutz vor Feuchtigkeit und Vibrationen, Pt100 DIN Kl. B, passiv
Temperatureinsatzbereich: -50..+180 °C, Genauigkeit Temperatur: ±0,3 K (typ. bei 0 °C)
 Anschlussleitung: Silikon,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</si>
  <si>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SI-Protection zum Schutz vor Feuchtigkeit und Vibrationen, Pt1000 DIN Kl. B, passiv
Temperatureinsatzbereich: -50..+180 °C, Genauigkeit Temperatur: ±0,3 K (typ. bei 0 °C)
 Anschlussleitung: Silikon,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</si>
  <si>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SI-Protection zum Schutz vor Feuchtigkeit und Vibrationen, Pt1000 DIN Kl. B, passiv
Temperatureinsatzbereich: -50..+180 °C, Genauigkeit Temperatur: ±0,3 K (typ. bei 0 °C)
 Anschlussleitung: Silikon,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</si>
  <si>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SI-Protection zum Schutz vor Feuchtigkeit und Vibrationen, Pt1000 DIN Kl. B, passiv
Temperatureinsatzbereich: -50..+180 °C, Genauigkeit Temperatur: ±0,3 K (typ. bei 0 °C)
 Anschlussleitung: Silikon,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</si>
  <si>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SI-Protection zum Schutz vor Feuchtigkeit und Vibrationen, Pt1000 DIN Kl. B, passiv
Temperatureinsatzbereich: -50..+180 °C, Genauigkeit Temperatur: ±0,3 K (typ. bei 0 °C)
 Anschlussleitung: Silikon,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</si>
  <si>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SI-Protection zum Schutz vor Feuchtigkeit und Vibrationen, NTC10k, passiv
Temperatureinsatzbereich: -50..+150 °C, Genauigkeit Temperatur: ±0,2 K (typ. bei 25 °C, temperaturabhängig)
 Anschlussleitung: Silikon,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</si>
  <si>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SI-Protection zum Schutz vor Feuchtigkeit und Vibrationen, NTC10k, passiv
Temperatureinsatzbereich: -50..+150 °C, Genauigkeit Temperatur: ±0,2 K (typ. bei 25 °C, temperaturabhängig)
 Anschlussleitung: Silikon,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</si>
  <si>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SI-Protection zum Schutz vor Feuchtigkeit und Vibrationen, NTC10k, passiv
Temperatureinsatzbereich: -50..+150 °C, Genauigkeit Temperatur: ±0,2 K (typ. bei 25 °C, temperaturabhängig)
 Anschlussleitung: Silikon,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</si>
  <si>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SI-Protection zum Schutz vor Feuchtigkeit und Vibrationen, NTC10k, passiv
Temperatureinsatzbereich: -50..+150 °C, Genauigkeit Temperatur: ±0,2 K (typ. bei 25 °C, temperaturabhängig)
 Anschlussleitung: Silikon,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</si>
  <si>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SI-Protection zum Schutz vor Feuchtigkeit und Vibrationen, Ni1000 DIN Kl. B, passiv
Temperatureinsatzbereich: -50..+180 °C, Genauigkeit Temperatur: ±0,4 K (typ. bei 0 °C)
 Anschlussleitung: Silikon,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</si>
  <si>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SI-Protection zum Schutz vor Feuchtigkeit und Vibrationen, Ni1000 DIN Kl. B, passiv
Temperatureinsatzbereich: -50..+180 °C, Genauigkeit Temperatur: ±0,4 K (typ. bei 0 °C)
 Anschlussleitung: Silikon,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</si>
  <si>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SI-Protection zum Schutz vor Feuchtigkeit und Vibrationen, Ni1000 DIN Kl. B, passiv
Temperatureinsatzbereich: -50..+180 °C, Genauigkeit Temperatur: ±0,4 K (typ. bei 0 °C)
 Anschlussleitung: Silikon,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</si>
  <si>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SI-Protection zum Schutz vor Feuchtigkeit und Vibrationen, Ni1000 DIN Kl. B, passiv
Temperatureinsatzbereich: -50..+180 °C, Genauigkeit Temperatur: ±0,4 K (typ. bei 0 °C)
 Anschlussleitung: Silikon,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</si>
  <si>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SI-Protection zum Schutz vor Feuchtigkeit und Vibrationen, Ni1000TK5000, passiv
Temperatureinsatzbereich: -50..+180 °C, Genauigkeit Temperatur: ±0,4 K (typ. bei 0 °C)
 Anschlussleitung: Silikon,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</si>
  <si>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SI-Protection zum Schutz vor Feuchtigkeit und Vibrationen, Ni1000TK5000, passiv
Temperatureinsatzbereich: -50..+180 °C, Genauigkeit Temperatur: ±0,4 K (typ. bei 0 °C)
 Anschlussleitung: Silikon,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</si>
  <si>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SI-Protection zum Schutz vor Feuchtigkeit und Vibrationen, Ni1000TK5000, passiv
Temperatureinsatzbereich: -50..+180 °C, Genauigkeit Temperatur: ±0,4 K (typ. bei 0 °C)
 Anschlussleitung: Silikon,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</si>
  <si>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SI-Protection zum Schutz vor Feuchtigkeit und Vibrationen, Ni1000TK5000, passiv
Temperatureinsatzbereich: -50..+180 °C, Genauigkeit Temperatur: ±0,4 K (typ. bei 0 °C)
 Anschlussleitung: Silikon,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</si>
  <si>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Pt100 DIN Kl. B, passiv
Temperatureinsatzbereich: -50..+250 °C, Genauigkeit Temperatur: ±0,3 K (typ. bei 0 °C)
 Anschlussleitung: HT-Silikon,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</si>
  <si>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Pt100 DIN Kl. B, passiv
Temperatureinsatzbereich: -50..+250 °C, Genauigkeit Temperatur: ±0,3 K (typ. bei 0 °C)
 Anschlussleitung: HT-Silikon,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</si>
  <si>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Pt100 DIN Kl. B, passiv
Temperatureinsatzbereich: -50..+250 °C, Genauigkeit Temperatur: ±0,3 K (typ. bei 0 °C)
 Anschlussleitung: HT-Silikon,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</si>
  <si>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Pt100 DIN Kl. B, passiv
Temperatureinsatzbereich: -50..+250 °C, Genauigkeit Temperatur: ±0,3 K (typ. bei 0 °C)
 Anschlussleitung: HT-Silikon,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</si>
  <si>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Pt1000 DIN Kl. B, passiv
Temperatureinsatzbereich: -50..+250 °C, Genauigkeit Temperatur: ±0,3 K (typ. bei 0 °C)
 Anschlussleitung: HT-Silikon,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</si>
  <si>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Pt1000 DIN Kl. B, passiv
Temperatureinsatzbereich: -50..+250 °C, Genauigkeit Temperatur: ±0,3 K (typ. bei 0 °C)
 Anschlussleitung: HT-Silikon,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</si>
  <si>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Pt1000 DIN Kl. B, passiv
Temperatureinsatzbereich: -50..+250 °C, Genauigkeit Temperatur: ±0,3 K (typ. bei 0 °C)
 Anschlussleitung: HT-Silikon,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</si>
  <si>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Pt1000 DIN Kl. B, passiv
Temperatureinsatzbereich: -50..+250 °C, Genauigkeit Temperatur: ±0,3 K (typ. bei 0 °C)
 Anschlussleitung: HT-Silikon,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</si>
  <si>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Pt1000 1/3 DIN, passiv
Temperatureinsatzbereich: -50..+250 °C, Genauigkeit Temperatur: ±0,1 K (typ. bei 0 °C)
 Anschlussleitung: HT-Silikon,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</si>
  <si>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Pt1000 1/3 DIN, passiv
Temperatureinsatzbereich: -50..+250 °C, Genauigkeit Temperatur: ±0,1 K (typ. bei 0 °C)
 Anschlussleitung: HT-Silikon,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</si>
  <si>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Pt1000 1/3 DIN, passiv
Temperatureinsatzbereich: -50..+250 °C, Genauigkeit Temperatur: ±0,1 K (typ. bei 0 °C)
 Anschlussleitung: HT-Silikon,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</si>
  <si>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Pt1000 1/3 DIN, passiv
Temperatureinsatzbereich: -50..+250 °C, Genauigkeit Temperatur: ±0,1 K (typ. bei 0 °C)
 Anschlussleitung: HT-Silikon,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</si>
  <si>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Ni1000 DIN Kl. B, passiv
Temperatureinsatzbereich: -50..+250 °C, Genauigkeit Temperatur: ±0,4 K (typ. bei 0 °C)
 Anschlussleitung: HT-Silikon,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</si>
  <si>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Ni1000 DIN Kl. B, passiv
Temperatureinsatzbereich: -50..+250 °C, Genauigkeit Temperatur: ±0,4 K (typ. bei 0 °C)
 Anschlussleitung: HT-Silikon,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</si>
  <si>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Ni1000 DIN Kl. B, passiv
Temperatureinsatzbereich: -50..+250 °C, Genauigkeit Temperatur: ±0,4 K (typ. bei 0 °C)
 Anschlussleitung: HT-Silikon,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</si>
  <si>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Ni1000 DIN Kl. B, passiv
Temperatureinsatzbereich: -50..+250 °C, Genauigkeit Temperatur: ±0,4 K (typ. bei 0 °C)
 Anschlussleitung: HT-Silikon,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</si>
  <si>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Ni1000TK5000, passiv
Temperatureinsatzbereich: -50..+250 °C, Genauigkeit Temperatur: ±0,4 K (typ. bei 0 °C)
 Anschlussleitung: HT-Silikon, 0,25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</si>
  <si>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Ni1000TK5000, passiv
Temperatureinsatzbereich: -50..+250 °C, Genauigkeit Temperatur: ±0,4 K (typ. bei 0 °C)
 Anschlussleitung: HT-Silikon, 0,25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</si>
  <si>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Ni1000TK5000, passiv
Temperatureinsatzbereich: -50..+250 °C, Genauigkeit Temperatur: ±0,4 K (typ. bei 0 °C)
 Anschlussleitung: HT-Silikon, 0,25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</si>
  <si>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Ni1000TK5000, passiv
Temperatureinsatzbereich: -50..+250 °C, Genauigkeit Temperatur: ±0,4 K (typ. bei 0 °C)
 Anschlussleitung: HT-Silikon, 0,25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</si>
  <si>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Pt100 DIN Kl. B, passiv
Temperatureinsatzbereich: -50..+400 °C, Genauigkeit Temperatur: ±0,3 K (typ. bei 0 °C)
 Anschlussleitung: GI/Gl-V2A, 0,22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</si>
  <si>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Pt100 DIN Kl. B, passiv
Temperatureinsatzbereich: -50..+400 °C, Genauigkeit Temperatur: ±0,3 K (typ. bei 0 °C)
 Anschlussleitung: GI/Gl-V2A, 0,22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</si>
  <si>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Pt100 DIN Kl. B, passiv
Temperatureinsatzbereich: -50..+400 °C, Genauigkeit Temperatur: ±0,3 K (typ. bei 0 °C)
 Anschlussleitung: GI/Gl-V2A, 0,22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</si>
  <si>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Pt100 DIN Kl. B, passiv
Temperatureinsatzbereich: -50..+400 °C, Genauigkeit Temperatur: ±0,3 K (typ. bei 0 °C)
 Anschlussleitung: GI/Gl-V2A, 0,22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</si>
  <si>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Pt1000 DIN Kl. B, passiv
Temperatureinsatzbereich: -50..+400 °C, Genauigkeit Temperatur: ±0,3 K (typ. bei 0 °C)
 Anschlussleitung: GI/Gl-V2A, 0,22 mm², 2-Leiter, Kabelenden standardmässig mit Aderend-Hülsen, Länge Anschlussleitung: 1 m
Medienberührendes Material: Fühlerhülse, Ø=6 mm, Edelstahl V4A (1.4571), 16-fach segmentverformt (IP65)
Hinweise: PE-Leitung (wasserabweisend) verfügbar (bitte anfragen)</t>
  </si>
  <si>
    <t>Sensor: Pt1000 DIN Kl. B, passiv
Temperatureinsatzbereich: -50..+400 °C, Genauigkeit Temperatur: ±0,3 K (typ. bei 0 °C)
 Anschlussleitung: GI/Gl-V2A, 0,22 mm², 2-Leiter, Kabelenden standardmässig mit Aderend-Hülsen, Länge Anschlussleitung: 2 m
Medienberührendes Material: Fühlerhülse, Ø=6 mm, Edelstahl V4A (1.4571), 16-fach segmentverformt (IP65)
Hinweise: PE-Leitung (wasserabweisend) verfügbar (bitte anfragen)</t>
  </si>
  <si>
    <t>Sensor: Pt1000 DIN Kl. B, passiv
Temperatureinsatzbereich: -50..+400 °C, Genauigkeit Temperatur: ±0,3 K (typ. bei 0 °C)
 Anschlussleitung: GI/Gl-V2A, 0,22 mm², 2-Leiter, Kabelenden standardmässig mit Aderend-Hülsen, Länge Anschlussleitung: 4 m
Medienberührendes Material: Fühlerhülse, Ø=6 mm, Edelstahl V4A (1.4571), 16-fach segmentverformt (IP65)
Hinweise: PE-Leitung (wasserabweisend) verfügbar (bitte anfragen)</t>
  </si>
  <si>
    <t>Sensor: Pt1000 DIN Kl. B, passiv
Temperatureinsatzbereich: -50..+400 °C, Genauigkeit Temperatur: ±0,3 K (typ. bei 0 °C)
 Anschlussleitung: GI/Gl-V2A, 0,22 mm², 2-Leiter, Kabelenden standardmässig mit Aderend-Hülsen, Länge Anschlussleitung: 6 m
Medienberührendes Material: Fühlerhülse, Ø=6 mm, Edelstahl V4A (1.4571), 16-fach segmentverformt (IP65)
Hinweise: PE-Leitung (wasserabweisend) verfügbar (bitte anfragen)</t>
  </si>
  <si>
    <t>Sensor: SI-Protection zum Schutz vor Feuchtigkeit und Vibrationen
Ausgang Spannung: 0..10 V oder 0..5 V, einstellbar über Jumper, min. Last 5 kΩ
Temperatureinsatzbereich: -50..+180 °C, Temperatureinsatzbereich Gehäuse: -35..+70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mm², Anschlussleitung: Silikon, 0,25 mm², Länge Anschlussleitung: 1 m
Medienberührendes Material: Fühlerhülse, Ø=6 mm, Edelstahl V4A (1.4571), 16-fach segmentverformt (IP65)
Gehäuse: USE-S, schlag- und bruchsicheres Gehäuse mit Klappdeckel, PC, Farbe: reinweiss, Schutzart: IP65
Lieferumfang: inkl. Montagesockel USE-S-Gehäuse reinweiss, inkl. Montageset (Schrauben und Zubehör)
Hinweise: PE-Leitung (wasserabweisend) verfügbar (bitte anfragen)</t>
  </si>
  <si>
    <t>Sensor: SI-Protection zum Schutz vor Feuchtigkeit und Vibrationen
Temperatureinsatzbereich: -50..+180 °C, Temperatureinsatzbereich Gehäuse: -35..+70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mm², Anschlussleitung: Silikon, 0,25 mm², Länge Anschlussleitung: 1 m
Medienberührendes Material: Fühlerhülse, Ø=6 mm, Edelstahl V4A (1.4571), 16-fach segmentverformt (IP65)
Gehäuse: USE-S, schlag- und bruchsicheres Gehäuse mit Klappdeckel, PC, Farbe: reinweiss, Schutzart: IP65
Lieferumfang: inkl. Montagesockel USE-S-Gehäuse reinweiss, inkl. Montageset (Schrauben und Zubehör)
Hinweise: PE-Leitung (wasserabweisend) verfügbar (bitte anfragen)</t>
  </si>
  <si>
    <t>Sensor: SI-Protection zum Schutz vor Feuchtigkeit und Vibrationen
Ausgang Spannung: 0..10 V oder 0..5 V, einstellbar über Jumper, live-zero-Konfiguration über App oder uConfig, min. Last 10 kΩ
Temperatureinsatzbereich: -50..+160 °C, Temperatureinsatzbereich Gehäuse: -20..+70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mm², Anschlussleitung: Silikon, 0,25 mm², Länge Anschlussleitung: 1 m
Anzeige: LCD 29x35 mm, RGB-Hintergrundbeleuchtung, optional parametrierbar über App oder uConfig
Medienberührendes Material: Fühlerhülse, Ø=6 mm, Edelstahl V4A (1.4571), 16-fach segmentverformt (IP65)
Gehäuse: USE-M, schlag- und bruchsicheres Gehäuse mit Klappdeckel, PC, Farbe: reinweiss, Deckel transparent, Schutzart: IP65
Lieferumfang: inkl. Montagesockel USE-M-Gehäuse reinweiss, inkl. Montageset (Schrauben und Zubehör)
Hinweise: PE-Leitung (wasserabweisend) verfügbar (bitte anfragen)</t>
  </si>
  <si>
    <t>Sensor: SI-Protection zum Schutz vor Feuchtigkeit und Vibrationen
Ausgang Spannung: 0..10 V oder 0..5 V, einstellbar über Jumper, live-zero-Konfiguration über App oder uConfig, min. Last 10 kΩ
Netzwerktechnologie: RS485 BACnet (MS/TP)
Temperatureinsatzbereich: -50..+160 °C, Temperatureinsatzbereich Gehäuse: -35..+70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mm², Anschlussleitung: Silikon, 0,25 mm², Länge Anschlussleitung: 1 m
Medienberührendes Material: Fühlerhülse, Ø=6 mm, Edelstahl V4A (1.4571), 16-fach segmentverformt (IP65)
Gehäuse: USE-M, schlag- und bruchsicheres Gehäuse mit Klappdeckel, PC, Farbe: reinweiss, Schutzart: IP65
Lieferumfang: inkl. Montagesockel USE-M-Gehäuse reinweiss, inkl. Montageset (Schrauben und Zubehör)
Hinweise: PE-Leitung (wasserabweisend) verfügbar (bitte anfragen)</t>
  </si>
  <si>
    <t>Sensor: SI-Protection zum Schutz vor Feuchtigkeit und Vibrationen
Ausgang Spannung: 0..10 V oder 0..5 V, einstellbar über Jumper, live-zero-Konfiguration über App oder uConfig, min. Last 10 kΩ
Netzwerktechnologie: RS485 Modbus
Temperatureinsatzbereich: -50..+160 °C, Temperatureinsatzbereich Gehäuse: -35..+70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mm², Anschlussleitung: Silikon, 0,25 mm², Länge Anschlussleitung: 1 m
Medienberührendes Material: Fühlerhülse, Ø=6 mm, Edelstahl V4A (1.4571), 16-fach segmentverformt (IP65)
Gehäuse: USE-M, schlag- und bruchsicheres Gehäuse mit Klappdeckel, PC, Farbe: reinweiss, Schutzart: IP65
Lieferumfang: inkl. Montagesockel USE-M-Gehäuse reinweiss, inkl. Montageset (Schrauben und Zubehör)
Hinweise: PE-Leitung (wasserabweisend) verfügbar (bitte anfragen)</t>
  </si>
  <si>
    <t>Sensor: SI-Protection zum Schutz vor Feuchtigkeit und Vibrationen
Funktechnologie: LoRaWAN® (868 MHz)
Temperatureinsatzbereich: -50..+160 °C, Temperatureinsatzbereich Gehäuse: -35..+70 °C, Genauigkeit Temperatur: ±0,5 K (typ. bei 21 °C)
Spannungsversorgung: Batterie Typ AA (2x)
 Anschlussleitung: Silikon, HT-Silikon, 0,25 mm², Länge Anschlussleitung: 1 m
Medienberührendes Material: Fühlerhülse, Ø=6 mm, Edelstahl V4A (1.4571), 16-fach segmentverformt (IP65)
Gehäuse: USE-M, schlag- und bruchsicheres Gehäuse mit Klappdeckel, PC, Farbe: reinweiss
Lieferumfang: inkl. Montagesockel USE-M-Gehäuse reinweiss, inkl. Montageset (Schrauben und Zubehör)
Hinweise: PE-Leitung (wasserabweisend) verfügbar (bitte anfragen)</t>
  </si>
  <si>
    <t>Sensor: SI-Protection zum Schutz vor Feuchtigkeit und Vibrationen
Funktechnologie: LoRaWAN® (868 MHz)
Temperatureinsatzbereich: -50..+160 °C, Temperatureinsatzbereich Gehäuse: -35..+70 °C, Genauigkeit Temperatur: ±0,5 K (typ. bei 21 °C)
Spannungsversorgung: Batterie Typ AA (2x)
 Anschlussleitung: Silikon, HT-Silikon, 0,25 mm², Länge Anschlussleitung: 1 m
Medienberührendes Material: Fühlerhülse, Ø=6 mm, Edelstahl V4A (1.4571), 16-fach segmentverformt (IP65)
Gehäuse: USE-M, schlag- und bruchsicheres Gehäuse mit Klappdeckel, PC, Farbe: reinweiss
Lieferumfang: inkl. Montagesockel USE-M-Gehäuse reinweiss, inkl. Montageset (Schrauben und Zubehör)
Hinweise: PE-Leitung (wasserabweisend) verfügbar (bitte anfragen), Variante mit 2 unabhängigen Sensorelementen</t>
  </si>
  <si>
    <t xml:space="preserve">Sensor: SI-Protection zum Schutz vor Feuchtigkeit und Vibrationen
Ausgang Spannung: 0..10 V oder 0..5 V, einstellbar über Jumper, min. Last 5 kΩ
Temperatureinsatzbereich: -50..+180 °C, Temperatureinsatzbereich Gehäuse: -30..+70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mm², Anschlussleitung: Silikon, 0,14 mm², 2-Leiter, Länge Anschlussleitung: 1 m
Medienberührendes Material: Fühlerhülse, Ø=4 mm, Edelstahl V4A (1.4571), 16-fach segmentverformt (IP65)
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</si>
  <si>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
Ausgang Strom: 4..20 mA, max. Bürde 500 Ω
Temperatureinsatzbereich: -50..+180 °C, Temperatureinsatzbereich Gehäuse: -30..+70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mm², Anschlussleitung: Silikon, 0,14 mm², 2-Leiter, Länge Anschlussleitung: 1 m
Medienberührendes Material: Fühlerhülse, Ø=4 mm, Edelstahl V4A (1.4571), 16-fach segmentverformt (IP65)
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</si>
  <si>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
Ausgang Strom: 4..20 mA, max. Bürde 500 Ω
Temperatureinsatzbereich: -50..+180 °C, Temperatureinsatzbereich Gehäuse: -30..+70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mm², Anschlussleitung: Silikon, 0,14 mm², 2-Leiter, Länge Anschlussleitung: 1 m
Medienberührendes Material: Fühlerhülse, Ø=4 mm, Edelstahl V4A (1.4571), 16-fach segmentverformt (IP65)
Gehäuse: USE-S, schlag- und bruchsicheres Gehäuse mit Klappdeckel, PC, Farbe: reinweiss, Schutzart: IP65
Lieferumfang: inkl. Montagesockel USE-S-Gehäuse reinweiss, inkl. Montageset (Schrauben und Zubehör)
</t>
  </si>
  <si>
    <t>Funktechnologie: EnOcean (IEC 14543-3-10) 868 MHz, EEP A5-02-14 (4BS), optional konfigurierbar, Sendeleistung &lt;10 mW
Temperatureinsatzbereich: -25..+65 °C, Genauigkeit Temperatur: ±1% vom Messbereich (typ. bei 21 °C)
Spannungsversorgung: Solarzelle, wartungsfreier interner Super Cap, Einsatz einer Stützbatterie für unzureichend beleuchtete Umgebungen möglich, Batterie LS14250 (3,6 V)
Gehäuse: PA6.6, mit Schnellverschluss-Schrauben, Farbe: reinweiss, Deckel transparent, Schutzart: IP67, Gehäuse IP65
Hinweise: 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</si>
  <si>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 xml:space="preserve">Sensor: SI-Protection zum Schutz vor Feuchtigkeit und Vibrationen
Ausgang Spannung: 0..10 V oder 0..5 V, einstellbar über Jumper, min. Last 5 kΩ
Temperatureinsatzbereich: -50..+180 °C, Temperatureinsatzbereich Gehäuse: -35..+70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mm², Anschlussleitung: Silikon, 0,25 mm², Länge Anschlussleitung: 1 m
Medienberührendes Material: Fühlerhülse, Ø=11/15 mm, Aluminium, sechskant verpresst (IP65)
Gehäuse: USE-S, schlag- und bruchsicheres Gehäuse mit Klappdeckel, PC, Farbe: reinweiss, Schutzart: IP65
Lieferumfang: inkl. Montagesockel USE-S-Gehäuse reinweiss, inkl. Befestigungsset Dübel und Schrauben (je 2x)
</t>
  </si>
  <si>
    <t xml:space="preserve">Sensor: SI-Protection zum Schutz vor Feuchtigkeit und Vibrationen
Ausgang Strom: 4..20 mA, max. Bürde 500 Ω
Temperatureinsatzbereich: -50..+180 °C, Temperatureinsatzbereich Gehäuse: -35..+70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mm², Anschlussleitung: Silikon, 0,25 mm², Länge Anschlussleitung: 1 m
Medienberührendes Material: Fühlerhülse, Ø=11/15 mm, Aluminium, sechskant verpresst (IP65)
Gehäuse: USE-S, schlag- und bruchsicheres Gehäuse mit Klappdeckel, PC, Farbe: reinweiss, Schutzart: IP65
Lieferumfang: inkl. Montagesockel USE-S-Gehäuse reinweiss, inkl. Befestigungsset Dübel und Schrauben (je 2x)
</t>
  </si>
  <si>
    <t xml:space="preserve">Sensor: SI-Protection zum Schutz vor Feuchtigkeit und Vibrationen, Pt100 DIN Kl. B, passiv
Temperatureinsatzbereich: -35..+70 °C, Genauigkeit Temperatur: ±0,3 K (typ. bei 0 °C)
 Anschlussleitung: PVC, 0,25 mm², 2-Leiter, weiss, Länge Anschlussleitung: 1 m
Medienberührendes Material: Fühlerhülse, Aluminium, 35x10x6 mm
</t>
  </si>
  <si>
    <t xml:space="preserve">Sensor: SI-Protection zum Schutz vor Feuchtigkeit und Vibrationen, Pt100 DIN Kl. B, passiv
Temperatureinsatzbereich: -35..+70 °C, Genauigkeit Temperatur: ±0,3 K (typ. bei 0 °C)
 Anschlussleitung: PVC, 0,25 mm², 2-Leiter, weiss, Länge Anschlussleitung: 2 m
Medienberührendes Material: Fühlerhülse, Aluminium, 35x10x6 mm
</t>
  </si>
  <si>
    <t xml:space="preserve">Sensor: SI-Protection zum Schutz vor Feuchtigkeit und Vibrationen, Pt100 DIN Kl. B, passiv
Temperatureinsatzbereich: -35..+70 °C, Genauigkeit Temperatur: ±0,3 K (typ. bei 0 °C)
 Anschlussleitung: PVC, 0,25 mm², 2-Leiter, weiss, Länge Anschlussleitung: 4 m
Medienberührendes Material: Fühlerhülse, Aluminium, 35x10x6 mm
</t>
  </si>
  <si>
    <t xml:space="preserve">Sensor: SI-Protection zum Schutz vor Feuchtigkeit und Vibrationen, Pt100 DIN Kl. B, passiv
Temperatureinsatzbereich: -35..+70 °C, Genauigkeit Temperatur: ±0,3 K (typ. bei 0 °C)
 Anschlussleitung: PVC, 0,25 mm², 2-Leiter, weiss, Länge Anschlussleitung: 6 m
Medienberührendes Material: Fühlerhülse, Aluminium, 35x10x6 mm
</t>
  </si>
  <si>
    <t xml:space="preserve">Sensor: SI-Protection zum Schutz vor Feuchtigkeit und Vibrationen, Pt1000 DIN Kl. B, passiv
Temperatureinsatzbereich: -35..+70 °C, Genauigkeit Temperatur: ±0,3 K (typ. bei 0 °C)
 Anschlussleitung: PVC, 0,25 mm², 2-Leiter, weiss, Länge Anschlussleitung: 1 m
Medienberührendes Material: Fühlerhülse, Aluminium, 35x10x6 mm
</t>
  </si>
  <si>
    <t xml:space="preserve">Sensor: SI-Protection zum Schutz vor Feuchtigkeit und Vibrationen, Pt1000 DIN Kl. B, passiv
Temperatureinsatzbereich: -35..+70 °C, Genauigkeit Temperatur: ±0,3 K (typ. bei 0 °C)
 Anschlussleitung: PVC, 0,25 mm², 2-Leiter, weiss, Länge Anschlussleitung: 2 m
Medienberührendes Material: Fühlerhülse, Aluminium, 35x10x6 mm
</t>
  </si>
  <si>
    <t xml:space="preserve">Sensor: SI-Protection zum Schutz vor Feuchtigkeit und Vibrationen, Pt1000 DIN Kl. B, passiv
Temperatureinsatzbereich: -35..+70 °C, Genauigkeit Temperatur: ±0,3 K (typ. bei 0 °C)
 Anschlussleitung: PVC, 0,25 mm², 2-Leiter, weiss, Länge Anschlussleitung: 4 m
Medienberührendes Material: Fühlerhülse, Aluminium, 35x10x6 mm
</t>
  </si>
  <si>
    <t xml:space="preserve">Sensor: SI-Protection zum Schutz vor Feuchtigkeit und Vibrationen, Pt1000 DIN Kl. B, passiv
Temperatureinsatzbereich: -35..+70 °C, Genauigkeit Temperatur: ±0,3 K (typ. bei 0 °C)
 Anschlussleitung: PVC, 0,25 mm², 2-Leiter, weiss, Länge Anschlussleitung: 6 m
Medienberührendes Material: Fühlerhülse, Aluminium, 35x10x6 mm
</t>
  </si>
  <si>
    <t xml:space="preserve">Sensor: SI-Protection zum Schutz vor Feuchtigkeit und Vibrationen, Pt1000 1/3 DIN, passiv
Temperatureinsatzbereich: -35..+70 °C, Genauigkeit Temperatur: ±0,1 K (typ. bei 0 °C)
 Anschlussleitung: PVC, 0,25 mm², 2-Leiter, weiss, Länge Anschlussleitung: 1 m
Medienberührendes Material: Fühlerhülse, Aluminium, 35x10x6 mm
</t>
  </si>
  <si>
    <t xml:space="preserve">Sensor: SI-Protection zum Schutz vor Feuchtigkeit und Vibrationen, Pt1000 1/3 DIN, passiv
Temperatureinsatzbereich: -35..+70 °C, Genauigkeit Temperatur: ±0,1 K (typ. bei 0 °C)
 Anschlussleitung: PVC, 0,25 mm², 2-Leiter, weiss, Länge Anschlussleitung: 2 m
Medienberührendes Material: Fühlerhülse, Aluminium, 35x10x6 mm
</t>
  </si>
  <si>
    <t xml:space="preserve">Sensor: SI-Protection zum Schutz vor Feuchtigkeit und Vibrationen, Pt1000 1/3 DIN, passiv
Temperatureinsatzbereich: -35..+70 °C, Genauigkeit Temperatur: ±0,1 K (typ. bei 0 °C)
 Anschlussleitung: PVC, 0,25 mm², 2-Leiter, weiss, Länge Anschlussleitung: 4 m
Medienberührendes Material: Fühlerhülse, Aluminium, 35x10x6 mm
</t>
  </si>
  <si>
    <t xml:space="preserve">Sensor: SI-Protection zum Schutz vor Feuchtigkeit und Vibrationen, Pt1000 1/3 DIN, passiv
Temperatureinsatzbereich: -35..+70 °C, Genauigkeit Temperatur: ±0,1 K (typ. bei 0 °C)
 Anschlussleitung: PVC, 0,25 mm², 2-Leiter, weiss, Länge Anschlussleitung: 6 m
Medienberührendes Material: Fühlerhülse, Aluminium, 35x10x6 mm
</t>
  </si>
  <si>
    <t xml:space="preserve">Sensor: SI-Protection zum Schutz vor Feuchtigkeit und Vibrationen, NTC10k, passiv
Temperatureinsatzbereich: -35..+70 °C, Genauigkeit Temperatur: ±0,2 K (typ. bei 25 °C, temperaturabhängig)
 Anschlussleitung: PVC, 0,25 mm², 2-Leiter, weiss, Länge Anschlussleitung: 1 m
Medienberührendes Material: Fühlerhülse, Aluminium, 35x10x6 mm
</t>
  </si>
  <si>
    <t xml:space="preserve">Sensor: SI-Protection zum Schutz vor Feuchtigkeit und Vibrationen, NTC10k, passiv
Temperatureinsatzbereich: -35..+70 °C, Genauigkeit Temperatur: ±0,2 K (typ. bei 25 °C, temperaturabhängig)
 Anschlussleitung: PVC, 0,25 mm², 2-Leiter, weiss, Länge Anschlussleitung: 2 m
Medienberührendes Material: Fühlerhülse, Aluminium, 35x10x6 mm
</t>
  </si>
  <si>
    <t xml:space="preserve">Sensor: SI-Protection zum Schutz vor Feuchtigkeit und Vibrationen, NTC10k, passiv
Temperatureinsatzbereich: -35..+70 °C, Genauigkeit Temperatur: ±0,2 K (typ. bei 25 °C, temperaturabhängig)
 Anschlussleitung: PVC, 0,25 mm², 2-Leiter, weiss, Länge Anschlussleitung: 4 m
Medienberührendes Material: Fühlerhülse, Aluminium, 35x10x6 mm
</t>
  </si>
  <si>
    <t xml:space="preserve">Sensor: SI-Protection zum Schutz vor Feuchtigkeit und Vibrationen, NTC10k, passiv
Temperatureinsatzbereich: -35..+70 °C, Genauigkeit Temperatur: ±0,2 K (typ. bei 25 °C, temperaturabhängig)
 Anschlussleitung: PVC, 0,25 mm², 2-Leiter, weiss, Länge Anschlussleitung: 6 m
Medienberührendes Material: Fühlerhülse, Aluminium, 35x10x6 mm
</t>
  </si>
  <si>
    <t xml:space="preserve">Sensor: SI-Protection zum Schutz vor Feuchtigkeit und Vibrationen, Ni1000 DIN Kl. B, passiv
Temperatureinsatzbereich: -35..+70 °C, Genauigkeit Temperatur: ±0,4 K (typ. bei 0 °C)
 Anschlussleitung: PVC, 0,25 mm², 2-Leiter, weiss, Länge Anschlussleitung: 1 m
Medienberührendes Material: Fühlerhülse, Aluminium, 35x10x6 mm
</t>
  </si>
  <si>
    <t xml:space="preserve">Sensor: SI-Protection zum Schutz vor Feuchtigkeit und Vibrationen, Ni1000 DIN Kl. B, passiv
Temperatureinsatzbereich: -35..+70 °C, Genauigkeit Temperatur: ±0,4 K (typ. bei 0 °C)
 Anschlussleitung: PVC, 0,25 mm², 2-Leiter, weiss, Länge Anschlussleitung: 2 m
Medienberührendes Material: Fühlerhülse, Aluminium, 35x10x6 mm
</t>
  </si>
  <si>
    <t xml:space="preserve">Sensor: SI-Protection zum Schutz vor Feuchtigkeit und Vibrationen, Ni1000 DIN Kl. B, passiv
Temperatureinsatzbereich: -35..+70 °C, Genauigkeit Temperatur: ±0,4 K (typ. bei 0 °C)
 Anschlussleitung: PVC, 0,25 mm², 2-Leiter, weiss, Länge Anschlussleitung: 4 m
Medienberührendes Material: Fühlerhülse, Aluminium, 35x10x6 mm
</t>
  </si>
  <si>
    <t xml:space="preserve">Sensor: SI-Protection zum Schutz vor Feuchtigkeit und Vibrationen, Ni1000 DIN Kl. B, passiv
Temperatureinsatzbereich: -35..+70 °C, Genauigkeit Temperatur: ±0,4 K (typ. bei 0 °C)
 Anschlussleitung: PVC, 0,25 mm², 2-Leiter, weiss, Länge Anschlussleitung: 6 m
Medienberührendes Material: Fühlerhülse, Aluminium, 35x10x6 mm
</t>
  </si>
  <si>
    <t xml:space="preserve">Sensor: SI-Protection zum Schutz vor Feuchtigkeit und Vibrationen, Ni1000TK5000, passiv
Temperatureinsatzbereich: -35..+70 °C, Genauigkeit Temperatur: ±0,4 K (typ. bei 0 °C)
 Anschlussleitung: PVC, 0,25 mm², 2-Leiter, weiss, Länge Anschlussleitung: 1 m
Medienberührendes Material: Fühlerhülse, Aluminium, 35x10x6 mm
</t>
  </si>
  <si>
    <t xml:space="preserve">Sensor: SI-Protection zum Schutz vor Feuchtigkeit und Vibrationen, Ni1000TK5000, passiv
Temperatureinsatzbereich: -35..+70 °C, Genauigkeit Temperatur: ±0,4 K (typ. bei 0 °C)
 Anschlussleitung: PVC, 0,25 mm², 2-Leiter, weiss, Länge Anschlussleitung: 2 m
Medienberührendes Material: Fühlerhülse, Aluminium, 35x10x6 mm
</t>
  </si>
  <si>
    <t xml:space="preserve">Sensor: SI-Protection zum Schutz vor Feuchtigkeit und Vibrationen, Ni1000TK5000, passiv
Temperatureinsatzbereich: -35..+70 °C, Genauigkeit Temperatur: ±0,4 K (typ. bei 0 °C)
 Anschlussleitung: PVC, 0,25 mm², 2-Leiter, weiss, Länge Anschlussleitung: 4 m
Medienberührendes Material: Fühlerhülse, Aluminium, 35x10x6 mm
</t>
  </si>
  <si>
    <t xml:space="preserve">Sensor: SI-Protection zum Schutz vor Feuchtigkeit und Vibrationen, Ni1000TK5000, passiv
Temperatureinsatzbereich: -35..+70 °C, Genauigkeit Temperatur: ±0,4 K (typ. bei 0 °C)
 Anschlussleitung: PVC, 0,25 mm², 2-Leiter, weiss, Länge Anschlussleitung: 6 m
Medienberührendes Material: Fühlerhülse, Aluminium, 35x10x6 mm
</t>
  </si>
  <si>
    <t xml:space="preserve">Sensor: SI-Protection zum Schutz vor Feuchtigkeit und Vibrationen
Ausgang Spannung: 0..10 V oder 0..5 V, einstellbar über Jumper, min. Last 5 kΩ
Temperatureinsatzbereich: -35..+70 °C, Temperatureinsatzbereich Gehäuse: -35..+70 °C, Genauigkeit Temperatur: ±0,5 K (typ. bei 21 °C) im Standardmessbereich, abhängig von der Länge der Anschlussleitung, Potentiometer zur Offset-Einstellung
Spannungsversorgung: 15..24 V = (±10%) SELV, 24 V ~ (±10%) SELV
Anschluss: entnehmbare Kabeleinführung Flextherm M20 für Kabel mit Ø=4,5..9 mm, abnehmbare Steckklemme, max. 2,5 mm², Anschlussleitung: PVC, 0,25 mm², 2-Leiter, weiss, Länge Anschlussleitung: 1 m
Medienberührendes Material: Fühlerhülse, Aluminium, 35x10x6 mm
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</si>
  <si>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
Ausgang Strom: 4..20 mA, max. Bürde 500 Ω
Temperatureinsatzbereich: -35..+70 °C, Temperatureinsatzbereich Gehäuse: -35..+70 °C, Genauigkeit Temperatur: ±0,5 K (typ. bei 21 °C) im Standardmessbereich, abhängig von der Länge der Anschlussleitung, Potentiometer zur Offset-Einstellung
Spannungsversorgung: 15..24 V = (±10%) SELV
Anschluss: entnehmbare Kabeleinführung Flextherm M20 für Kabel mit Ø=4,5..9 mm, abnehmbare Steckklemme, max. 2,5 mm², Anschlussleitung: PVC, 0,25 mm², 2-Leiter, weiss, Länge Anschlussleitung: 1 m
Medienberührendes Material: Fühlerhülse, Aluminium, 35x10x6 mm
Gehäuse: USE-S, schlag- und bruchsicheres Gehäuse mit Klappdeckel, PC, Farbe: reinweiss, Schutzart: IP65
Lieferumfang: inkl. Montagesockel USE-S-Gehäuse reinweiss, inkl. Montageset (Schrauben und Zubehör)
</t>
  </si>
  <si>
    <t xml:space="preserve">Sensor: SI-Protection zum Schutz vor Feuchtigkeit und Vibrationen
Funktechnologie: LoRaWAN® (868 MHz)
Temperatureinsatzbereich: -35..+70 °C, Temperatureinsatzbereich Gehäuse: -20..+70 °C, Genauigkeit Temperatur: ±0,5 K (typ. bei 21 °C)
 Anschlussleitung: PVC, 0,25 mm², 2-Leiter, weiss, Länge Anschlussleitung: 1 m
Medienberührendes Material: Fühlerhülse, Aluminium, 35x10x6 mm
Gehäuse: USE-M, schlag- und bruchsicheres Gehäuse mit Klappdeckel, PC, Farbe: reinweiss, Schutzart: IP65
Lieferumfang: inkl. Montagesockel USE-M-Gehäuse reinweiss, inkl. Montageset (Schrauben und Zubehör)
</t>
  </si>
  <si>
    <t>Sensor: SI-Protection zum Schutz vor Feuchtigkeit und Vibrationen
Funktechnologie: LoRaWAN® (868 MHz)
Temperatureinsatzbereich: -35..+70 °C, Temperatureinsatzbereich Gehäuse: -20..+70 °C, Genauigkeit Temperatur: ±0,5 K (typ. bei 21 °C)
 Anschlussleitung: PVC, 0,25 mm², 2-Leiter, weiss, Länge Anschlussleitung: 1 m
Medienberührendes Material: Fühlerhülse, Aluminium, 35x10x6 mm
Gehäuse: USE-M, schlag- und bruchsicheres Gehäuse mit Klappdeckel, PC, Farbe: reinweiss, Schutzart: IP65
Lieferumfang: inkl. Montagesockel USE-M-Gehäuse reinweiss, inkl. Montageset (Schrauben und Zubehör)
Hinweise: Variante mit 2 unabhängigen Sensorelementen</t>
  </si>
  <si>
    <t xml:space="preserve">Sensor: SI-Protection zum Schutz vor Feuchtigkeit und Vibrationen, Pt100 DIN Kl. B, passiv
Temperatureinsatzbereich: -35..+120 °C, Genauigkeit Temperatur: ±0,3 K (typ. bei 0 °C)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</si>
  <si>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Pt1000 DIN Kl. B, passiv
Temperatureinsatzbereich: -35..+120 °C, Genauigkeit Temperatur: ±0,3 K (typ. bei 0 °C)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</si>
  <si>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Pt1000 1/3 DIN, passiv
Temperatureinsatzbereich: -35..+120 °C, Genauigkeit Temperatur: ±0,1 K (typ. bei 0 °C)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</si>
  <si>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Ni1000 DIN Kl. B, passiv
Temperatureinsatzbereich: -35..+120 °C, Genauigkeit Temperatur: ±0,4 K (typ. bei 0 °C)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</si>
  <si>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Ni1000TK5000, passiv
Temperatureinsatzbereich: -35..+120 °C, Genauigkeit Temperatur: ±0,4 K (typ. bei 0 °C)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</si>
  <si>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NTC10k, passiv
Temperatureinsatzbereich: -35..+120 °C, Genauigkeit Temperatur: ±0,2 K (typ. bei 25 °C, temperaturabhängig)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</si>
  <si>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NTC10k Carel, passiv
Temperatureinsatzbereich: -35..+120 °C, Genauigkeit Temperatur: ±0,3 K (typ. bei 25 °C, temperaturabhängig)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</si>
  <si>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NTC10k Precon, passiv
Temperatureinsatzbereich: -35..+120 °C, Genauigkeit Temperatur: ±0,2 K (typ. bei 25 °C)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</si>
  <si>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NTC5k, passiv
Temperatureinsatzbereich: -35..+120 °C, Genauigkeit Temperatur: ±0,2 K (typ. bei 25 °C, temperaturabhängig)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</si>
  <si>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NTC20k, passiv
Temperatureinsatzbereich: -35..+120 °C, Genauigkeit Temperatur: ±0,2 K (typ. bei 25 °C, temperaturabhängig)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</si>
  <si>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NTC1,8k, passiv
Temperatureinsatzbereich: -35..+120 °C, Genauigkeit Temperatur: ±0,2 K (typ. bei 25 °C, temperaturabhängig)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</si>
  <si>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LM235Z, passiv
Temperatureinsatzbereich: -35..+120 °C, Genauigkeit Temperatur: siehe Kennlinie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</si>
  <si>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KTY81-110, passiv
Temperatureinsatzbereich: -35..+120 °C, Genauigkeit Temperatur: siehe Kennlinie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</si>
  <si>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KTY81-121, passiv
Temperatureinsatzbereich: -35..+120 °C, Genauigkeit Temperatur: typ. ±0,3 K (typ. bei 21 °C)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</si>
  <si>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KTY81-122, passiv
Temperatureinsatzbereich: -35..+120 °C, Genauigkeit Temperatur: typ. ±0,3 K (typ. bei 21 °C)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</si>
  <si>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Vibrationen, KTY81-210, passiv
Temperatureinsatzbereich: -35..+120 °C, Genauigkeit Temperatur: typ. ±0,3 K (typ. bei 21 °C)
Anschluss: entnehmbare Kabeleinführung Flextherm M20 für Kabel mit Ø=4,5..9 mm, abnehmbare Steckklemme, max. 2,5 mm², Anschlussleitung: 2-Leiter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</si>
  <si>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
Ausgang Spannung: 0..10 V oder 0..5 V, einstellbar über Jumper, min. Last 5 kΩ
Temperatureinsatzbereich: -35..+120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</si>
  <si>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
Temperatureinsatzbereich: -35..+120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</si>
  <si>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
Ausgang Spannung: 0..10 V oder 0..5 V, einstellbar über Jumper, live-zero-Konfiguration über App oder uConfig, min. Last 10 kΩ, Ausgang Schaltkontakt: 2x Schliesserkontakt NO potentialfrei für 24 V ~ oder 24 V = / 3 A
Temperatureinsatzbereich: -35..+120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Medienberührendes Material: Fühlerhülse, Messing, gefederter Sensorkontakt
Gehäuse: USE-M, schlag- und bruchsicheres Gehäuse mit Klappdeckel, PC, Farbe: reinweiss, Schutzart: IP65
Montage: Montage längs und quer zur Rohrleitung möglich
</t>
  </si>
  <si>
    <t xml:space="preserve">Sensor: SI-Protection zum Schutz vor Feuchtigkeit und Vibrationen
Ausgang Spannung: 0..10 V oder 0..5 V, einstellbar über Jumper, live-zero-Konfiguration über App oder uConfig, min. Last 10 kΩ
Temperatureinsatzbereich: -35..+120 °C, Genauigkeit Temperatur: ±0,5 K (typ. bei 21 °C) im Standardmessbereich, Offset-Einstellung über App oder uConfig
Spannungsversorgung: 15..35 V = SELV, 19..29 V ~ SELV
Anschluss: entnehmbare Kabeleinführung Flextherm M20 für Kabel mit Ø=4,5..9 mm, abnehmbare Steckklemme, max. 2,5 mm²
Anzeige: LCD 29x35 mm, RGB-Hintergrundbeleuchtung, optional parametrierbar über App oder uConfig
Medienberührendes Material: Fühlerhülse, Messing, gefederter Sensorkontakt
Gehäuse: USE-M, schlag- und bruchsicheres Gehäuse mit Klappdeckel, PC, Farbe: reinweiss, Schutzart: IP65
Montage: Montage längs und quer zur Rohrleitung möglich
</t>
  </si>
  <si>
    <t xml:space="preserve">Sensor: SI-Protection zum Schutz vor Feuchtigkeit und Vibrationen
Temperatureinsatzbereich: -35..+120 °C, Genauigkeit Temperatur: ±0,5 K (typ. bei 21 °C) im Standardmessbereich, Offset-Einstellung über App oder uConfig
Spannungsversorgung: 15..35 V = SELV
Anschluss: entnehmbare Kabeleinführung Flextherm M20 für Kabel mit Ø=4,5..9 mm, abnehmbare Steckklemme, max. 2,5 mm²
Anzeige: LCD 29x35 mm, RGB-Hintergrundbeleuchtung, optional parametrierbar über App oder uConfig
Medienberührendes Material: Fühlerhülse, Messing, gefederter Sensorkontakt
Gehäuse: USE-M, schlag- und bruchsicheres Gehäuse mit Klappdeckel, PC, Farbe: reinweiss, Deckel transparent, Schutzart: IP65
Montage: Montage längs und quer zur Rohrleitung möglich
</t>
  </si>
  <si>
    <t xml:space="preserve">Sensor: SI-Protection zum Schutz vor Feuchtigkeit und Vibrationen
Ausgang Spannung: 0..10 V oder 0..5 V, einstellbar über Jumper, live-zero-Konfiguration über App oder uConfig, min. Last 10 kΩ
Temperatureinsatzbereich: -35..+120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Relais max. 1,5 mm²
Anzeige: LCD 29x35 mm, RGB-Hintergrundbeleuchtung, optional parametrierbar über App oder uConfig
Medienberührendes Material: Fühlerhülse, Messing, gefederter Sensorkontakt
Gehäuse: USE-M, schlag- und bruchsicheres Gehäuse mit Klappdeckel, PC, Farbe: reinweiss, Deckel transparent, Schutzart: IP65
Montage: Montage längs und quer zur Rohrleitung möglich
</t>
  </si>
  <si>
    <t xml:space="preserve">Sensor: SI-Protection zum Schutz vor Feuchtigkeit und Vibrationen
Netzwerktechnologie: RS485 Modbus
Temperatureinsatzbereich: -35..+120 °C, Genauigkeit Temperatur: ±0,5 K (typ. bei 21 °C)
Spannungsversorgung: 15..24 V = (±10%) SELV, 24 V ~ (±10%) SELV
Anschluss: entnehmbare Kabeleinführung Flextherm M20 für Kabel mit Ø=4,5..9 mm, abnehmbare Steckklemme, max. 2,5 mm²
Medienberührendes Material: Fühlerhülse, Messing, gefederter Sensorkontakt
Gehäuse: USE-S, schlag- und bruchsicheres Gehäuse mit Klappdeckel, PC, Farbe: reinweiss, Schutzart: IP65
Montage: Montage längs und quer zur Rohrleitung möglich
</t>
  </si>
  <si>
    <t xml:space="preserve">Sensor: SI-Protection zum Schutz vor Feuchtigkeit und Vibrationen
Ausgang Spannung: 0..10 V oder 0..5 V, live-zero-Konfiguration über App oder uConfig, min. Last 10 kΩ
Netzwerktechnologie: RS485 BACnet (MS/TP)
Temperatureinsatzbereich: -35..+120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Messing, gefederter Sensorkontakt
Gehäuse: USE-M, schlag- und bruchsicheres Gehäuse mit Klappdeckel, PC, Farbe: reinweiss, Schutzart: IP65
Montage: Montage längs und quer zur Rohrleitung möglich
</t>
  </si>
  <si>
    <t xml:space="preserve">Sensor: SI-Protection zum Schutz vor Feuchtigkeit und Vibrationen
Ausgang Spannung: 0..10 V oder 0..5 V, live-zero-Konfiguration über App oder uConfig, min. Last 10 kΩ
Netzwerktechnologie: RS485 BACnet (MS/TP)
Temperatureinsatzbereich: -35..+120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Messing, gefederter Sensorkontakt
Gehäuse: USE-M, schlag- und bruchsicheres Gehäuse mit Klappdeckel, PC, Farbe: reinweiss, Deckel transparent, Schutzart: IP65
Montage: Montage längs und quer zur Rohrleitung möglich
</t>
  </si>
  <si>
    <t xml:space="preserve">Sensor: SI-Protection zum Schutz vor Feuchtigkeit und Vibrationen
Ausgang Spannung: 0..10 V oder 0..5 V, live-zero-Konfiguration über App oder uConfig, min. Last 10 kΩ
Netzwerktechnologie: RS485 Modbus
Temperatureinsatzbereich: -35..+120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Medienberührendes Material: Fühlerhülse, Messing, gefederter Sensorkontakt
Gehäuse: USE-M, schlag- und bruchsicheres Gehäuse mit Klappdeckel, PC, Farbe: reinweiss, Schutzart: IP65
Montage: Montage längs und quer zur Rohrleitung möglich
</t>
  </si>
  <si>
    <t xml:space="preserve">Sensor: SI-Protection zum Schutz vor Feuchtigkeit und Vibrationen
Ausgang Spannung: 0..10 V oder 0..5 V, live-zero-Konfiguration über App oder uConfig, min. Last 10 kΩ
Netzwerktechnologie: RS485 Modbus
Temperatureinsatzbereich: -35..+120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mm², BUS max. 1,5 mm²
Anzeige: LCD 29x35 mm, RGB-Hintergrundbeleuchtung, optional parametrierbar über App oder uConfig
Medienberührendes Material: Fühlerhülse, Messing, gefederter Sensorkontakt
Gehäuse: USE-M, schlag- und bruchsicheres Gehäuse mit Klappdeckel, PC, Farbe: reinweiss, Schutzart: IP65
Montage: Montage längs und quer zur Rohrleitung möglich
</t>
  </si>
  <si>
    <t xml:space="preserve">Sensor: SI-Protection zum Schutz vor Feuchtigkeit und Vibrationen
Ausgang Spannung: 0..10 V oder 0..5 V, einstellbar über Jumper, live-zero-Konfiguration über App oder uConfig, min. Last 10 kΩ
Funktechnologie: LoRaWAN® (868 MHz)
Temperatureinsatzbereich: -35..+120 °C, Genauigkeit Temperatur: ±0,5 K (typ. bei 21 °C) im Standardmessbereich, Offset-Einstellung über App oder uConfig
Spannungsversorgung: 15..35 V = SELV, 19..29 V ~ SELV
Anschluss: entnehmbare Kabeleinführung M25 mit 4-fach Kabeleinführung für Kabel mit max. Ø=7 mm, abnehmbare Steckklemme, max. 2,5 mm²
Medienberührendes Material: Fühlerhülse, Messing, gefederter Sensorkontakt
Gehäuse: USE-M, schlag- und bruchsicheres Gehäuse mit Klappdeckel, PC, Farbe: reinweiss, Schutzart: IP65
Montage: Montage längs und quer zur Rohrleitung möglich
</t>
  </si>
  <si>
    <t xml:space="preserve">Sensor: SI-Protection zum Schutz vor Feuchtigkeit und Vibrationen
Funktechnologie: LoRaWAN® (868 MHz)
Temperatureinsatzbereich: -35..+120 °C, Genauigkeit Temperatur: ±0,5 K (typ. bei 21 °C)
Spannungsversorgung: Batterie Typ AA (2x)
Medienberührendes Material: Fühlerhülse, Messing, gefederter Sensorkontakt
Gehäuse: USE-M, schlag- und bruchsicheres Gehäuse mit Klappdeckel, PC, Farbe: reinweiss, Schutzart: IP65
Montage: Montage längs und quer zur Rohrleitung möglich
</t>
  </si>
  <si>
    <t xml:space="preserve">Sensor: SI-Protection zum Schutz vor Feuchtigkeit und Vibrationen
Ausgang Spannung: 0..10 V oder 0..5 V, einstellbar über Jumper, min. Last 5 kΩ
Temperatureinsatzbereich: -50..+135 °C, Genauigkeit Temperatur: ±0,5 K (typ. bei 21 °C) im Standardmessbereich, Potentiometer zur Offset-Einstellung
Spannungsversorgung: 15..24 V = (±10%) SELV, 24 V ~ (±10%) SELV
Anschluss: entnehmbare Kabeleinführung Flextherm M20 für Kabel mit Ø=4,5..9 mm, abnehmbare Steckklemme, max. 2,5 mm²
Anschlussleitung: PVC, 0,25 mm², Länge Anschlussleitung: 1 m
Medienberührendes Material: Fühlerhülse, Ø=6 mm, Messing mit Anlegelasche, 16-fach segmentverformt (IP65)
Gehäuse: USE-S, schlag- und bruchsicheres Gehäuse mit Klappdeckel, PC, Farbe: reinweiss, Schutzart: IP65
Lieferumfang: inkl. Montagesockel USE-S-Gehäuse reinweiss, inkl. Montagesockel USE-M-Gehäuse reinweiss, inkl. Montageset (Schrauben und Zubehör)
</t>
  </si>
  <si>
    <t xml:space="preserve">Sensor: SI-Protection zum Schutz vor Feuchtigkeit und Vibrationen
Ausgang Strom: 4..20 mA, max. Bürde 500 Ω
Temperatureinsatzbereich: -50..+135 °C, Genauigkeit Temperatur: ±0,5 K (typ. bei 21 °C) im Standardmessbereich, Potentiometer zur Offset-Einstellung
Spannungsversorgung: 15..24 V = (±10%) SELV
Anschluss: entnehmbare Kabeleinführung Flextherm M20 für Kabel mit Ø=4,5..9 mm, abnehmbare Steckklemme, max. 2,5 mm²
Anschlussleitung: PVC, 0,25 mm², Länge Anschlussleitung: 1 m
Medienberührendes Material: Fühlerhülse, Ø=6 mm, Messing mit Anlegelasche, 16-fach segmentverformt (IP65)
Gehäuse: USE-S, schlag- und bruchsicheres Gehäuse mit Klappdeckel, PC, Farbe: reinweiss, Schutzart: IP65
Lieferumfang: inkl. Montagesockel USE-S-Gehäuse reinweiss, inkl. Montagesockel USE-M-Gehäuse reinweiss, inkl. Montageset (Schrauben und Zubehör)
</t>
  </si>
  <si>
    <t xml:space="preserve">Sensor: SI-Protection zum Schutz vor Feuchtigkeit und Vibrationen
Funktechnologie: LoRaWAN® (868 MHz)
Temperatureinsatzbereich: -50..+135 °C, Genauigkeit Temperatur: ±0,5 K (typ. bei 21 °C)
Spannungsversorgung: Batterie Typ AA (2x)
Anschlussleitung: PVC, 0,25 mm², Länge Anschlussleitung: 1 m
Medienberührendes Material: Fühlerhülse, Ø=6 mm, Messing mit Anlegelasche, 16-fach segmentverformt (IP65)
Gehäuse: USE-M, schlag- und bruchsicheres Gehäuse mit Klappdeckel, PC, Farbe: reinweiss, Schutzart: IP65
Lieferumfang: inkl. Montagesockel USE-M-Gehäuse reinweiss, inkl. Montageset (Schrauben und Zubehör)
</t>
  </si>
  <si>
    <t>Sensor: SI-Protection zum Schutz vor Feuchtigkeit und Vibrationen
Funktechnologie: LoRaWAN® (868 MHz)
Temperatureinsatzbereich: -50..+135 °C, Genauigkeit Temperatur: ±0,5 K (typ. bei 21 °C)
Spannungsversorgung: Batterie Typ AA (2x)
Anschlussleitung: PVC, 0,25 mm², Länge Anschlussleitung: 1 m
Medienberührendes Material: Fühlerhülse, Ø=6 mm, Messing mit Anlegelasche, 16-fach segmentverformt (IP65)
Gehäuse: USE-M, schlag- und bruchsicheres Gehäuse mit Klappdeckel, PC, Farbe: reinweiss, Schutzart: IP65
Lieferumfang: inkl. Montagesockel USE-M-Gehäuse reinweiss, inkl. Montageset (Schrauben und Zubehör)
Hinweise: Variante mit 2 unabhängigen Sensorelementen</t>
  </si>
  <si>
    <t xml:space="preserve">Ausgang Spannung: 2x 0..10 V oder 0..5 V, einstellbar über Thermokon App, live-zero-Konfiguration über App, min. Last 10 kΩ, Ausgang Schaltkontakt: Wechselkontakt, potentialfrei, max. 250 V ~: 1 A ohmsche Last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°C), Potentiometer zur Einstellung der Empfindlichkeit
Spannungsversorgung: 15..24 V = (±10%) SELV, 24 V ~ (±10%) SELV
Anschluss: entnehmbare Kabeleinführung M25 mit 4-fach Kabeleinführung für Kabel mit max. Ø=7 mm, abnehmbare Steckklemme, max. 2,5 mm², Anschlussleitung: PVC, 0,25 mm², weiss, Länge Anschlussleitung: 2 m
Gehäuse: USE-L, schlag- und bruchsicheres Gehäuse mit Klappdeckel, PC, Farbe: reinweiss, Deckel transparent, Schutzart: IP65
Lieferumfang: inkl. Montagesockel USE-L-Gehäuse reinweiss, inkl. Montageset (Schrauben und Zubehör), inkl. Kabelbinder 140x3,6 mm, inkl. Spritze Wärmeleitpaste 1 ml
</t>
  </si>
  <si>
    <t xml:space="preserve">Ausgang Spannung: 2x 0..10 V oder 0..5 V, einstellbar über Thermokon App, live-zero-Konfiguration über App, min. Last 10 kΩ, Ausgang Schaltkontakt: Wechselkontakt, potentialfrei, max. 250 V ~: 1 A ohmsche Last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°C), Potentiometer zur Einstellung der Empfindlichkeit
Spannungsversorgung: 230 V ~ (±10%)
Anschluss: entnehmbare Kabeleinführung M25 mit 4-fach Kabeleinführung für Kabel mit max. Ø=7 mm, abnehmbare Steckklemme, max. 2,5 mm², Anschlussleitung: PVC, 0,25 mm², weiss, Länge Anschlussleitung: 2 m
Gehäuse: USE-L, schlag- und bruchsicheres Gehäuse mit Klappdeckel, PC, Farbe: reinweiss, Deckel transparent, Schutzart: IP65
Lieferumfang: inkl. Montagesockel USE-L-Gehäuse reinweiss, inkl. Montageset (Schrauben und Zubehör), inkl. Kabelbinder 140x3,6 mm, inkl. Spritze Wärmeleitpaste 1 ml
</t>
  </si>
  <si>
    <t xml:space="preserve"> Ausgang Schaltkontakt: Wechselkontakt, potentialfrei, max. 250 V ~: 1 A ohmsche Last
Netzwerktechnologie: RS485 Modbus
Funktechnologie: LoRaWAN® (868 MHz)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°C), Potentiometer zur Einstellung der Empfindlichkeit
Spannungsversorgung: 15..24 V = (±10%) SELV, 24 V ~ (±10%) SELV
Anschluss: entnehmbare Kabeleinführung M25 mit 4-fach Kabeleinführung für Kabel mit max. Ø=7 mm, abnehmbare Steckklemme, max. 2,5 mm², BUS max. 1,5 mm², Anschlussleitung: PVC, 0,25 mm², weiss, Länge Anschlussleitung: 2 m
Gehäuse: USE-L, schlag- und bruchsicheres Gehäuse mit Klappdeckel, PC, Farbe: reinweiss, Deckel transparent, Schutzart: IP65
Lieferumfang: inkl. Montagesockel USE-L-Gehäuse reinweiss, inkl. Montageset (Schrauben und Zubehör), inkl. Kabelbinder 140x3,6 mm, inkl. Spritze Wärmeleitpaste 1 ml
</t>
  </si>
  <si>
    <t xml:space="preserve"> Ausgang Schaltkontakt: Wechselkontakt, potentialfrei, max. 250 V ~: 1 A ohmsche Last
Netzwerktechnologie: RS485 BACnet (MS/TP)
Temperatureinsatzbereich: 0..+50 °C, Genauigkeit Temperatur: ±0,5 K (typ. bei 21 °C)
Messbereich Feuchte: 0..100% rH ohne Betauung, 0..85 KJ/kg Enthalpie, 0..50 | 0..80 g/m³ absolute Feuchte, 0..+50 | -20..+80 °C Taupunkt, optional konfigurierbar, Genauigkeit Feuchte: ±2% zwischen 10..90% rH (typ. bei 21 °C), Potentiometer zur Einstellung der Empfindlichkeit
Spannungsversorgung: 15..24 V = (±10%) SELV, 24 V ~ (±10%) SELV
Anschluss: entnehmbare Kabeleinführung M25 mit 4-fach Kabeleinführung für Kabel mit max. Ø=7 mm, abnehmbare Steckklemme, max. 2,5 mm², BUS max. 1,5 mm², Anschlussleitung: PVC, 0,25 mm², weiss, Länge Anschlussleitung: 2 m
Gehäuse: USE-L, schlag- und bruchsicheres Gehäuse mit Klappdeckel, PC, Farbe: reinweiss, Deckel transparent, Schutzart: IP65
Lieferumfang: inkl. Montagesockel USE-L-Gehäuse reinweiss, inkl. Montageset (Schrauben und Zubehör), inkl. Kabelbinder 140x3,6 mm, inkl. Spritze Wärmeleitpaste 1 ml
</t>
  </si>
  <si>
    <t xml:space="preserve"> Ausgang Schaltkontakt: Wechselkontakt, potentialfrei, max. 250 V ~: 1 A ohmsche Last
Funktechnologie: LoRaWAN® (868 MHz)
Temperatureinsatzbereich: 0..+50 °C, Genauigkeit Temperatur: ±0,5 K (typ. bei 21 °C)
Messbereich Feuchte: 0..100% rH ohne Betauung, Genauigkeit Feuchte: ±2% zwischen 10..90% rH (typ. bei 21 °C), Potentiometer zur Einstellung der Empfindlichkeit
Spannungsversorgung: 15..24 V = (±10%) SELV, 24 V ~ (±10%) SELV
Anschluss: entnehmbare Kabeleinführung M25 mit 4-fach Kabeleinführung für Kabel mit max. Ø=7 mm, abnehmbare Steckklemme, max. 2,5 mm², Anschlussleitung: PVC, 0,25 mm², weiss, Länge Anschlussleitung: 2 m
Gehäuse: USE-L, schlag- und bruchsicheres Gehäuse mit Klappdeckel, PC, Farbe: reinweiss, Deckel transparent, Schutzart: IP65
Lieferumfang: inkl. Montagesockel USE-L-Gehäuse reinweiss, inkl. Montageset (Schrauben und Zubehör), inkl. Kabelbinder 140x3,6 mm, inkl. Spritze Wärmeleitpaste 1 ml
Hinweise: externe Antenne auf Anfrage verfügbar</t>
  </si>
  <si>
    <t xml:space="preserve"> Ausgang Schaltkontakt: Wechselkontakt, potentialfrei, max. 250 V ~: 1 A ohmsche Last
Funktechnologie: LoRaWAN® (868 MHz)
Temperatureinsatzbereich: 0..+50 °C, Genauigkeit Temperatur: ±0,5 K (typ. bei 21 °C)
Messbereich Feuchte: 0..100% rH ohne Betauung, Genauigkeit Feuchte: ±2% zwischen 10..90% rH (typ. bei 21 °C), Potentiometer zur Einstellung der Empfindlichkeit
Spannungsversorgung: 230 V ~ (±10%)
Anschluss: entnehmbare Kabeleinführung M25 mit 4-fach Kabeleinführung für Kabel mit max. Ø=7 mm, abnehmbare Steckklemme, max. 2,5 mm², Anschlussleitung: PVC, 0,25 mm², weiss, Länge Anschlussleitung: 2 m
Gehäuse: USE-L, schlag- und bruchsicheres Gehäuse mit Klappdeckel, PC, Farbe: reinweiss, Deckel transparent, Schutzart: IP65
Lieferumfang: inkl. Montagesockel USE-L-Gehäuse reinweiss, inkl. Montageset (Schrauben und Zubehör), inkl. Kabelbinder 140x3,6 mm, inkl. Spritze Wärmeleitpaste 1 ml
Hinweise: externe Antenne auf Anfrage verfügbar</t>
  </si>
  <si>
    <t xml:space="preserve"> Ausgang Schaltkontakt: Wechselkontakt: 1 A ohmsche Last, max. 24 V, potentialfrei
Temperatureinsatzbereich: -20..60 °C
 Genauigkeit Feuchte: Potentiometer zur Einstellung der Empfindlichkeit
Spannungsversorgung: 15..24 V = (±10%) SELV, 24 V ~ (±10%) SELV
Anschluss: entnehmbare Kabeleinführung Flextherm M20 für Kabel mit Ø=4,5..9 mm, abnehmbare Steckklemme, max. 2,5 mm², 
Gehäuse: USE-S, schlag- und bruchsicheres Gehäuse mit Klappdeckel, PC, Farbe: reinweiss, Deckel transparent, Schutzart: IP65
Lieferumfang: inkl. Montageset (Schrauben und Zubehör), inkl. Kabelbinder 140x3,6 mm, inkl. Spritze Wärmeleitpaste 1 ml
Hinweise: Unterputzvariante WK01 UP verfügbar in verschiedenen Schalterprogrammen</t>
  </si>
  <si>
    <t xml:space="preserve"> Ausgang Schaltkontakt: Wechselkontakt, potentialfrei, max. 230 V ~: 3 A ohmsche Last
Temperatureinsatzbereich: -20..60 °C
 Genauigkeit Feuchte: Potentiometer zur Einstellung der Empfindlichkeit
Spannungsversorgung: 230 V ~ (±10%)
Anschluss: entnehmbare Kabeleinführung Flextherm M20 für Kabel mit Ø=4,5..9 mm, abnehmbare Steckklemme, max. 2,5 mm², 
Gehäuse: USE-M, schlag- und bruchsicheres Gehäuse mit Klappdeckel, PC, Farbe: reinweiss, Deckel transparent, Schutzart: IP65
Lieferumfang: inkl. Montageset (Schrauben und Zubehör), inkl. Kabelbinder 140x3,6 mm, inkl. Spritze Wärmeleitpaste 1 ml
Hinweise: Unterputzvariante WK01 UP verfügbar in verschiedenen Schalterprogrammen</t>
  </si>
  <si>
    <t xml:space="preserve"> Ausgang Schaltkontakt: Wechselkontakt: 1 A ohmsche Last, max. 24 V, potentialfrei
Temperatureinsatzbereich: -20..60 °C
 Genauigkeit Feuchte: Potentiometer zur Einstellung der Empfindlichkeit
Spannungsversorgung: 15..24 V = (±10%) SELV, 24 V ~ (±10%) SELV
Anschluss: entnehmbare Kabeleinführung Flextherm M20 für Kabel mit Ø=4,5..9 mm, abnehmbare Steckklemme, max. 2,5 mm², , Länge Anschlussleitung: 2 m
Gehäuse: USE-S, schlag- und bruchsicheres Gehäuse mit Klappdeckel, PC, Farbe: reinweiss, Deckel transparent, Schutzart: IP65
Lieferumfang: inkl. Montagesockel USE-S-Gehäuse reinweiss, inkl. Montageset (Schrauben und Zubehör), inkl. Kabelbinder 140x3,6 mm, inkl. Spritze Wärmeleitpaste 1 ml
Hinweise: Unterputzvariante WK01 UP verfügbar in verschiedenen Schalterprogrammen</t>
  </si>
  <si>
    <t xml:space="preserve"> Ausgang Schaltkontakt: Wechselkontakt: 0,5 A ohmsche Last, max. 230 V ~, potentialfrei
Temperatureinsatzbereich: 0..+50 °C
 Genauigkeit Feuchte: Potentiometer zur Einstellung der Empfindlichkeit
Spannungsversorgung: 230 V ~ (±10%)
Anschluss: entnehmbare Kabeleinführung Flextherm M20 für Kabel mit Ø=4,5..9 mm, abnehmbare Steckklemme, max. 2,5 mm², Anschlussleitung: PVC, 0,25 mm², grau, Länge Anschlussleitung: 2 m
Gehäuse: USE-M, schlag- und bruchsicheres Gehäuse mit Klappdeckel, PC, Farbe: reinweiss, Deckel transparent, Schutzart: IP65
Lieferumfang: inkl. Montagesockel USE-M-Gehäuse reinweiss, inkl. Montageset (Schrauben und Zubehör), inkl. Kabelbinder 140x3,6 mm, inkl. Spritze Wärmeleitpaste 1 ml
</t>
  </si>
  <si>
    <t xml:space="preserve">Sensor: 2x2 Detektor-Elektroden
 Ausgang Schaltkontakt: Wechselkontakt: 1 A ohmsche Last, max. 24 V, potentialfrei
Temperatureinsatzbereich: -35..+70 °C
Spannungsversorgung: 15..24 V = (±10%) SELV, 24 V ~ (±10%) SELV
Anschluss: entnehmbare Kabeleinführung Flextherm M20 für Kabel mit Ø=4,5..9 mm, abnehmbare Steckklemme, max. 2,5 mm², 
Medienberührendes Material: Edelstahl V2A (1.4305)
Gehäuse: USE-S, schlag- und bruchsicheres Gehäuse mit Klappdeckel, PC, Farbe: reinweiss, Deckel transparent, Schutzart: IP65
Lieferumfang: inkl. Montagesockel USE-S-Gehäuse reinweiss, inkl. Befestigungsset Dübel und Schrauben (je 2x)
</t>
  </si>
  <si>
    <t xml:space="preserve">Sensor: 2 Detektor-Elektroden
 Ausgang Schaltkontakt: Wechselkontakt: 1 A ohmsche Last, max. 24 V, potentialfrei
Temperatureinsatzbereich: -20..+60 °C
Spannungsversorgung: 15..24 V = (±10%) SELV, 24 V ~ (±10%) SELV
Anschluss: entnehmbare Kabeleinführung Flextherm M20 für Kabel mit Ø=4,5..9 mm, abnehmbare Steckklemme, max. 2,5 mm², , Länge Anschlussleitung: 5 m
Medienberührendes Material: Edelstahl V4A (1.4401)
Gehäuse: USE-S, schlag- und bruchsicheres Gehäuse mit Klappdeckel, PC, Farbe: reinweiss, Deckel transparent, Schutzart: IP65
Lieferumfang: inkl. Montageset (Schrauben und Zubehör)
</t>
  </si>
  <si>
    <t>Sensor: 2 Detektor-Elektroden
 Ausgang Schaltkontakt: Wechselkontakt: 1 A ohmsche Last, max. 24 V, potentialfrei
Funktechnologie: LoRaWAN® (868 MHz)
Temperatureinsatzbereich: -20..+60 °C
Spannungsversorgung: 15..24 V = (±10%) SELV, 24 V ~ (±10%) SELV
Anschluss: entnehmbare Kabeleinführung Flextherm M20 für Kabel mit Ø=4,5..9 mm, abnehmbare Steckklemme, max. 2,5 mm², Anschlussleitung: PVC, 0,25 mm², Länge Anschlussleitung: 5 m
Medienberührendes Material: Edelstahl V4A (1.4401)
Gehäuse: USE-L, schlag- und bruchsicheres Gehäuse mit Klappdeckel, PC, Farbe: reinweiss, Deckel transparent, Schutzart: IP65
Lieferumfang: inkl. Montagesockel USE-L-Gehäuse reinweiss, inkl. Montageset (Schrauben und Zubehör), inkl. Befestigungsset Dübel und Schrauben (je 2x)
Hinweise: externe Antenne auf Anfrage verfügbar</t>
  </si>
  <si>
    <t>Sensor: Fühlerrute
 Ausgang Schaltkontakt: Wechselkontakt: 1 A ohmsche Last, max. 24 V, potentialfrei
Temperatureinsatzbereich: -20..+60 °C
Spannungsversorgung: 15..24 V = (±10%) SELV, 24 V ~ (±10%) SELV
Anschluss: entnehmbare Kabeleinführung Flextherm M20 für Kabel mit Ø=4,5..9 mm, abnehmbare Steckklemme, max. 2,5 mm², 
Medienberührendes Material: Fühlerrute, Verdrillte PVC Leitung
Gehäuse: USE-M, schlag- und bruchsicheres Gehäuse mit Klappdeckel, PC, Farbe: reinweiss, Deckel transparent, Schutzart: IP65
Lieferumfang: inkl. Montageset (Schrauben und Zubehör)
Hinweise: Ab sofort im USE M anstatt USE S Gehäuse</t>
  </si>
  <si>
    <t>Sensor: Fühlerrute
 Ausgang Schaltkontakt: Wechselkontakt: 1 A ohmsche Last, max. 24 V, potentialfrei
Funktechnologie: LoRaWAN® (868 MHz)
Temperatureinsatzbereich: -20..+60 °C
Spannungsversorgung: 15..24 V = (±10%) SELV, 24 V ~ (±10%) SELV
Anschluss: entnehmbare Kabeleinführung Flextherm M20 für Kabel mit Ø=4,5..9 mm, abnehmbare Steckklemme, max. 2,5 mm², 
Medienberührendes Material: Fühlerrute, Verdrillte PVC Leitung
Gehäuse: USE-L, schlag- und bruchsicheres Gehäuse mit Klappdeckel, PC, Farbe: reinweiss, Deckel transparent, Schutzart: IP65
Lieferumfang: inkl. Montagesockel USE-L-Gehäuse reinweiss, inkl. Montageset (Schrauben und Zubehör), inkl. Befestigungsset Dübel und Schrauben (je 2x)
Hinweise: externe Antenne auf Anfrage verfügbar</t>
  </si>
  <si>
    <t xml:space="preserve">Bedienelemente: 2 Drehknöpfe (Talarm und Xp)
Ausgang Spannung: 0..10 V (Temperaturmesswert 0..+100 °C), 0..10 V (Stellgröße für Ventilstellantrieb 0..+100%), max. Last 10 mA, Ausgang Schaltkontakt: Schliesserkontakt Lüfter, potentialfrei, für 250 V ~, Last max. 6 A, Schliesserkontakt Alarm, potentialfrei, für 30 V ~, Last max. 1 A
Temperatureinsatzbereich: -40..+70 °C
Eingang: 1x Eingang Sensor PT1000 (Standard), NTC10K, Ni1000, Ni1000TK5000, 1x Eingang für externen Controller zur Vorgabe der Stellgrösse, 1x Eingang für potentialfreien Kontakt
Spannungsversorgung: 15..24 V = (±10%) SELV, 24 V ~ (±10%) SELV
Gehäuse: ABS, Farbe: weiss, Schutzart: IP20
Montage: vorbereitet zur Rastmontage auf Norm-Tragschiene TS35 (35x7,5 mm) gemäss DIN EN 60715
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</si>
  <si>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</si>
  <si>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</si>
  <si>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</si>
  <si>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(Kalibrator), automatische Nullpunktkalibrierung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</si>
  <si>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(Kalibrator), automatische Nullpunktkalibrierung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</si>
  <si>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(Kalibrator), automatische Nullpunktkalibrierung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</si>
  <si>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</si>
  <si>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</si>
  <si>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</si>
  <si>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(Kalibrator), automatische Nullpunktkalibrierung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</si>
  <si>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(Kalibrator), automatische Nullpunktkalibrierung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</si>
  <si>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(Kalibrator), automatische Nullpunktkalibrierung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</si>
  <si>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Relais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</si>
  <si>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kΩ, Ausgang Schaltkontakt: 2x Schliesserkontakt NO potentialfrei für 24 V ~ oder 24 V = / 3 A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Relais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</si>
  <si>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kΩ, Ausgang Schaltkontakt: 2x Schliesserkontakt NO potentialfrei für 24 V ~ oder 24 V = / 3 A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Relais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</si>
  <si>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</si>
  <si>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</si>
  <si>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</si>
  <si>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(Kalibrator), automatische Nullpunktkalibrierung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</si>
  <si>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(Kalibrator), automatische Nullpunktkalibrierung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</si>
  <si>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(Kalibrator), automatische Nullpunktkalibrierung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</si>
  <si>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</si>
  <si>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Strom: 2x 4..20 mA, max. Bürde 500 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</si>
  <si>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Strom: 2x 4..20 mA, max. Bürde 500 Ω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</si>
  <si>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Strom: 2x 4..20 mA, max. Bürde 500 Ω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(Kalibrator), automatische Nullpunktkalibrierung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</si>
  <si>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Strom: 2x 4..20 mA, max. Bürde 500 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(Kalibrator), automatische Nullpunktkalibrierung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</si>
  <si>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Strom: 2x 4..20 mA, max. Bürde 500 Ω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(Kalibrator), automatische Nullpunktkalibrierung
Messbereich Strömung: 0..750.000 m³/h, optional konfigurierbar
Spannungsversorgung: 15..35 V =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</si>
  <si>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kΩ, Ausgang Schaltkontakt: 2x Schliesserkontakt NO potentialfrei für 24 V ~ oder 24 V = / 3 A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Relais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</si>
  <si>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kΩ, Ausgang Schaltkontakt: 2x Schliesserkontakt NO potentialfrei für 24 V ~ oder 24 V = / 3 A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Relais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</si>
  <si>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kΩ, Ausgang Schaltkontakt: 2x Schliesserkontakt NO potentialfrei für 24 V ~ oder 24 V = / 3 A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Relais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</si>
  <si>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Druck in Pa oder inchWC,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Spannungsversorgung: 15..35 V = SELV, 19..29 V ~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</si>
  <si>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Druck in Pa oder inchWC, optional parametrierbar über App oder uConfig
Einsatzbereich Druck: Luft und nicht entflammbare / nicht aggressive Gase, max. 40 kPa, Sensor: MEMS-Membran-Messelement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Spannungsversorgung: 15..35 V =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</si>
  <si>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Druck in Pa oder inchWC,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Spannungsversorgung: 15..35 V = SELV, 19..29 V ~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</si>
  <si>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Druck in Pa oder inchWC,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Spannungsversorgung: 15..35 V = SELV, 19..29 V ~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</si>
  <si>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Druck in Pa oder inchWC, optional parametrierbar über App oder uConfig
Einsatzbereich Druck: Luft und nicht entflammbare / nicht aggressive Gase, max. 40 kPa, Sensor: MEMS-Membran-Messelement
Ausgang Spannung: 4x 0..10 V oder 0..5 V, einstellbar über Jumper, live-zero-Konfiguration über App oder uConfig, min. Last 10 kΩ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Spannungsversorgung: 15..35 V = SELV, 19..29 V ~ SELV
Anschluss: entnehmbare Kabeleinführung Flextherm M20 für Kabel mit Ø=4,5..9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</si>
  <si>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4x 0..10 V oder 0..5 V, einstellbar über Jumper, live-zero-Konfiguration über App oder uConfig, min. Last 10 kΩ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Flextherm M20 für Kabel mit Ø=4,5..9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</si>
  <si>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</si>
  <si>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</si>
  <si>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</si>
  <si>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</si>
  <si>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</si>
  <si>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</si>
  <si>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</si>
  <si>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</si>
  <si>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</si>
  <si>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</si>
  <si>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</si>
  <si>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</si>
  <si>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</si>
  <si>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BACnet (MS/TP)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</si>
  <si>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</si>
  <si>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</si>
  <si>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</si>
  <si>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</si>
  <si>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</si>
  <si>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</si>
  <si>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</si>
  <si>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</si>
  <si>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</si>
  <si>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</si>
  <si>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</si>
  <si>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(Kalibrator), automatische Nullpunktkalibrierung
Messbereich Strömung: 0..750.000 m³/h, optional konfigurierbar
Spannungsversorgung: 15..35 V = SELV, 19..29 V ~ SELV
Anschluss: entnehmbare Kabeleinführung M25 mit 4-fach Kabeleinführung für Kabel mit max. Ø=7 mm, abnehmbare Steckklemme, max. 2,5 mm², BUS max. 1,5 mm², Druckanschluss männlich Ø=5,0 mm / Ø=6,3 mm, Anschlussschlauch: PVC, soft, 
Anzeige: LCD 29x35 mm, RGB-Hintergrundbeleuchtung, optional parametrierbar über App oder uConfig
Gehäuse: USE-L, schlag- und bruchsicheres Gehäuse mit Klappdeckel, PC, Farbe: reinweiss, Deckel transparent,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</si>
  <si>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</si>
  <si>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einstellbar über Jumper, live-zero-Konfiguration über App oder uConfig, min. Last 10 kΩ
Netzwerktechnologie: RS485 Modbus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Druckanschluss männlich Ø=5,0 mm / Ø=6,3 mm, Anschlussschlauch: PVC, soft, 
Anzeige: LCD 29x35 mm, RGB-Hintergrundbeleuchtung, optional parametrierbar über App oder uConfig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</si>
  <si>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live-zero-Konfiguration über App oder uConfig, min. Last 10 kΩ
Temperatureinsatzbereich: -10..+50 °C, 
Messbereich Druck: 0..+250 Pa (Standardeinstellung), 0..+25 | 0..+50 | 0..+100 | 0..+250 | -25..+25 | -50..+50 | -100..+100 | -150..+150 Pa, am Gerät einstellbar, Genauigkeit Druck: ±1 Pa bei Messbereich &lt;250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Eingänge max. 1,0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(verpolungssicher), externe Antenne auf Anfrage verfügbar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</si>
  <si>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live-zero-Konfiguration über App oder uConfig, min. Last 10 kΩ
Temperatureinsatzbereich: -10..+50 °C, 
Messbereich Druck: 0..+2500 Pa (Standardeinstellung), -100..+100 | 0..+100 | 0..+250 | 0..+500 | 0..+1000 | 0..+1500 | 0..+2000 | 0..+2500 Pa, am Gerät einstellbar, Genauigkeit Druck: ±5 Pa bei Messbereich &lt;500 Pa, ±10 Pa bei Messbereich &gt;500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Eingänge max. 1,0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(verpolungssicher), externe Antenne auf Anfrage verfügbar</t>
  </si>
  <si>
    <t>Messgrössen: Differenzdruck, Volumenstrom, Druck in Pa oder inchWC, Volumenstrom in m³/h oder cfm, optional parametrierbar über App oder uConfig
Einsatzbereich Druck: Luft und nicht entflammbare / nicht aggressive Gase, max. 40 kPa, Sensor: MEMS-Membran-Messelement
Ausgang Spannung: 2x 0..10 V oder 0..5 V, live-zero-Konfiguration über App oder uConfig, min. Last 10 kΩ
Temperatureinsatzbereich: -10..+50 °C, 
Messbereich Druck: 0..+7000 Pa (Standardeinstellung), 0..+1000 | 0..+1500 | 0..+2000 | 0..+2500 | 0..+3000 | 0..+4000 | 0..+5000 | 0..+7000 Pa, am Gerät einstellbar, Genauigkeit Druck: ±10 Pa bei Messbereich &lt;2000 Pa, ±25 Pa bei Messbereich &gt;2000 Pa, Abweichung gegenüber kalibriertem Referenzgerät (Kalibrator)
Messbereich Strömung: 0..750.000 m³/h, optional konfigurierbar
Spannungsversorgung: 15..35 V = SELV, 19..29 V ~ SELV
Anschluss: entnehmbare Kabeleinführung M25 mit 4-fach Kabeleinführung für Kabel mit max. Ø=7 mm, abnehmbare Steckklemme, max. 2,5 mm², Eingänge max. 1,0 mm², Druckanschluss männlich Ø=5,0 mm / Ø=6,3 mm, Anschlussschlauch: PVC, soft, 
Gehäuse: USE-L, schlag- und bruchsicheres Gehäuse mit Klappdeckel, PC, Farbe: reinweiss, Schutzart: IP65
Montage: flach auf Untergrund schrauben, vorbereitet zur Rastmontage auf Norm-Tragschiene TS35 (35x7,5 mm) gemäss DIN EN 60715
Lieferumfang: inkl. Montagesockel USE-L-Gehäuse reinweiss, inkl. Montageset (Schrauben und Zubehör), inkl. Druckanschluss-Set und 2 m PVC-Anschlussschlauch
Hinweise: Ausgangsschutzbeschaltung (verpolungssicher), externe Antenne auf Anfrage verfügbar</t>
  </si>
  <si>
    <t xml:space="preserve">Messgrössen: Differenzdruck
Einsatzbereich Druck: Luft und nicht entflammbare / nicht aggressive Gase, max. 50 kPa
 Ausgang Schaltkontakt: Wechselkontakt, Schaltdifferenz: 20 Pa, Schaltleistung: 1 A ohmsche Last, Mikroschalter mit Silberkontakten, Lebensdauer: &gt;1.000.000 Schaltspiele
Temperatureinsatzbereich: -20..+60 °C, 
Messbereich Druck: 30..300 Pa, Genauigkeit Druck: typ. ±5 Pa
Anschluss: Kabeleinführung M16 für Kabel mit Ø=8 mm, Schraubklemme, max. 1,5 mm², Druckanschluss männlich Ø=5,0 mm / Ø=6,3 mm, Anschlussschlauch: PVC, soft, 
Gehäuse: ABS, Membran Silikon, Farbe: reinweiss, Deckel PC transluzent, Schutzart: IP54
Lieferumfang: inkl. Befestigungsschrauben (2x), inkl. Druckanschluss-Set und 2 m PVC-Anschlussschlauch
</t>
  </si>
  <si>
    <t xml:space="preserve">Messgrössen: Differenzdruck
Einsatzbereich Druck: Luft und nicht entflammbare / nicht aggressive Gase, max. 50 kPa
 Ausgang Schaltkontakt: Wechselkontakt, Schaltdifferenz: 20 Pa, Schaltleistung: 1 A ohmsche Last, Mikroschalter mit Silberkontakten, Lebensdauer: &gt;1.000.000 Schaltspiele
Temperatureinsatzbereich: -20..+60 °C, 
Messbereich Druck: 30..500 Pa, Genauigkeit Druck: typ. ±5 Pa
Anschluss: Kabeleinführung M16 für Kabel mit Ø=8 mm, Schraubklemme, max. 1,5 mm², Druckanschluss männlich Ø=5,0 mm / Ø=6,3 mm, Anschlussschlauch: PVC, soft, 
Gehäuse: ABS, Membran Silikon, Farbe: reinweiss, Deckel PC transluzent, Schutzart: IP54
Lieferumfang: inkl. Befestigungsschrauben (2x), inkl. Druckanschluss-Set und 2 m PVC-Anschlussschlauch
</t>
  </si>
  <si>
    <t xml:space="preserve">Messgrössen: Differenzdruck
Einsatzbereich Druck: Luft und nicht entflammbare / nicht aggressive Gase, max. 50 kPa
 Ausgang Schaltkontakt: Wechselkontakt, Schaltdifferenz: 80 Pa, Schaltleistung: 1 A ohmsche Last, Mikroschalter mit Silberkontakten, Lebensdauer: &gt;1.000.000 Schaltspiele
Temperatureinsatzbereich: -20..+60 °C, 
Messbereich Druck: 100..1500 Pa, Genauigkeit Druck: typ. ±10 Pa
Anschluss: Kabeleinführung M16 für Kabel mit Ø=8 mm, Schraubklemme, max. 1,5 mm², Druckanschluss männlich Ø=5,0 mm / Ø=6,3 mm, Anschlussschlauch: PVC, soft, 
Gehäuse: ABS, Membran Silikon, Farbe: reinweiss, Deckel PC transluzent, Schutzart: IP54
Lieferumfang: inkl. Befestigungsschrauben (2x), inkl. Druckanschluss-Set und 2 m PVC-Anschlussschlauch
</t>
  </si>
  <si>
    <t xml:space="preserve">Messgrössen: Differenzdruck
Einsatzbereich Druck: Luft und nicht entflammbare / nicht aggressive Gase, max. 50 kPa
 Ausgang Schaltkontakt: Wechselkontakt, Schaltdifferenz: 180 Pa, Schaltleistung: 1 A ohmsche Last, Mikroschalter mit Silberkontakten, Lebensdauer: &gt;1.000.000 Schaltspiele
Temperatureinsatzbereich: -20..+60 °C, 
Messbereich Druck: 500..4500 Pa, Genauigkeit Druck: typ. ±50 Pa
Anschluss: Kabeleinführung M16 für Kabel mit Ø=8 mm, Schraubklemme, max. 1,5 mm², Druckanschluss männlich Ø=5,0 mm / Ø=6,3 mm, Anschlussschlauch: PVC, soft, 
Gehäuse: ABS, Membran Silikon, Farbe: reinweiss, Deckel PC transluzent, Schutzart: IP54
Lieferumfang: inkl. Befestigungsschrauben (2x), inkl. Druckanschluss-Set und 2 m PVC-Anschlussschlauch
</t>
  </si>
  <si>
    <t xml:space="preserve">Messgrössen: Differenzdruck
Einsatzbereich Druck: Luft und nicht entflammbare / nicht aggressive Gase
Temperatureinsatzbereich: -20..+60 °C, 
Messbereich Druck: 0..60 Pa, Genauigkeit Druck: &lt;±5% vom Messbereich (typ. bei +20 °C)
Anschluss: Anschlussschlauch: PVC, soft, 
Anzeige: Anzeigefeld Ø=100 mm
Gehäuse: Aluminiumlegierung, Farbe: aluminium, Deckel PC transparent, Schutzart: IP65
Lieferumfang: inkl. Befestigungsschrauben (4x), inkl. Druckanschluss-Set und 2 m PVC-Anschlussschlauch
</t>
  </si>
  <si>
    <t xml:space="preserve">Messgrössen: Differenzdruck
Einsatzbereich Druck: Luft und nicht entflammbare / nicht aggressive Gase
Temperatureinsatzbereich: -20..+60 °C, 
Messbereich Druck: 0..100 Pa, Genauigkeit Druck: &lt;±4% vom Messbereich (typ. bei +20 °C)
Anschluss: Anschlussschlauch: PVC, soft, 
Anzeige: Anzeigefeld Ø=100 mm
Gehäuse: Aluminiumlegierung, Farbe: aluminium, Deckel PC transparent, Schutzart: IP65
Lieferumfang: inkl. Befestigungsschrauben (4x), inkl. Druckanschluss-Set und 2 m PVC-Anschlussschlauch
</t>
  </si>
  <si>
    <t xml:space="preserve">Messgrössen: Differenzdruck
Einsatzbereich Druck: Luft und nicht entflammbare / nicht aggressive Gase
Temperatureinsatzbereich: -20..+60 °C, 
Messbereich Druck: 0..250 Pa, Genauigkeit Druck: ±2% vom Messbereich (typ. bei +20 °C)
Anschluss: Anschlussschlauch: PVC, soft, 
Anzeige: Anzeigefeld Ø=100 mm
Gehäuse: Aluminiumlegierung, Farbe: aluminium, Deckel PC transparent, Schutzart: IP65
Lieferumfang: inkl. Befestigungsschrauben (4x), inkl. Druckanschluss-Set und 2 m PVC-Anschlussschlauch
</t>
  </si>
  <si>
    <t xml:space="preserve">Messgrössen: Differenzdruck
Einsatzbereich Druck: Luft und nicht entflammbare / nicht aggressive Gase
Temperatureinsatzbereich: -20..+60 °C, 
Messbereich Druck: 0..500 Pa, Genauigkeit Druck: ±2% vom Messbereich (typ. bei +20 °C)
Anschluss: Anschlussschlauch: PVC, soft, 
Anzeige: Anzeigefeld Ø=100 mm
Gehäuse: Aluminiumlegierung, Farbe: aluminium, Deckel PC transparent, Schutzart: IP65
Lieferumfang: inkl. Befestigungsschrauben (4x), inkl. Druckanschluss-Set und 2 m PVC-Anschlussschlauch
</t>
  </si>
  <si>
    <t xml:space="preserve">Messgrössen: Differenzdruck
Einsatzbereich Druck: Luft und nicht entflammbare / nicht aggressive Gase
Temperatureinsatzbereich: -20..+60 °C, 
Messbereich Druck: 0..1500 Pa, Genauigkeit Druck: ±2% vom Messbereich (typ. bei +20 °C)
Anschluss: Anschlussschlauch: PVC, soft, 
Anzeige: Anzeigefeld Ø=100 mm
Gehäuse: Aluminiumlegierung, Farbe: aluminium, Deckel PC transparent, Schutzart: IP65
Lieferumfang: inkl. Befestigungsschrauben (4x), inkl. Druckanschluss-Set und 2 m PVC-Anschlussschlauch
</t>
  </si>
  <si>
    <t xml:space="preserve">Messgrössen: Differenzdruck
Einsatzbereich Druck: Luft und nicht entflammbare / nicht aggressive Gase
Temperatureinsatzbereich: -20..+60 °C, 
Messbereich Druck: 0..2500 Pa, Genauigkeit Druck: ±2% vom Messbereich (typ. bei +20 °C)
Anschluss: Anschlussschlauch: PVC, soft, 
Anzeige: Anzeigefeld Ø=100 mm
Gehäuse: Aluminiumlegierung, Farbe: aluminium, Deckel PC transparent, Schutzart: IP65
Lieferumfang: inkl. Befestigungsschrauben (4x), inkl. Druckanschluss-Set und 2 m PVC-Anschlussschlauch
</t>
  </si>
  <si>
    <t xml:space="preserve">Messgrössen: Differenzdruck
Einsatzbereich Druck: Luft und nicht entflammbare / nicht aggressive Gase, max. 200 kPa
Temperatureinsatzbereich: -40..+60 °C, 
Messbereich Druck: -100..+500 Pa, Genauigkeit Druck: ±5 Pa (-100..0 Pa), ±25 Pa (+1..+500 PA)
Anschluss: Druckanschluss ABS, Anschlussschlauch: PVC, soft, 
Anzeige: Flüssigkeitsanzeige
Gehäuse: ABS, Deckel PMMA, Farbe: blau, Schutzart: IP54
Lieferumfang: inkl. Befestigungsschrauben (2x), inkl. Druckanschluss-Set und 2 m PVC-Anschlussschlauch, inkl. 30 ml Anzeigeflüssigkeit, inkl. 2 Markierungsaufkleber (rot/grün)
</t>
  </si>
  <si>
    <t xml:space="preserve">Messgrössen: Differenzdruck
Einsatzbereich Druck: Luft und nicht entflammbare / nicht aggressive Gase, max. 200 kPa
Temperatureinsatzbereich: -40..+60 °C, 
Messbereich Druck: 0..+600 Pa, Genauigkeit Druck: ±5 Pa (0..+200 Pa), ±25 Pa (201..+600 PA)
Anschluss: Druckanschluss ABS, Anschlussschlauch: PVC, soft, 
Anzeige: Flüssigkeitsanzeige
Gehäuse: ABS, Deckel PMMA, Farbe: blau, Schutzart: IP54
Lieferumfang: inkl. Befestigungsschrauben (2x), inkl. Druckanschluss-Set und 2 m PVC-Anschlussschlauch, inkl. 30 ml Anzeigeflüssigkeit, inkl. 2 Markierungsaufkleber (rot/grün)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</si>
  <si>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-1..0 bar, Genauigkeit Druck: ±0,5% (typ. bei 21 °C)
Spannungsversorgung: 24 V = (±10%) SELV, 24 V ~ (±10%) SELV
Anschluss: Stecker MVS gemäss DIN EN175301-803,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</si>
  <si>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 bar, Genauigkeit Druck: ±0,5% (typ. bei 21 °C)
Spannungsversorgung: 24 V = (±10%) SELV, 24 V ~ (±10%) SELV
Anschluss: Stecker MVS gemäss DIN EN175301-803,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</si>
  <si>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0..2,5 bar, Genauigkeit Druck: ±0,5% (typ. bei 21 °C)
Spannungsversorgung: 24 V = (±10%) SELV, 24 V ~ (±10%) SELV
Anschluss: Stecker MVS gemäss DIN EN175301-803,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</si>
  <si>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0..4 bar, Genauigkeit Druck: ±0,5% (typ. bei 21 °C)
Spannungsversorgung: 24 V = (±10%) SELV, 24 V ~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</si>
  <si>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0..6 bar, Genauigkeit Druck: ±0,5% (typ. bei 21 °C)
Spannungsversorgung: 24 V = (±10%) SELV, 24 V ~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</si>
  <si>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0..10 bar, Genauigkeit Druck: ±0,5% (typ. bei 21 °C)
Spannungsversorgung: 24 V = (±10%) SELV, 24 V ~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</si>
  <si>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0..16 bar, Genauigkeit Druck: ±0,5% (typ. bei 21 °C)
Spannungsversorgung: 24 V = (±10%) SELV, 24 V ~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</si>
  <si>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0..25 bar, Genauigkeit Druck: ±0,5% (typ. bei 21 °C)
Spannungsversorgung: 24 V = (±10%) SELV, 24 V ~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</si>
  <si>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-1..0 bar, Genauigkeit Druck: ±0,5% (typ. bei 21 °C)
Spannungsversorgung: 24 V =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</si>
  <si>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 bar, Genauigkeit Druck: ±0,5% (typ. bei 21 °C)
Spannungsversorgung: 24 V =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</si>
  <si>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0..2,5 bar, Genauigkeit Druck: ±0,5% (typ. bei 21 °C)
Spannungsversorgung: 24 V =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</si>
  <si>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0..4 bar, Genauigkeit Druck: ±0,5% (typ. bei 21 °C)
Spannungsversorgung: 24 V =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</si>
  <si>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0..6 bar, Genauigkeit Druck: ±0,5% (typ. bei 21 °C)
Spannungsversorgung: 24 V =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</si>
  <si>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0..10 bar, Genauigkeit Druck: ±0,5% (typ. bei 21 °C)
Spannungsversorgung: 24 V =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</si>
  <si>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0..16 bar, Genauigkeit Druck: ±0,5% (typ. bei 21 °C)
Spannungsversorgung: 24 V =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</si>
  <si>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0..25 bar, Genauigkeit Druck: ±0,5% (typ. bei 21 °C)
Spannungsversorgung: 24 V = (±10%) SELV
Anschluss: Winkelstecker DIN 43650, Bauform A,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</si>
  <si>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-1..0 bar, Genauigkeit Druck: ±0,5% (typ. bei 21 °C)
Spannungsversorgung: 24 V = (±10%) SELV, 24 V ~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</si>
  <si>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 bar, Genauigkeit Druck: ±0,5% (typ. bei 21 °C)
Spannungsversorgung: 24 V = (±10%) SELV, 24 V ~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</si>
  <si>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0..2,5 bar, Genauigkeit Druck: ±0,5% (typ. bei 21 °C)
Spannungsversorgung: 24 V = (±10%) SELV, 24 V ~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</si>
  <si>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0..4 bar, Genauigkeit Druck: ±0,5% (typ. bei 21 °C)
Spannungsversorgung: 24 V = (±10%) SELV, 24 V ~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</si>
  <si>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0..6 bar, Genauigkeit Druck: ±0,5% (typ. bei 21 °C)
Spannungsversorgung: 24 V = (±10%) SELV, 24 V ~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</si>
  <si>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0..10 bar, Genauigkeit Druck: ±0,5% (typ. bei 21 °C)
Spannungsversorgung: 24 V = (±10%) SELV, 24 V ~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</si>
  <si>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0..16 bar, Genauigkeit Druck: ±0,5% (typ. bei 21 °C)
Spannungsversorgung: 24 V = (±10%) SELV, 24 V ~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</si>
  <si>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0..25 bar, Genauigkeit Druck: ±0,5% (typ. bei 21 °C)
Spannungsversorgung: 24 V = (±10%) SELV, 24 V ~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</si>
  <si>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-1..0 bar, Genauigkeit Druck: ±0,5% (typ. bei 21 °C)
Spannungsversorgung: 24 V =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</si>
  <si>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 bar, Genauigkeit Druck: ±0,5% (typ. bei 21 °C)
Spannungsversorgung: 24 V =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</si>
  <si>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0..2,5 bar, Genauigkeit Druck: ±0,5% (typ. bei 21 °C)
Spannungsversorgung: 24 V =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</si>
  <si>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0..4 bar, Genauigkeit Druck: ±0,5% (typ. bei 21 °C)
Spannungsversorgung: 24 V =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</si>
  <si>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0..6 bar, Genauigkeit Druck: ±0,5% (typ. bei 21 °C)
Spannungsversorgung: 24 V =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</si>
  <si>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0..10 bar, Genauigkeit Druck: ±0,5% (typ. bei 21 °C)
Spannungsversorgung: 24 V =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</si>
  <si>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0..16 bar, Genauigkeit Druck: ±0,5% (typ. bei 21 °C)
Spannungsversorgung: 24 V =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</si>
  <si>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0..25 bar, Genauigkeit Druck: ±0,5% (typ. bei 21 °C)
Spannungsversorgung: 24 V = (±10%) SELV
Anschluss: Kabelverschraubung M12x1 (DIN EN 61076-2-101), 
Medienberührendes Material: Edelstahl V2A (1.4301), G1/4",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</si>
  <si>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-1..0 bar, Genauigkeit Druck: ±0,5% (typ. bei 21 °C)
Spannungsversorgung: 24 V = (±10%) SELV, 24 V ~ (±10%) SELV
Anschluss: Stecker MVS gemäss DIN EN175301-803,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</si>
  <si>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 bar, Genauigkeit Druck: ±0,5% (typ. bei 21 °C)
Spannungsversorgung: 24 V = (±10%) SELV, 24 V ~ (±10%) SELV
Anschluss: Stecker MVS gemäss DIN EN175301-803,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</si>
  <si>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0..2,5 bar, Genauigkeit Druck: ±0,5% (typ. bei 21 °C)
Spannungsversorgung: 24 V = (±10%) SELV, 24 V ~ (±10%) SELV
Anschluss: Stecker MVS gemäss DIN EN175301-803,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</si>
  <si>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0..4 bar, Genauigkeit Druck: ±0,5% (typ. bei 21 °C)
Spannungsversorgung: 24 V = (±10%) SELV, 24 V ~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</si>
  <si>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0..6 bar, Genauigkeit Druck: ±0,5% (typ. bei 21 °C)
Spannungsversorgung: 24 V = (±10%) SELV, 24 V ~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</si>
  <si>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0..10 bar, Genauigkeit Druck: ±0,5% (typ. bei 21 °C)
Spannungsversorgung: 24 V = (±10%) SELV, 24 V ~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</si>
  <si>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0..16 bar, Genauigkeit Druck: ±0,5% (typ. bei 21 °C)
Spannungsversorgung: 24 V = (±10%) SELV, 24 V ~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</si>
  <si>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0..25 bar, Genauigkeit Druck: ±0,5% (typ. bei 21 °C)
Spannungsversorgung: 24 V = (±10%) SELV, 24 V ~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</si>
  <si>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-1..0 bar, Genauigkeit Druck: ±0,5% (typ. bei 21 °C)
Spannungsversorgung: 24 V =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</si>
  <si>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 bar, Genauigkeit Druck: ±0,5% (typ. bei 21 °C)
Spannungsversorgung: 24 V =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</si>
  <si>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0..2,5 bar, Genauigkeit Druck: ±0,5% (typ. bei 21 °C)
Spannungsversorgung: 24 V =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</si>
  <si>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0..4 bar, Genauigkeit Druck: ±0,5% (typ. bei 21 °C)
Spannungsversorgung: 24 V =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</si>
  <si>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0..6 bar, Genauigkeit Druck: ±0,5% (typ. bei 21 °C)
Spannungsversorgung: 24 V =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</si>
  <si>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0..10 bar, Genauigkeit Druck: ±0,5% (typ. bei 21 °C)
Spannungsversorgung: 24 V =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</si>
  <si>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0..16 bar, Genauigkeit Druck: ±0,5% (typ. bei 21 °C)
Spannungsversorgung: 24 V =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</si>
  <si>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0..25 bar, Genauigkeit Druck: ±0,5% (typ. bei 21 °C)
Spannungsversorgung: 24 V = (±10%) SELV
Anschluss: Winkelstecker DIN 43650, Bauform A,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</si>
  <si>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-1..0 bar, Genauigkeit Druck: ±0,5% (typ. bei 21 °C)
Spannungsversorgung: 24 V = (±10%) SELV, 24 V ~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</si>
  <si>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 bar, Genauigkeit Druck: ±0,5% (typ. bei 21 °C)
Spannungsversorgung: 24 V = (±10%) SELV, 24 V ~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</si>
  <si>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0..2,5 bar, Genauigkeit Druck: ±0,5% (typ. bei 21 °C)
Spannungsversorgung: 24 V = (±10%) SELV, 24 V ~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</si>
  <si>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0..4 bar, Genauigkeit Druck: ±0,5% (typ. bei 21 °C)
Spannungsversorgung: 24 V = (±10%) SELV, 24 V ~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</si>
  <si>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0..6 bar, Genauigkeit Druck: ±0,5% (typ. bei 21 °C)
Spannungsversorgung: 24 V = (±10%) SELV, 24 V ~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</si>
  <si>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0..10 bar, Genauigkeit Druck: ±0,5% (typ. bei 21 °C)
Spannungsversorgung: 24 V = (±10%) SELV, 24 V ~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</si>
  <si>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0..16 bar, Genauigkeit Druck: ±0,5% (typ. bei 21 °C)
Spannungsversorgung: 24 V = (±10%) SELV, 24 V ~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</si>
  <si>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Spannung: 0..10 V, min. Last 10 kΩ
Temperatureinsatzbereich: -30..+80 °C, 
Messbereich Druck: 0..25 bar, Genauigkeit Druck: ±0,5% (typ. bei 21 °C)
Spannungsversorgung: 24 V = (±10%) SELV, 24 V ~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</si>
  <si>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-1..0 bar, Genauigkeit Druck: ±0,5% (typ. bei 21 °C)
Spannungsversorgung: 24 V =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</si>
  <si>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 bar, Genauigkeit Druck: ±0,5% (typ. bei 21 °C)
Spannungsversorgung: 24 V =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</si>
  <si>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0..2,5 bar, Genauigkeit Druck: ±0,5% (typ. bei 21 °C)
Spannungsversorgung: 24 V =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</si>
  <si>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0..4 bar, Genauigkeit Druck: ±0,5% (typ. bei 21 °C)
Spannungsversorgung: 24 V =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</si>
  <si>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0..6 bar, Genauigkeit Druck: ±0,5% (typ. bei 21 °C)
Spannungsversorgung: 24 V =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</si>
  <si>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0..10 bar, Genauigkeit Druck: ±0,5% (typ. bei 21 °C)
Spannungsversorgung: 24 V =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</si>
  <si>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0..16 bar, Genauigkeit Druck: ±0,5% (typ. bei 21 °C)
Spannungsversorgung: 24 V = (±10%) SELV
Anschluss: Kabelverschraubung M12x1 (DIN EN 61076-2-101), 
Medienberührendes Material: Edelstahl V2A (1.4301), G1/2", Schutzart: IP65
</t>
  </si>
  <si>
    <t xml:space="preserve">Messgrössen: Druck
Einsatzbereich Druck: max. 2-facher Nenndruck, flüssige Medien, Luft und nicht entflammbare / nicht aggressive Gase
Ausgang Strom: 4..20 mA, max. Bürde 650 Ω
Temperatureinsatzbereich: -30..+80 °C, 
Messbereich Druck: 0..25 bar, Genauigkeit Druck: ±0,5% (typ. bei 21 °C)
Spannungsversorgung: 24 V = (±10%) SELV
Anschluss: Kabelverschraubung M12x1 (DIN EN 61076-2-101), 
Medienberührendes Material: Edelstahl V2A (1.4301), G1/2", Schutzart: IP65
</t>
  </si>
  <si>
    <t xml:space="preserve">Messgrössen: Differenzdruck
Einsatzbereich Druck: max. 6 bar, flüssige Medien
Ausgang Spannung: 0..10 V, min. Last 10 kΩ
Temperatureinsatzbereich: -30..+80 °C, 
Messbereich Druck: 0..1 bar, Genauigkeit Druck: ±1% vom Messbereich (typ. bei -5..+75 °C)
Spannungsversorgung: 15..24 V = (±10%) SELV, 24 V ~ (±10%) SELV
Anschluss: Winkelstecker DIN 43650, Bauform A, 
Medienberührendes Material: Edelstahl, G1/4"
Gehäuse: Edelstahl V2A (1.4305), , Schutzart: IP65
</t>
  </si>
  <si>
    <t xml:space="preserve">Messgrössen: Differenzdruck
Einsatzbereich Druck: max. 6 bar, flüssige Medien
Ausgang Spannung: 0..10 V, min. Last 10 kΩ
Temperatureinsatzbereich: -30..+80 °C, 
Messbereich Druck: 0..2,5 bar, Genauigkeit Druck: ±1% vom Messbereich (typ. bei -5..+75 °C)
Spannungsversorgung: 15..24 V = (±10%) SELV, 24 V ~ (±10%) SELV
Anschluss: Winkelstecker DIN 43650, Bauform A, 
Medienberührendes Material: Edelstahl, G1/4"
Gehäuse: Edelstahl V2A (1.4305), , Schutzart: IP65
</t>
  </si>
  <si>
    <t xml:space="preserve">Messgrössen: Differenzdruck
Einsatzbereich Druck: max. 16 bar, flüssige Medien
Ausgang Spannung: 0..10 V, min. Last 10 kΩ
Temperatureinsatzbereich: -30..+80 °C, 
Messbereich Druck: 0..4 bar, Genauigkeit Druck: ±1% vom Messbereich (typ. bei -5..+75 °C)
Spannungsversorgung: 15..24 V = (±10%) SELV, 24 V ~ (±10%) SELV
Anschluss: Winkelstecker DIN 43650, Bauform A, 
Medienberührendes Material: Edelstahl, G1/4"
Gehäuse: Edelstahl V2A (1.4305), , Schutzart: IP65
</t>
  </si>
  <si>
    <t xml:space="preserve">Messgrössen: Differenzdruck
Einsatzbereich Druck: max. 16 bar, flüssige Medien
Ausgang Spannung: 0..10 V, min. Last 10 kΩ
Temperatureinsatzbereich: -30..+80 °C, 
Messbereich Druck: 0..6 bar, Genauigkeit Druck: ±1% vom Messbereich (typ. bei -5..+75 °C)
Spannungsversorgung: 15..24 V = (±10%) SELV, 24 V ~ (±10%) SELV
Anschluss: Winkelstecker DIN 43650, Bauform A, 
Medienberührendes Material: Edelstahl, G1/4"
Gehäuse: Edelstahl V2A (1.4305), , Schutzart: IP65
</t>
  </si>
  <si>
    <t xml:space="preserve">Messgrössen: Differenzdruck
Einsatzbereich Druck: max. 6 bar, flüssige Medien
Ausgang Strom: 4..20 mA, max. Bürde 850 Ω
Temperatureinsatzbereich: -30..+80 °C, 
Messbereich Druck: 0..1 bar, Genauigkeit Druck: ±1% vom Messbereich (typ. bei -5..+75 °C)
Spannungsversorgung: 15..24 V = (±10%) SELV
Anschluss: Winkelstecker DIN 43650, Bauform A, 
Medienberührendes Material: Edelstahl, G1/4"
Gehäuse: Edelstahl V2A (1.4305), , Schutzart: IP65
</t>
  </si>
  <si>
    <t xml:space="preserve">Messgrössen: Differenzdruck
Einsatzbereich Druck: max. 6 bar, flüssige Medien
Ausgang Strom: 4..20 mA, max. Bürde 850 Ω
Temperatureinsatzbereich: -30..+80 °C, 
Messbereich Druck: 0..2,5 bar, Genauigkeit Druck: ±1% vom Messbereich (typ. bei -5..+75 °C)
Spannungsversorgung: 15..24 V = (±10%) SELV, 24 V ~ (±10%) SELV
Anschluss: Winkelstecker DIN 43650, Bauform A, 
Medienberührendes Material: Edelstahl, G1/4"
Gehäuse: Edelstahl V2A (1.4305), , Schutzart: IP65
</t>
  </si>
  <si>
    <t xml:space="preserve">Messgrössen: Differenzdruck
Einsatzbereich Druck: max. 16 bar, flüssige Medien
Ausgang Strom: 4..20 mA, max. Bürde 850 Ω
Temperatureinsatzbereich: -30..+80 °C, 
Messbereich Druck: 0..4 bar, Genauigkeit Druck: ±1% vom Messbereich (typ. bei -5..+75 °C)
Spannungsversorgung: 15..24 V = (±10%) SELV
Anschluss: Winkelstecker DIN 43650, Bauform A, 
Medienberührendes Material: Edelstahl, G1/4"
Gehäuse: Edelstahl V2A (1.4305), , Schutzart: IP65
</t>
  </si>
  <si>
    <t xml:space="preserve">Messgrössen: Differenzdruck
Einsatzbereich Druck: max. 16 bar, flüssige Medien
Ausgang Strom: 4..20 mA, max. Bürde 850 Ω
Temperatureinsatzbereich: -30..+80 °C, 
Messbereich Druck: 0..6 bar, Genauigkeit Druck: ±1% vom Messbereich (typ. bei -5..+75 °C)
Spannungsversorgung: 15..24 V = (±10%) SELV
Anschluss: Winkelstecker DIN 43650, Bauform A, 
Medienberührendes Material: Edelstahl, G1/4"
Gehäuse: Edelstahl V2A (1.4305), , Schutzart: IP65
</t>
  </si>
  <si>
    <t xml:space="preserve">Messgrössen: Differenzdruck
Einsatzbereich Druck: max. 6 bar, flüssige Medien
Ausgang Spannung: 0..10 V, min. Last 10 kΩ
Temperatureinsatzbereich: -30..+80 °C, 
Messbereich Druck: 0..1 bar, Genauigkeit Druck: ±1% vom Messbereich (typ. bei -5..+75 °C)
Spannungsversorgung: 15..24 V = (±10%) SELV, 24 V ~ (±10%) SELV
Anschluss: Kabelverschraubung M12x1 (DIN EN 61076-2-101), 
Medienberührendes Material: Edelstahl, G1/4"
Gehäuse: Edelstahl V2A (1.4305), , Schutzart: IP65
</t>
  </si>
  <si>
    <t xml:space="preserve">Messgrössen: Differenzdruck
Einsatzbereich Druck: max. 6 bar, flüssige Medien
Ausgang Spannung: 0..10 V, min. Last 10 kΩ
Temperatureinsatzbereich: -30..+80 °C, 
Messbereich Druck: 0..2,5 bar, Genauigkeit Druck: ±1% vom Messbereich (typ. bei -5..+75 °C)
Spannungsversorgung: 15..24 V = (±10%) SELV, 24 V ~ (±10%) SELV
Anschluss: Kabelverschraubung M12x1 (DIN EN 61076-2-101), 
Medienberührendes Material: Edelstahl, G1/4"
Gehäuse: Edelstahl V2A (1.4305), , Schutzart: IP65
</t>
  </si>
  <si>
    <t xml:space="preserve">Messgrössen: Differenzdruck
Einsatzbereich Druck: max. 16 bar, flüssige Medien
Ausgang Spannung: 0..10 V, min. Last 10 kΩ
Temperatureinsatzbereich: -30..+80 °C, 
Messbereich Druck: 0..4 bar, Genauigkeit Druck: ±1% vom Messbereich (typ. bei -5..+75 °C)
Spannungsversorgung: 15..24 V = (±10%) SELV, 24 V ~ (±10%) SELV
Anschluss: Kabelverschraubung M12x1 (DIN EN 61076-2-101), 
Medienberührendes Material: Edelstahl, G1/4"
Gehäuse: Edelstahl V2A (1.4305), , Schutzart: IP65
</t>
  </si>
  <si>
    <t xml:space="preserve">Messgrössen: Differenzdruck
Einsatzbereich Druck: max. 16 bar, flüssige Medien
Ausgang Spannung: 0..10 V, min. Last 10 kΩ
Temperatureinsatzbereich: -30..+80 °C, 
Messbereich Druck: 0..6 bar, Genauigkeit Druck: ±1% vom Messbereich (typ. bei -5..+75 °C)
Spannungsversorgung: 15..24 V = (±10%) SELV, 24 V ~ (±10%) SELV
Anschluss: Kabelverschraubung M12x1 (DIN EN 61076-2-101), 
Medienberührendes Material: Edelstahl, G1/4"
Gehäuse: Edelstahl V2A (1.4305), , Schutzart: IP65
</t>
  </si>
  <si>
    <t xml:space="preserve">Messgrössen: Differenzdruck
Einsatzbereich Druck: max. 6 bar, flüssige Medien
Ausgang Strom: 4..20 mA, max. Bürde 850 Ω
Temperatureinsatzbereich: -30..+80 °C, 
Messbereich Druck: 0..1 bar, Genauigkeit Druck: ±1% vom Messbereich (typ. bei -5..+75 °C)
Spannungsversorgung: 15..24 V = (±10%) SELV
Anschluss: Kabelverschraubung M12x1 (DIN EN 61076-2-101), 
Medienberührendes Material: Edelstahl, G1/4"
Gehäuse: Edelstahl V2A (1.4305), , Schutzart: IP65
</t>
  </si>
  <si>
    <t xml:space="preserve">Messgrössen: Differenzdruck
Einsatzbereich Druck: max. 6 bar, flüssige Medien
Ausgang Strom: 4..20 mA, max. Bürde 850 Ω
Temperatureinsatzbereich: -30..+80 °C, 
Messbereich Druck: 0..2,5 bar, Genauigkeit Druck: ±1% vom Messbereich (typ. bei -5..+75 °C)
Spannungsversorgung: 15..24 V = (±10%) SELV, 24 V ~ (±10%) SELV
Anschluss: Kabelverschraubung M12x1 (DIN EN 61076-2-101), 
Medienberührendes Material: Edelstahl, G1/4"
Gehäuse: Edelstahl V2A (1.4305), , Schutzart: IP65
</t>
  </si>
  <si>
    <t xml:space="preserve">Messgrössen: Differenzdruck
Einsatzbereich Druck: max. 16 bar, flüssige Medien
Ausgang Strom: 4..20 mA, max. Bürde 850 Ω
Temperatureinsatzbereich: -30..+80 °C, 
Messbereich Druck: 0..4 bar, Genauigkeit Druck: ±1% vom Messbereich (typ. bei -5..+75 °C)
Spannungsversorgung: 15..24 V = (±10%) SELV
Anschluss: Kabelverschraubung M12x1 (DIN EN 61076-2-101), 
Medienberührendes Material: Edelstahl, G1/4"
Gehäuse: Edelstahl V2A (1.4305), , Schutzart: IP65
</t>
  </si>
  <si>
    <t xml:space="preserve">Messgrössen: Differenzdruck
Einsatzbereich Druck: max. 16 bar, flüssige Medien
Ausgang Strom: 4..20 mA, max. Bürde 850 Ω
Temperatureinsatzbereich: -30..+80 °C, 
Messbereich Druck: 0..6 bar, Genauigkeit Druck: ±1% vom Messbereich (typ. bei -5..+75 °C)
Spannungsversorgung: 15..24 V = (±10%) SELV
Anschluss: Kabelverschraubung M12x1 (DIN EN 61076-2-101), 
Medienberührendes Material: Edelstahl, G1/4"
Gehäuse: Edelstahl V2A (1.4305), , Schutzart: IP65
</t>
  </si>
  <si>
    <t xml:space="preserve">Messgrössen: Temperatur, Volumenstrom, Leckage
 Sensor: Ultraschall-Messelement
Funktechnologie: LoRaWAN® (868 MHz)
Temperatureinsatzbereich: 5..55 °C, 
Spannungsversorgung: Lithium Batterie (fest verbaut)
 Farbe: weiss, Schutzart: IP65
Montage: Nicht invasive Befestigung auf Kupferrohren mittels Spannschellen
</t>
  </si>
  <si>
    <t xml:space="preserve">Messgrössen: Temperatur, Volumenstrom, Leckage
 Sensor: Ultraschall-Messelement
Funktechnologie: LoRaWAN® (868 MHz)
Temperatureinsatzbereich: 5..55 °C, 
Spannungsversorgung: Lithium Batterie (fest verbaut)
 Farbe: schwarz, Schutzart: IP65
Montage: Nicht invasive Befestigung auf Kunststoffrohren mittels Spannschellen
</t>
  </si>
  <si>
    <t>Netzwerktechnologie: RS485 Modbus
Funktechnologie: EnOcean (IEC 14543-3-10) 868 MHz, 902 MHz, Sendeleistung &lt;10 mW
Datenübertragung: bidirektional, SmartACK (SmartACKNOWLEDGE), Sende-/Empfangskanäle: 32 (Rx) + 32 (Tx) + 32 (VA), RTU / ASCII, externe Antenne mit Magnetfuss
Temperatureinsatzbereich: -20..+60 °C
Spannungsversorgung: 15..24 V = (±10%) SELV, 24 V ~ (±10%) SELV
Gehäuse: USE-M, schlag- und bruchsicheres Gehäuse mit Klappdeckel, PC, Farbe: reinweiss, Deckel transparent, Schutzart: IP65
Montage: vorbereitet zur Rastmontage auf Norm-Tragschiene TS35 (35x7,5 mm) gemäss DIN EN 60715
Lieferumfang: inkl. Montagesockel USE-M-Gehäuse reinweiss, inkl. Montageset (Schrauben und Zubehör), inkl. externer Empfangs-/Sendeantenne (2,5 m) mit Magnetfuss
Hinweise: für die Nutzung der kostenlosen Software airConfig (Download) ist ein EnOcean-fähiger USB-Stick erforderlich. Dieser USB-Stick ist mit airScan erhältlich (Art.-Nr. 566704 für 868 MHz), Kommunikation mit bis zu 15 SmartACK-Geräten, magnetische Antennenhalterung für die externe Antenne wird empfohlen zur Verbesserung der Funkreichweite (siehe Zubehör)</t>
  </si>
  <si>
    <t>Netzwerktechnologie: RS485 EVC
Funktechnologie: EnOcean (IEC 14543-3-10) 868 MHz, 902 MHz, Sendeleistung &lt;10 mW
Datenübertragung: bidirektional, SmartACK (SmartACKNOWLEDGE), Sende-/Empfangskanäle: im Filter-Modus 64 (Rx) + 128 (Tx), im Gateway-Modus  ∞ (Rx) + 128 (Tx), externe Antenne mit Magnetfuss
Temperatureinsatzbereich: -20..+60 °C
Spannungsversorgung: 15..24 V = (±10%) SELV, 24 V ~ (±10%) SELV
Gehäuse: USE-M, schlag- und bruchsicheres Gehäuse mit Klappdeckel, PC, Farbe: reinweiss, Deckel transparent, Schutzart: IP65
Montage: vorbereitet zur Rastmontage auf Norm-Tragschiene TS35 (35x7,5 mm) gemäss DIN EN 60715
Lieferumfang: inkl. Montagesockel USE-M-Gehäuse reinweiss, inkl. Montageset (Schrauben und Zubehör), inkl. externer Empfangs-/Sendeantenne (2,5 m) mit Magnetfuss
Hinweise: für die Nutzung der kostenlosen Software airConfig (Download) ist ein EnOcean-fähiger USB-Stick erforderlich. Dieser USB-Stick ist mit airScan erhältlich (Art.-Nr. 566704 für 868 MHz), Kommunikation mit bis zu 15 SmartACK-Geräten, magnetische Antennenhalterung für die externe Antenne wird empfohlen zur Verbesserung der Funkreichweite (siehe Zubehör)</t>
  </si>
  <si>
    <t>Netzwerktechnologie: BACnet IP
Funktechnologie: EnOcean (IEC 14543-3-10) 868 MHz, Sendeleistung &lt;10 mW
Datenübertragung: bidirektional, SmartACK (SmartACKNOWLEDGE), Sende-/Empfangskanäle: ∞ (Rx) + 128 (Tx), externe Antenne mit Magnetfuss
Temperatureinsatzbereich: 0..+50 °C
Spannungsversorgung: 24 V = (±10%) SELV, 24 V ~ (±10%) SELV
Gehäuse: ABS, Farbe: lichtgrau, Schutzart: IP20
Montage: vorbereitet zur Rastmontage auf Norm-Tragschiene TS35 (35x7,5 mm) gemäss DIN EN 60715
Lieferumfang: inkl. externer Empfangs-/Sendeantenne (2,5 m) mit Magnetfuss, inkl. microSD-Karte 8 GB industrial
Hinweise: für die Nutzung der kostenlosen Software airConfig (Download) ist ein EnOcean-fähiger USB-Stick erforderlich. Dieser USB-Stick ist mit airScan erhältlich (Art.-Nr. 566704 für 868 MHz), für den Netzwerk-Anschluss ist geschirmtes Standard-Ethernetkabel CAT 5 zu verwenden, magnetische Antennenhalterung für die externe Antenne wird empfohlen zur Verbesserung der Funkreichweite (siehe Zubehör)</t>
  </si>
  <si>
    <t>Netzwerktechnologie: BACnet IP
Funktechnologie: EnOcean (IEC 14543-3-10) 868 MHz, 902 MHz, Sendeleistung &lt;10 mW
Datenübertragung: bidirektional, SmartACK (SmartACKNOWLEDGE), Sende-/Empfangskanäle: ∞ (Rx) + 128 (Tx), externe Antenne mit Magnetfuss
Temperatureinsatzbereich: 0..+50 °C
Spannungsversorgung: 24 V = (±10%) SELV, 24 V ~ (±10%) SELV
Gehäuse: ABS, Farbe: lichtgrau, Schutzart: IP20
Montage: vorbereitet zur Rastmontage auf Norm-Tragschiene TS35 (35x7,5 mm) gemäss DIN EN 60715
Lieferumfang: inkl. externer Empfangs-/Sendeantenne (2,5 m) mit Magnetfuss
Hinweise: für die Nutzung der kostenlosen Software airConfig (Download) ist ein EnOcean-fähiger USB-Stick erforderlich. Dieser USB-Stick ist mit airScan erhältlich (Art.-Nr. 566704 für 868 MHz), für den Netzwerk-Anschluss ist geschirmtes Standard-Ethernetkabel CAT 5 zu verwenden, magnetische Antennenhalterung für die externe Antenne wird empfohlen zur Verbesserung der Funkreichweite (siehe Zubehör)</t>
  </si>
  <si>
    <t>Netzwerktechnologie: RS485 BACnet (MS/TP)
Funktechnologie: EnOcean (IEC 14543-3-10) 868 MHz, 902 MHz, Sendeleistung &lt;10 mW
Datenübertragung: unidirektional, Empfangskanäle: 32 (Rx)
Temperatureinsatzbereich: -20..+60 °C
Spannungsversorgung: 15..24 V = (±10%) SELV, 24 V ~ (±10%) SELV
Gehäuse: PA6.6, mit Schnellverschluss-Schrauben, Farbe: reinweiss, Deckel PC transparent, Schutzart: IP42
Lieferumfang: inkl. externer Empfangs-/Sendeantenne (2,5 m) mit Magnetfuss
Hinweise: magnetische Antennenhalterung für die externe Antenne wird empfohlen zur Verbesserung der Funkreichweite (siehe Zubehör)</t>
  </si>
  <si>
    <t>Netzwerktechnologie: TCP/IP, MQTT, JSON
Funktechnologie: EnOcean (IEC 14543-3-10) 868 MHz, 902 MHz, Sendeleistung &lt;10 mW
Datenübertragung: unidirektional, Empfangskanäle: ∞ (Rx)
Temperatureinsatzbereich: 0..+50 °C
Spannungsversorgung: 15..24 V = (±10%) SELV, 24 V ~ (±10%) SELV
Gehäuse: ABS, Farbe: lichtgrau, Schutzart: IP20
Montage: vorbereitet zur Rastmontage auf Norm-Tragschiene TS35 (35x7,5 mm) gemäss DIN EN 60715
Lieferumfang: inkl. externer Empfangs-/Sendeantenne (2,5 m) mit Magnetfuss
Hinweise: magnetische Antennenhalterung für die externe Antenne wird empfohlen zur Verbesserung der Funkreichweite (siehe Zubehör), Dokumentation lokal über Webbrowser-Oberfläche</t>
  </si>
  <si>
    <t>Netzwerktechnologie: KNX (TP1)
Funktechnologie: EnOcean (IEC 14543-3-10) 868 MHz, 902 MHz, Sendeleistung &lt;10 mW
Datenübertragung: bidirektional, Sende-/Empfangskanäle: 32 (Rx) + 32 (Tx), interne Antenne
Temperatureinsatzbereich: -5..+45 °C
Spannungsversorgung: Versorgung über BUS, 29 V = SELV
Gehäuse: PC, Farbe: weiss, Schutzart: IP20
Montage: Aufputz auf Standard UP-Dose (Ø=60 mm)
Hinweise: Produktdatenbank (kostenlos via Download), KNX zertifiziert</t>
  </si>
  <si>
    <t xml:space="preserve">Netzwerktechnologie: TCP/IP, MQTT
Funktechnologie: LoRaWAN® (868 MHz), Mobilfunk (LTE), WLAN
Datenübertragung: bidirektional
Temperatureinsatzbereich: -10..55 °C
Spannungsversorgung: 12 V = , PoE
Gehäuse: PC, ABS, Farbe: weiss, Schutzart: IP30
Lieferumfang: inkl. externem Netzteil
</t>
  </si>
  <si>
    <t xml:space="preserve">Netzwerktechnologie: TCP/IP, MQTT
Funktechnologie: LoRaWAN® (868 MHz), WLAN
Datenübertragung: bidirektional
Temperatureinsatzbereich: -10..55 °C
Spannungsversorgung: 12 V = , PoE
Gehäuse: PC, ABS, Farbe: weiss, Schutzart: IP30
Lieferumfang: inkl. externem Netzteil
</t>
  </si>
  <si>
    <t>Einsatzzweck: Schnittstellenübersetzung
Funktionen: Level-1, Level-2, Smart-Betrieb, regelbasiert, max. 10 Regeln
Funktechnologie: EnOcean (IEC 14543-3-10) 868 MHz, 902 MHz, Sendeleistung &lt;10 mW
Datenübertragung: bidirektional, interne Antenne
Spannungsversorgung: flex. 15..240 V =/~
Gehäuse: PA6.6, mit Schnellverschluss-Schrauben, Farbe: reinweiss, Deckel PC transparent, Schutzart: IP65
Hinweise: für die Nutzung der kostenlosen Software airConfig (Download) ist ein EnOcean-fähiger USB-Stick erforderlich. Dieser USB-Stick ist mit airScan erhältlich (Art.-Nr. 566704 für 868 MHz)</t>
  </si>
  <si>
    <t>Einsatzzweck: Schnittstellenübersetzung
Funktionen: Level-1, Level-2, Smart-Betrieb, regelbasiert, max. 10 Regeln
Funktechnologie: EnOcean (IEC 14543-3-10) 868 MHz, 902 MHz, Sendeleistung &lt;10 mW
Datenübertragung: bidirektional, externe Antenne mit Magnetfuss
Spannungsversorgung: flex. 15..240 V =/~
Gehäuse: PA6.6, mit Schnellverschluss-Schrauben, Farbe: reinweiss, Deckel PC transparent, Schutzart: IP65
Lieferumfang: inkl. externer Empfangs-/Sendeantenne (2,5 m) mit Magnetfuss
Hinweise: für die Nutzung der kostenlosen Software airConfig (Download) ist ein EnOcean-fähiger USB-Stick erforderlich. Dieser USB-Stick ist mit airScan erhältlich (Art.-Nr. 566704 für 868 MHz), magnetische Antennenhalterung für die externe Antenne wird empfohlen zur Verbesserung der Funkreichweite (siehe Zubehör)</t>
  </si>
  <si>
    <t>Funktechnologie: EnOcean (IEC 14543-3-10) 868 MHz, Sendeleistung &lt;10 mW, Funktelegramm, EEP F6-10-00 (RPS)
Temperatureinsatzbereich: +5..+40 °C
Spannungsversorgung: wartungsfreier elektrodynamischer Energiegenerator
Gehäuse: Aluminium, Farbe: reinweiss lackiert
Montage: Vierkantstift längenvariabel (für Profiltiefe 32..42 mm)
Hinweise: Seitenrastung mit positionsgenauer Raststellung&lt;br /&gt;
Bitte beachten Sie unser 'Informationsblatt EasySens® Funk'</t>
  </si>
  <si>
    <t>Funktechnologie: EnOcean (IEC 14543-3-10) 868 MHz, Sendeleistung &lt;10 mW, Funktelegramm, EEP F6-10-00 (RPS)
Temperatureinsatzbereich: +5..+40 °C
Spannungsversorgung: wartungsfreier elektrodynamischer Energiegenerator
Gehäuse: Aluminium, Farbe: stahlgrau lackiert
Montage: Vierkantstift längenvariabel (für Profiltiefe 32..42 mm)
Hinweise: Seitenrastung mit positionsgenauer Raststellung&lt;br /&gt;
Bitte beachten Sie unser 'Informationsblatt EasySens® Funk'</t>
  </si>
  <si>
    <t>Funktechnologie: EnOcean (IEC 14543-3-10) 868 MHz, Sendeleistung &lt;10 mW, Funktelegramm, EEP F6-10-00 (RPS)
Temperatureinsatzbereich: +5..+40 °C
Spannungsversorgung: wartungsfreier elektrodynamischer Energiegenerator
Gehäuse: Edelstahl, 
Montage: Vierkantstift längenvariabel (für Profiltiefe 32..42 mm)
Hinweise: Seitenrastung mit positionsgenauer Raststellung&lt;br /&gt;
Bitte beachten Sie unser 'Informationsblatt EasySens® Funk'</t>
  </si>
  <si>
    <t>Funktechnologie: EnOcean (IEC 14543-3-10) 868 MHz, Sendeleistung &lt;10 mW, Funktelegramm, EEP F6-10-00 (RPS)
Temperatureinsatzbereich: +5..+40 °C
Spannungsversorgung: wartungsfreier elektrodynamischer Energiegenerator
Gehäuse: Aluminium, Schliesszylinder optional, Farbe: reinweiss lackiert
Montage: Vierkantstift längenvariabel (für Profiltiefe 32..42 mm)
Hinweise: Seitenrastung mit positionsgenauer Raststellung&lt;br /&gt;
Bitte beachten Sie unser 'Informationsblatt EasySens® Funk'</t>
  </si>
  <si>
    <t>Funktechnologie: EnOcean (IEC 14543-3-10) 868 MHz, Sendeleistung &lt;10 mW, Funktelegramm, EEP F6-10-00 (RPS)
Temperatureinsatzbereich: +5..+40 °C
Spannungsversorgung: wartungsfreier elektrodynamischer Energiegenerator
Gehäuse: Aluminium, Schliesszylinder optional, Farbe: stahlgrau lackiert
Montage: Vierkantstift längenvariabel (für Profiltiefe 32..42 mm)
Hinweise: Seitenrastung mit positionsgenauer Raststellung&lt;br /&gt;
Bitte beachten Sie unser 'Informationsblatt EasySens® Funk'</t>
  </si>
  <si>
    <t>Sensor: Reed-Kontakt und Magnet
Funktechnologie: EnOcean (IEC 14543-3-10) 868 MHz, 902 MHz, Sendeleistung &lt;10 mW, Funktelegramm, EEP D5-00-01 (1BS)
Temperatureinsatzbereich: -20..+60 °C
Spannungsversorgung: Solarzelle, wartungsfreier interner Super Cap, Einsatz einer Stützbatterie für unzureichend beleuchtete Umgebungen möglich, Knopfzelle CR1225
Gehäuse: PC V0, Farbe: reinweiss, Schutzart: IP20
Montage: flach auf Untergrund, mit beiliegender Folie kleben oder schrauben
Lieferumfang: inkl. Klebefolie zur Befestigung, inkl. Knopfzelle Typ CR1225
Hinweise: Bitte beachten Sie unser 'Informationsblatt EasySens® Funk'</t>
  </si>
  <si>
    <t>Sensor: Reed-Kontakt und Magnet
Funktechnologie: EnOcean (IEC 14543-3-10) 868 MHz, 902 MHz, Sendeleistung &lt;10 mW, Funktelegramm, EEP D5-00-01 (1BS)
Temperatureinsatzbereich: -20..+60 °C
Spannungsversorgung: Solarzelle, wartungsfreier interner Super Cap, Einsatz einer Stützbatterie für unzureichend beleuchtete Umgebungen möglich, Knopfzelle CR1225
Gehäuse: PC V0, Farbe: anthrazit, Schutzart: IP20
Montage: flach auf Untergrund, mit beiliegender Folie kleben oder schrauben
Lieferumfang: inkl. Klebefolie zur Befestigung, inkl. Knopfzelle Typ CR1225
Hinweise: Bitte beachten Sie unser 'Informationsblatt EasySens® Funk'</t>
  </si>
  <si>
    <t>Sensor: Reed-Kontakt und Magnet
Funktechnologie: EnOcean (IEC 14543-3-10) 868 MHz, 902 MHz, Sendeleistung &lt;10 mW, Funktelegramm, EEP D5-00-01 (1BS)
Temperatureinsatzbereich: -20..+60 °C
Spannungsversorgung: Batterie Typ AAA
Gehäuse: PC V0, Farbe: reinweiss, Schutzart: IP20
Montage: flach auf Untergrund, mit beiliegender Folie kleben oder schrauben
Lieferumfang: inkl. Klebefolie zur Befestigung, inkl. Batterie Typ AAA
Hinweise: für 1- oder 2-flüglige Fenster&lt;br /&gt;
Bitte beachten Sie unser 'Informationsblatt EasySens® Funk'</t>
  </si>
  <si>
    <t>Sensor: Reed-Kontakt und Magnet
Funktechnologie: EnOcean (IEC 14543-3-10) 868 MHz, 902 MHz, Sendeleistung &lt;10 mW, Funktelegramm, EEP D5-00-01 (1BS)
Temperatureinsatzbereich: -20..+60 °C
Spannungsversorgung: Batterie Typ AAA
Gehäuse: PC V0, Farbe: anthrazit, Schutzart: IP20
Montage: flach auf Untergrund, mit beiliegender Folie kleben oder schrauben
Lieferumfang: inkl. Klebefolie zur Befestigung, inkl. Batterie Typ AAA
Hinweise: für 1- oder 2-flüglige Fenster&lt;br /&gt;
Bitte beachten Sie unser 'Informationsblatt EasySens® Funk'</t>
  </si>
  <si>
    <t>Einsatzzweck: Raumklimasteuerung
Funktionen: Heizen Aktorbetrieb, Eigenregelbetrieb, automatische Schließpunktkontrolle, Frostschutz
Funktechnologie: EnOcean (IEC 14543-3-10) 868 MHz, Sendeleistung &lt;10 mW, EEP A5-20-01 (4BS)
Datenübertragung: bidirektional, Mess- und Sendeintervall: alle 2..20 Minuten, optional konfigurierbar, interne Antenne
Spannungsversorgung: wartungsfreies thermisches Energy Harvesting, wartungsfreier LiPo-Akku
Anzeige: LED zur Statusrückmeldung, rot
Gehäuse: PC, Farbe: reinweiss, aluminium, Schutzart: IP40
Montage: Schraubmontage M30x1,5
Hinweise: für die Nutzung der kostenlosen Software airConfig (Download) ist ein EnOcean-fähiger USB-Stick erforderlich. Dieser USB-Stick ist mit airScan erhältlich (Art.-Nr. 566704 für 868 MHz), Betriebsgeräusch &lt;35 dB(A), Nennhub 3,8 mm, automatisch nachstellend, Stellzeit 0,24 mm/s, Stellkraft &gt;100 N, über den Micro-USB-Anschluss kann der interne Akku des Gerätes mittels eines USB-Netzteils direkt an der Steckdose geladen werden</t>
  </si>
  <si>
    <t>Einsatzzweck: Raumklimasteuerung
Funktionen: Heizen Aktorbetrieb, Eigenregelbetrieb, automatische Schließpunktkontrolle, Frostschutz
Funktechnologie: EnOcean (IEC 14543-3-10) 868 MHz, Sendeleistung &lt;10 mW, EEP A5-20-01 (4BS)
Datenübertragung: bidirektional, Mess- und Sendeintervall: alle 2..20 Minuten, optional konfigurierbar, interne Antenne
Spannungsversorgung: Batterie Typ AA (3x)
Anzeige: LED zur Statusrückmeldung, mehrfarbig
Gehäuse: PC, Batteriefachdeckel rastend, Farbe: reinweiss, lichtgrau, Schutzart: IP40
Montage: Schraubmontage M30x1,5
Lieferumfang: inkl. Batterie Typ AA (3x)
Hinweise: für die Nutzung der kostenlosen Software airConfig (Download) ist ein EnOcean-fähiger USB-Stick erforderlich. Dieser USB-Stick ist mit airScan erhältlich (Art.-Nr. 566704 für 868 MHz), Betriebsgeräusch &lt;35 dB(A), Nennhub 3,8 mm, automatisch nachstellend, Stellzeit 0,24 mm/s, Stellkraft &gt;100 N</t>
  </si>
  <si>
    <t xml:space="preserve">Einsatzzweck: Raumklimasteuerung
Funktionen: Heizen Aktorbetrieb, Eigenregelbetrieb, automatische Schließpunktkontrolle, Frostschutz
Bedienfunktionen: Sollwertverstellung Temperatur
Funktechnologie: LoRaWAN® (868 MHz)
Datenübertragung: bidirektional, optional konfigurierbar, interne Antenne
Spannungsversorgung: Batterie Typ AA (2x)
Gehäuse: PC, ABS, Farbe: reinweiss, Schutzart: IP30
Montage: Schraubmontage M30x1,5
Lieferumfang: inkl. Batterie Typ AA (2x)
</t>
  </si>
  <si>
    <t>Funktionen: Beleuchtung, Bedienfunktionen: Licht ein/aus
Bedienelemente: 1 Schalterwippe, Beschriftung {O/I}
Funktechnologie: EnOcean (IEC 14543-3-10) 868 MHz, Sendeleistung &lt;10 mW, Funktelegramm, EEP F6-10-00 (RPS)
Spannungsversorgung: wartungsfreier elektrodynamischer Energiegenerator
Gehäuse: PC, Farbe: reinweiss glänzend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</si>
  <si>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Beleuchtung, Bedienfunktionen: Licht ein/aus
Bedienelemente: 1 Schalterwippe, Beschriftung {O/I}
Funktechnologie: EnOcean (IEC 14543-3-10) 868 MHz, Sendeleistung &lt;10 mW, Funktelegramm, EEP F6-10-00 (RPS)
Spannungsversorgung: wartungsfreier elektrodynamischer Energiegenerator
Gehäuse: PC, Farbe: anthrazit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</si>
  <si>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Beleuchtung, Bedienfunktionen: Licht ein/aus
Bedienelemente: 2 Schalterwippen, Beschriftung {O/I}
Funktechnologie: EnOcean (IEC 14543-3-10) 868 MHz, Sendeleistung &lt;10 mW, Funktelegramm, EEP F6-10-00 (RPS)
Spannungsversorgung: wartungsfreier elektrodynamischer Energiegenerator
Gehäuse: PC, Farbe: reinweiss glänzend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</si>
  <si>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Beleuchtung, Bedienfunktionen: Licht ein/aus
Bedienelemente: 2 Schalterwippen, Beschriftung {O/I}
Funktechnologie: EnOcean (IEC 14543-3-10) 868 MHz, Sendeleistung &lt;10 mW, Funktelegramm, EEP F6-10-00 (RPS)
Spannungsversorgung: wartungsfreier elektrodynamischer Energiegenerator
Gehäuse: PC, Farbe: anthrazit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</si>
  <si>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Jalousie/Rollladen, Bedienfunktionen: Jalousie auf/ab
Bedienelemente: 1 Schalterwippe, Beschriftung {∆/▼}
Funktechnologie: EnOcean (IEC 14543-3-10) 868 MHz, Sendeleistung &lt;10 mW, Funktelegramm, EEP F6-10-00 (RPS)
Spannungsversorgung: wartungsfreier elektrodynamischer Energiegenerator
Gehäuse: PC, Farbe: reinweiss glänzend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</si>
  <si>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Jalousie/Rollladen, Bedienfunktionen: Jalousie auf/ab
Bedienelemente: 1 Schalterwippe, Beschriftung {∆/▼}
Funktechnologie: EnOcean (IEC 14543-3-10) 868 MHz, Sendeleistung &lt;10 mW, Funktelegramm, EEP F6-10-00 (RPS)
Spannungsversorgung: wartungsfreier elektrodynamischer Energiegenerator
Gehäuse: PC, Farbe: anthrazit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</si>
  <si>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Jalousie/Rollladen, Bedienfunktionen: Jalousie auf/ab
Bedienelemente: 2 Schalterwippen, Beschriftung {∆/▼}
Funktechnologie: EnOcean (IEC 14543-3-10) 868 MHz, Sendeleistung &lt;10 mW, Funktelegramm, EEP F6-10-00 (RPS)
Spannungsversorgung: wartungsfreier elektrodynamischer Energiegenerator
Gehäuse: PC, Farbe: reinweiss glänzend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</si>
  <si>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Jalousie/Rollladen, Bedienfunktionen: Jalousie auf/ab
Bedienelemente: 2 Schalterwippen, Beschriftung {∆/▼}
Funktechnologie: EnOcean (IEC 14543-3-10) 868 MHz, Sendeleistung &lt;10 mW, Funktelegramm, EEP F6-10-00 (RPS)
Spannungsversorgung: wartungsfreier elektrodynamischer Energiegenerator
Gehäuse: PC, Farbe: anthrazit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</si>
  <si>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Beleuchtung, Bedienfunktionen: Licht ein/aus/dimmen
Bedienelemente: 1 Schalterwippe, Beschriftung {O/I}
Funktechnologie: EnOcean (IEC 14543-3-10) 868 MHz, Sendeleistung &lt;10 mW, Funktelegramm, EEP F6-10-00 (RPS)
Spannungsversorgung: wartungsfreier elektrodynamischer Energiegenerator
Gehäuse: PC, Farbe: reinweiss glänzend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</si>
  <si>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Funktionen: Beleuchtung, Bedienfunktionen: Licht ein/aus/dimmen
Bedienelemente: 1 Schalterwippe, Beschriftung {O/I}
Funktechnologie: EnOcean (IEC 14543-3-10) 868 MHz, Sendeleistung &lt;10 mW, Funktelegramm, EEP F6-10-00 (RPS)
Spannungsversorgung: wartungsfreier elektrodynamischer Energiegenerator
Gehäuse: PC, Farbe: anthrazit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</si>
  <si>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Funktionen: Beleuchtung, Bedienfunktionen: Licht ein/aus/dimmen
Bedienelemente: 2 Schalterwippen, Beschriftung {O/I}
Funktechnologie: EnOcean (IEC 14543-3-10) 868 MHz, Sendeleistung &lt;10 mW, Funktelegramm, EEP F6-10-00 (RPS)
Spannungsversorgung: wartungsfreier elektrodynamischer Energiegenerator
Gehäuse: PC, Farbe: reinweiss glänzend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</si>
  <si>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Funktionen: Beleuchtung, Bedienfunktionen: Licht ein/aus/dimmen
Bedienelemente: 2 Schalterwippen, Beschriftung {O/I}
Funktechnologie: EnOcean (IEC 14543-3-10) 868 MHz, Sendeleistung &lt;10 mW, Funktelegramm, EEP F6-10-00 (RPS)
Spannungsversorgung: wartungsfreier elektrodynamischer Energiegenerator
Gehäuse: PC, Farbe: anthrazit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</si>
  <si>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Funktionen: Jalousie/Rollladen, Bedienfunktionen: Jalousie auf/ab/verstellen
Bedienelemente: 1 Schalterwippe, Beschriftung {∆/▼}
Funktechnologie: EnOcean (IEC 14543-3-10) 868 MHz, Sendeleistung &lt;10 mW, Funktelegramm, EEP F6-10-00 (RPS)
Spannungsversorgung: wartungsfreier elektrodynamischer Energiegenerator
Gehäuse: PC, Farbe: reinweiss glänzend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</si>
  <si>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Funktionen: Jalousie/Rollladen, Bedienfunktionen: Jalousie auf/ab/verstellen
Bedienelemente: 1 Schalterwippe, Beschriftung {∆/▼}
Funktechnologie: EnOcean (IEC 14543-3-10) 868 MHz, Sendeleistung &lt;10 mW, Funktelegramm, EEP F6-10-00 (RPS)
Spannungsversorgung: wartungsfreier elektrodynamischer Energiegenerator
Gehäuse: PC, Farbe: anthrazit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</si>
  <si>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Funktionen: Jalousie/Rollladen, Bedienfunktionen: Jalousie auf/ab/verstellen
Bedienelemente: 2 Schalterwippen, Beschriftung {∆/▼}
Funktechnologie: EnOcean (IEC 14543-3-10) 868 MHz, Sendeleistung &lt;10 mW, Funktelegramm, EEP F6-10-00 (RPS)
Spannungsversorgung: wartungsfreier elektrodynamischer Energiegenerator
Gehäuse: PC, Farbe: reinweiss glänzend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</si>
  <si>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Funktionen: Jalousie/Rollladen, Bedienfunktionen: Jalousie auf/ab/verstellen
Bedienelemente: 2 Schalterwippen, Beschriftung {∆/▼}
Funktechnologie: EnOcean (IEC 14543-3-10) 868 MHz, Sendeleistung &lt;10 mW, Funktelegramm, EEP F6-10-00 (RPS)
Spannungsversorgung: wartungsfreier elektrodynamischer Energiegenerator
Gehäuse: PC, Farbe: anthrazit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</si>
  <si>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Funktionen: Beleuchtung, Bedienfunktionen: Licht ein/aus
Bedienelemente: 1 Schalterwippe, Beschriftung {O/I}
Funktechnologie: EnOcean (IEC 14543-3-10) 868 MHz, Sendeleistung &lt;10 mW, Funktelegramm, EEP F6-10-00 (RPS)
Spannungsversorgung: wartungsfreier elektrodynamischer Energiegenerator
Schalterprogramm Feller: EDIZIOdue mit Zwischenrahmen
Gehäuse: PC, Farbe: weiss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</si>
  <si>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Beleuchtung, Bedienfunktionen: Licht ein/aus
Bedienelemente: 2 Schalterwippen, Beschriftung {O/I}
Funktechnologie: EnOcean (IEC 14543-3-10) 868 MHz, Sendeleistung &lt;10 mW, Funktelegramm, EEP F6-10-00 (RPS)
Spannungsversorgung: wartungsfreier elektrodynamischer Energiegenerator
Schalterprogramm Feller: EDIZIOdue mit Zwischenrahmen
Gehäuse: PC, Farbe: weiss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</si>
  <si>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Jalousie/Rollladen, Bedienfunktionen: Jalousie auf/ab
Bedienelemente: 1 Schalterwippe, Beschriftung {∆/▼}
Funktechnologie: EnOcean (IEC 14543-3-10) 868 MHz, Sendeleistung &lt;10 mW, Funktelegramm, EEP F6-10-00 (RPS)
Spannungsversorgung: wartungsfreier elektrodynamischer Energiegenerator
Schalterprogramm Feller: EDIZIOdue mit Zwischenrahmen
Gehäuse: PC, Farbe: weiss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</si>
  <si>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Jalousie/Rollladen, Bedienfunktionen: Jalousie auf/ab
Bedienelemente: 2 Schalterwippen, Beschriftung {∆/▼}
Funktechnologie: EnOcean (IEC 14543-3-10) 868 MHz, Sendeleistung &lt;10 mW, Funktelegramm, EEP F6-10-00 (RPS)
Spannungsversorgung: wartungsfreier elektrodynamischer Energiegenerator
Schalterprogramm Feller: EDIZIOdue mit Zwischenrahmen
Gehäuse: PC, Farbe: weiss
Montage: flach auf Untergrund, kleben oder schrauben
Lieferumfang: inkl. 2 Etiketten mit ausgelesener Sende-ID, inkl. Klebefolie zur Befestigung
Hinweise: Preis inkl. Rahmen&lt;br /&gt;
Bitte beachten Sie unser 'Informationsblatt EasySens® Funk'</t>
  </si>
  <si>
    <t>Funktionen: Beleuchtung, Bedienfunktionen: Licht ein/aus/dimmen
Bedienelemente: 1 Schalterwippe, Beschriftung {O/I}
Funktechnologie: EnOcean (IEC 14543-3-10) 868 MHz, Sendeleistung &lt;10 mW, Funktelegramm, EEP F6-10-00 (RPS)
Spannungsversorgung: wartungsfreier elektrodynamischer Energiegenerator
Schalterprogramm Feller: EDIZIOdue mit Zwischenrahmen
Gehäuse: PC, Farbe: weiss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</si>
  <si>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Funktionen: Beleuchtung, Bedienfunktionen: Licht ein/aus/dimmen
Bedienelemente: 2 Schalterwippen, Beschriftung {O/I}
Funktechnologie: EnOcean (IEC 14543-3-10) 868 MHz, Sendeleistung &lt;10 mW, Funktelegramm, EEP F6-10-00 (RPS)
Spannungsversorgung: wartungsfreier elektrodynamischer Energiegenerator
Schalterprogramm Feller: EDIZIOdue mit Zwischenrahmen
Gehäuse: PC, Farbe: weiss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</si>
  <si>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Funktionen: Jalousie/Rollladen, Bedienfunktionen: Jalousie auf/ab/verstellen
Bedienelemente: 1 Schalterwippe, Beschriftung {∆/▼}
Funktechnologie: EnOcean (IEC 14543-3-10) 868 MHz, Sendeleistung &lt;10 mW, Funktelegramm, EEP F6-10-00 (RPS)
Spannungsversorgung: wartungsfreier elektrodynamischer Energiegenerator
Schalterprogramm Feller: EDIZIOdue mit Zwischenrahmen
Gehäuse: PC, Farbe: weiss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</si>
  <si>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Funktionen: Jalousie/Rollladen, Bedienfunktionen: Jalousie auf/ab/verstellen
Bedienelemente: 2 Schalterwippen, Beschriftung {∆/▼}
Funktechnologie: EnOcean (IEC 14543-3-10) 868 MHz, Sendeleistung &lt;10 mW, Funktelegramm, EEP F6-10-00 (RPS)
Spannungsversorgung: wartungsfreier elektrodynamischer Energiegenerator
Schalterprogramm Feller: EDIZIOdue mit Zwischenrahmen
Gehäuse: PC, Farbe: weiss
Montage: flach auf Untergrund, kleben oder schrauben
Lieferumfang: inkl. Klebefolie zur Befestigung
Hinweise: Preis inkl. Rahmen&lt;br /&gt;
Bitte beachten Sie unser 'Informationsblatt EasySens® Funk', Konfigurationschnittstelle NFC Forum Type 2 Tag (ISO/IEC 14443 Teil 2 und 3), Data Matrix Code (DMC) auf der Rückseite des Gerätes zur Inbetriebnahme</t>
  </si>
  <si>
    <t>Funktechnologie: EnOcean (IEC 14543-3-10) 868 MHz, 902 MHz, Sendeleistung &lt;10 mW, Standard-Funktelegramm, EEP A5-30-01 (4BS), optional konfigurierbar
Temperatureinsatzbereich: -25..+65 °C
Eingang: 1x Eingang für potentialfreien Kontakt, Kontaktwiderstand max. 1000 Ω
Spannungsversorgung: Solarzelle, wartungsfreier interner Super Cap, Batterie LS14250 (3,6 V)
Gehäuse: PA6.6, mit Schnellverschluss-Schrauben, Farbe: reinweiss, Deckel transparent, Schutzart: IP65
Lieferumfang: inkl. Batterie LS14250 (3,6 V)
Hinweise: für die Nutzung der kostenlosen Software airConfig (Download) ist ein EnOcean-fähiger USB-Stick erforderlich. Dieser USB-Stick ist mit airScan erhältlich (Art.-Nr. 566704 für 868 MHz)&lt;br /&gt;
Bitte beachten Sie unser 'Informationsblatt EasySens® Funk'</t>
  </si>
  <si>
    <t>Einsatzzweck: Raumklimasteuerung, Beleuchtungssteuerung, Beschattungssteuerung
Funktionen: Heizen Relais, Heizen mit PWM Relais, Heizen ON/OFF, Heizen + Kühlen mit PWM Relais, Licht ein/aus, Lüfterfreigabe Relais, Hygrostatregelung, Meldekontakt
 Ausgang Schaltkontakt: Wechselkontakt, potentialfrei: 3 A ohmsche Last
Funktechnologie: EnOcean (IEC 14543-3-10) 868 MHz, Sendeleistung &lt;10 mW
Datenübertragung: bidirektional, interne Antenne
Spannungsversorgung: 15..24 V = (±10%) SELV, 24 V ~ (±10%) SELV
Gehäuse: ABS, Farbe: rot, Schutzart: IP20
Montage: Unterputz in Standard UP-Dose (Ø=60 mm, Tiefe min. 45 mm)
Hinweise: Bitte beachten Sie unser 'Informationsblatt EasySens® Funk'</t>
  </si>
  <si>
    <t>Einsatzzweck: Raumklimasteuerung
Funktionen: output sensor value (e.g. temperature, setpoint, humidity, actuating variable, dimming value), 1-fach
Ausgang Spannung: 0..10 V, min. Last 5 kΩ
Funktechnologie: EnOcean (IEC 14543-3-10) 868 MHz, Sendeleistung &lt;10 mW
Datenübertragung: unidirektional, interne Antenne
Spannungsversorgung: 15..24 V = (±10%) SELV, 24 V ~ (±10%) SELV
Gehäuse: ABS, Farbe: rot, Schutzart: IP20
Montage: Unterputz in Standard UP-Dose (Ø=60 mm, Tiefe min. 45 mm)
Hinweise: je Kanal ist 1 Sender einlernbar</t>
  </si>
  <si>
    <t>Einsatzzweck: Raumklimasteuerung
Funktionen: output sensor value (e.g. temperature, setpoint, humidity, actuating variable, dimming value), 2-fach
Ausgang Spannung: 2x 0..10 V, min. Last 5 kΩ
Funktechnologie: EnOcean (IEC 14543-3-10) 868 MHz, Sendeleistung &lt;10 mW
Datenübertragung: unidirektional, interne Antenne
Spannungsversorgung: 15..24 V = (±10%) SELV, 24 V ~ (±10%) SELV
Gehäuse: ABS, Farbe: rot, Schutzart: IP20
Montage: Unterputz in Standard UP-Dose (Ø=60 mm, Tiefe min. 45 mm)
Hinweise: je Kanal ist 1 Sender einlernbar</t>
  </si>
  <si>
    <t>Einsatzzweck: Raumklimasteuerung
Funktionen: Heizen + Kühlen Relais, Heizen + Kühlen mit PWM Relais
 Ausgang Schaltkontakt: 8x Wechselkontakt, für 230 V ~, potentialfrei: 6 A ohmsche Last
Funktechnologie: EnOcean (IEC 14543-3-10) 868 MHz, Sendeleistung &lt;10 mW
Datenübertragung: bidirektional, externe Antenne mit Magnetfuss
Spannungsversorgung: 100..240 V ~
Anzeige: LCD 37,5x31,6 mm
Gehäuse: ABS, Farbe: lichtgrau, Schutzart: IP20
Montage: vorbereitet zur Rastmontage auf Norm-Tragschiene TS35 (35x7,5 mm) gemäss DIN EN 60715
Lieferumfang: inkl. externer Empfangs-/Sendeantenne (2,5 m) mit Magnetfuss
Hinweise: magnetische Antennenhalterung für die externe Antenne wird empfohlen zur Verbesserung der Funkreichweite (siehe Zubehör), bei induktiver und/oder kapazitiver Last ist eine geeignete Schutzbeschaltung vorzusehen (Varistor, RCGlied, Einschaltstrombegrenzung, ...)</t>
  </si>
  <si>
    <t>Einsatzzweck: Raumklimasteuerung, Beleuchtungssteuerung, Beschattungssteuerung
Funktionen: Heizen ON/OFF, Fancoil-Regler, Lüfterfreigabe Relais, integrierter PI-Regler, Beleuchtung, Jalousie/Rollladen
 Ausgang Schaltkontakt: 8x Wechselkontakt, für 230 V ~, potentialfrei: 6 A ohmsche Last
Funktechnologie: EnOcean (IEC 14543-3-10) 868 MHz, Sendeleistung &lt;10 mW
Datenübertragung: bidirektional, externe Antenne mit Magnetfuss
Spannungsversorgung: 100..240 V ~
Anzeige: LCD 37,5x31,6 mm
Gehäuse: ABS, Farbe: lichtgrau, Schutzart: IP20
Montage: vorbereitet zur Rastmontage auf Norm-Tragschiene TS35 (35x7,5 mm) gemäss DIN EN 60715
Lieferumfang: inkl. externer Empfangs-/Sendeantenne (2,5 m) mit Magnetfuss
Hinweise: magnetische Antennenhalterung für die externe Antenne wird empfohlen zur Verbesserung der Funkreichweite (siehe Zubehör), bei induktiver und/oder kapazitiver Last ist eine geeignete Schutzbeschaltung vorzusehen (Varistor, RCGlied, Einschaltstrombegrenzung, ...)</t>
  </si>
  <si>
    <t>Einsatzzweck: Beleuchtungssteuerung, Beschattungssteuerung
Funktionen: Meldekontakt, integrierter PI-Regler, Beleuchtung, Jalousie/Rollladen, Schaltaktor, Multiaktor
 Ausgang Schaltkontakt: 8x Wechselkontakt, für 230 V ~, potentialfrei: 6 A ohmsche Last
Funktechnologie: EnOcean (IEC 14543-3-10) 868 MHz, Sendeleistung &lt;10 mW
Datenübertragung: bidirektional, externe Antenne mit Magnetfuss
Spannungsversorgung: 100..240 V ~
Anzeige: LCD 37,5x31,6 mm
Gehäuse: ABS, Farbe: lichtgrau, Schutzart: IP20
Montage: vorbereitet zur Rastmontage auf Norm-Tragschiene TS35 (35x7,5 mm) gemäss DIN EN 60715
Lieferumfang: inkl. externer Empfangs-/Sendeantenne (2,5 m) mit Magnetfuss
Hinweise: magnetische Antennenhalterung für die externe Antenne wird empfohlen zur Verbesserung der Funkreichweite (siehe Zubehör), bei induktiver und/oder kapazitiver Last ist eine geeignete Schutzbeschaltung vorzusehen (Varistor, RCGlied, Einschaltstrombegrenzung, ...)</t>
  </si>
  <si>
    <t>Einsatzzweck: Raumklimasteuerung
Funktionen: Heizen + Kühlen Relais, Heizen + Kühlen mit PWM Relais
 Ausgang Schaltkontakt: 8x Wechselkontakt, für 24 V =/~, potentialfrei: 6 A ohmsche Last
Funktechnologie: EnOcean (IEC 14543-3-10) 868 MHz, Sendeleistung &lt;10 mW
Datenübertragung: bidirektional, externe Antenne mit Magnetfuss
Spannungsversorgung: 18..24 V = SELV, 24 V ~ (±10%) SELV
Anzeige: LCD 37,5x31,6 mm
Gehäuse: ABS, Farbe: lichtgrau, Schutzart: IP20
Montage: vorbereitet zur Rastmontage auf Norm-Tragschiene TS35 (35x7,5 mm) gemäss DIN EN 60715
Lieferumfang: inkl. externer Empfangs-/Sendeantenne (2,5 m) mit Magnetfuss
Hinweise: magnetische Antennenhalterung für die externe Antenne wird empfohlen zur Verbesserung der Funkreichweite (siehe Zubehör), bei induktiver und/oder kapazitiver Last ist eine geeignete Schutzbeschaltung vorzusehen (Varistor, RCGlied, Einschaltstrombegrenzung, ...)</t>
  </si>
  <si>
    <t>Einsatzzweck: Raumklimasteuerung, Beleuchtungssteuerung, Beschattungssteuerung
Funktionen: Heizen ON/OFF, Fancoil-Regler, Lüfterfreigabe Relais, integrierter PI-Regler, Beleuchtung, Jalousie/Rollladen
 Ausgang Schaltkontakt: 8x Wechselkontakt, für 24 V =/~, potentialfrei: 6 A ohmsche Last
Funktechnologie: EnOcean (IEC 14543-3-10) 868 MHz, Sendeleistung &lt;10 mW
Datenübertragung: bidirektional, externe Antenne mit Magnetfuss
Spannungsversorgung: 18..24 V = SELV, 24 V ~ (±10%) SELV
Anzeige: LCD 37,5x31,6 mm
Gehäuse: ABS, Farbe: lichtgrau, Schutzart: IP20
Montage: vorbereitet zur Rastmontage auf Norm-Tragschiene TS35 (35x7,5 mm) gemäss DIN EN 60715
Lieferumfang: inkl. externer Empfangs-/Sendeantenne (2,5 m) mit Magnetfuss
Hinweise: magnetische Antennenhalterung für die externe Antenne wird empfohlen zur Verbesserung der Funkreichweite (siehe Zubehör), bei induktiver und/oder kapazitiver Last ist eine geeignete Schutzbeschaltung vorzusehen (Varistor, RCGlied, Einschaltstrombegrenzung, ...)</t>
  </si>
  <si>
    <t>Einsatzzweck: Beleuchtungssteuerung, Beschattungssteuerung
Funktionen: Meldekontakt, integrierter PI-Regler, Beleuchtung, Jalousie/Rollladen, Schaltaktor, Multiaktor
 Ausgang Schaltkontakt: 8x Wechselkontakt, für 24 V =/~, potentialfrei: 6 A ohmsche Last
Funktechnologie: EnOcean (IEC 14543-3-10) 868 MHz, Sendeleistung &lt;10 mW
Datenübertragung: bidirektional, externe Antenne mit Magnetfuss
Spannungsversorgung: 18..24 V = SELV, 24 V ~ (±10%) SELV
Anzeige: LCD 37,5x31,6 mm
Gehäuse: ABS, Farbe: lichtgrau, Schutzart: IP20
Montage: vorbereitet zur Rastmontage auf Norm-Tragschiene TS35 (35x7,5 mm) gemäss DIN EN 60715
Lieferumfang: inkl. externer Empfangs-/Sendeantenne (2,5 m) mit Magnetfuss
Hinweise: magnetische Antennenhalterung für die externe Antenne wird empfohlen zur Verbesserung der Funkreichweite (siehe Zubehör), bei induktiver und/oder kapazitiver Last ist eine geeignete Schutzbeschaltung vorzusehen (Varistor, RCGlied, Einschaltstrombegrenzung, ...)</t>
  </si>
  <si>
    <t xml:space="preserve">Einsatzzweck: Raumklimasteuerung, Beleuchtungssteuerung, Beschattungssteuerung
 Ausgang Schaltkontakt: 4x zusätzlicher Wechselkontakt
Gehäuse: ABS, Farbe: lichtgrau, Schutzart: IP20
Montage: vorbereitet zur Rastmontage auf Norm-Tragschiene TS35 (35x7,5 mm) gemäss DIN EN 60715
</t>
  </si>
  <si>
    <t>Funktionen: Phasenanschnitt
Ausgang Spannung: Referenzspannung für Potentiometer: 10 V =
Ausgang Schaltkontakt: Meldekontakt bei 100% Ua, 1x Schliesserkontakt, 3A für 250 V ~ oder 24 V =, potentialfrei, Leistungsausgang für ohmsche und induktive Lasten, 0,46 kW (230 V ~ / 2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</si>
  <si>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Phasenanschnitt
Ausgang Spannung: Referenzspannung für Potentiometer: 10 V =
Ausgang Schaltkontakt: Meldekontakt bei 100% Ua, 1x Schliesserkontakt, 3A für 250 V ~ oder 24 V =, potentialfrei, Leistungsausgang für ohmsche und induktive Lasten, 0,92 kW (230 V ~ / 4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</si>
  <si>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Phasenanschnitt
Ausgang Spannung: Referenzspannung für Potentiometer: 10 V =
Ausgang Schaltkontakt: Meldekontakt bei 100% Ua, 1x Schliesserkontakt, 3A für 250 V ~ oder 24 V =, potentialfrei, Leistungsausgang für ohmsche und induktive Lasten, 1,38 kW (230 V ~ / 6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</si>
  <si>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Phasenanschnitt
Ausgang Spannung: Referenzspannung für Potentiometer: 10 V =
Ausgang Schaltkontakt: Meldekontakt bei 100% Ua, 1x Schliesserkontakt, 3A für 250 V ~ oder 24 V =, potentialfrei, Leistungsausgang für ohmsche und induktive Lasten, 1,84 kW (230 V ~ / 8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</si>
  <si>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Phasenanschnitt
Ausgang Spannung: Referenzspannung für Potentiometer: 10 V =
Ausgang Schaltkontakt: Meldekontakt bei 100% Ua, 1x Schliesserkontakt, 3A für 250 V ~ oder 24 V =, potentialfrei, Leistungsausgang für ohmsche und induktive Lasten, 2,3 kW (230 V ~ / 10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</si>
  <si>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Phasenanschnitt
Ausgang Spannung: Referenzspannung für Potentiometer: 10 V =
Ausgang Schaltkontakt: Meldekontakt bei 100% Ua, 1x Schliesserkontakt, 3A für 250 V ~ oder 24 V =, potentialfrei, Leistungsausgang für ohmsche und induktive Lasten, 2,76 kW (230 V ~ / 12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</si>
  <si>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Schwingungspaket
Ausgang Spannung: Referenzspannung für Potentiometer: 10 V =
Ausgang Schaltkontakt: Meldekontakt bei 100% Ua, 1x Schliesserkontakt, 3A für 250 V ~ oder 24 V =, potentialfrei, Leistungsausgang für ohmsche und induktive Lasten, 0,46 kW (230 V ~ / 2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</si>
  <si>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Schwingungspaket
Ausgang Spannung: Referenzspannung für Potentiometer: 10 V =
Ausgang Schaltkontakt: Meldekontakt bei 100% Ua, 1x Schliesserkontakt, 3A für 250 V ~ oder 24 V =, potentialfrei, Leistungsausgang für ohmsche und induktive Lasten, 0,92 kW (230 V ~ / 4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</si>
  <si>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Schwingungspaket
Ausgang Spannung: Referenzspannung für Potentiometer: 10 V =
Ausgang Schaltkontakt: Meldekontakt bei 100% Ua, 1x Schliesserkontakt, 3A für 250 V ~ oder 24 V =, potentialfrei, Leistungsausgang für ohmsche und induktive Lasten, 1,38 kW (230 V ~ / 6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</si>
  <si>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Schwingungspaket
Ausgang Spannung: Referenzspannung für Potentiometer: 10 V =
Ausgang Schaltkontakt: Meldekontakt bei 100% Ua, 1x Schliesserkontakt, 3A für 250 V ~ oder 24 V =, potentialfrei, Leistungsausgang für ohmsche und induktive Lasten, 1,84 kW (230 V ~ / 8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</si>
  <si>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Schwingungspaket
Ausgang Spannung: Referenzspannung für Potentiometer: 10 V =
Ausgang Schaltkontakt: Meldekontakt bei 100% Ua, 1x Schliesserkontakt, 3A für 250 V ~ oder 24 V =, potentialfrei, Leistungsausgang für ohmsche und induktive Lasten, 2,3 kW (230 V ~ / 10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</si>
  <si>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Schwingungspaket
Ausgang Spannung: Referenzspannung für Potentiometer: 10 V =
Ausgang Schaltkontakt: Meldekontakt bei 100% Ua, 1x Schliesserkontakt, 3A für 250 V ~ oder 24 V =, potentialfrei, Leistungsausgang für ohmsche und induktive Lasten, 2,76 kW (230 V ~ / 12 A)
Eingang: Eingang für Potentiometer 2,5..10 kΩ, Ansteuerung mit Sollwertsignal 0..10 V = oder 0..20 mA, optional konfigurierbar
Temperatureinsatzbereich: 0..+45 °C
Spannungsversorgung: L1, N: 230 V ~ 48..62 Hz, selbstsynchronisierend
Gehäuse: PA, Schutzart: IP40, Schraubklemmen IP23, Anschluss: Schraubklemme, max. 2,5 mm²
Montage: vorbereitet zur Rastmontage auf Norm-Tragschiene TS35 (35x7,5 mm) gemäss DIN EN 60715</t>
  </si>
  <si>
    <t>Funktionen: Phasenanschnitt
Ausgang Spannung: Referenzspannung für Potentiometer: 10 V =
Ausgang Schaltkontakt: Meldekontakt bei Störzustand, 1x Schliesserkontakt, 2A für 230 V ~, potentialfrei, Leistungsausgang für ohmsche und induktive Lasten, 3,5 kW (230 V ~ / 15 A)
Eingang: Eingang für Potentiometer 2,5..10 kΩ, Ansteuerung mit Sollwertsignal 0..10 V =, 0..20 oder 4..20 mA, optional konfigurierbar
Temperatureinsatzbereich: 0..+50 °C
Spannungsversorgung: L1, N: 230 V ~ 45..65 Hz, selbstsynchronisierend
Anzeige: 4 LEDs zur Anzeige des Gerätestatus
Gehäuse: Aluminium, Schutzart: IP40, Anschluss: Schraubklemme
Montage: vorbereitet zur Rastmontage auf Norm-Tragschiene TS35 (35x7,5 mm) gemäss DIN EN 60715</t>
  </si>
  <si>
    <t>Funktionen: Phasenanschnitt
Ausgang Spannung: Referenzspannung für Potentiometer: 10 V =
Ausgang Schaltkontakt: Meldekontakt bei Störzustand, 1x Schliesserkontakt, 2A für 230 V ~, potentialfrei, Leistungsausgang für ohmsche und induktive Lasten, 5,75 kW (230 V ~ / 25 A)
Eingang: Eingang für Potentiometer 2,5..10 kΩ, Ansteuerung mit Sollwertsignal 0..10 V =, 0..20 oder 4..20 mA, optional konfigurierbar
Temperatureinsatzbereich: 0..+50 °C
Spannungsversorgung: L1, N: 230 V ~ 45..65 Hz, selbstsynchronisierend
Anzeige: 4 LEDs zur Anzeige des Gerätestatus
Gehäuse: Aluminium, Schutzart: IP40, Anschluss: Schraubklemme
Montage: vorbereitet zur Rastmontage auf Norm-Tragschiene TS35 (35x7,5 mm) gemäss DIN EN 60715</t>
  </si>
  <si>
    <t>Funktionen: Phasenanschnitt
Ausgang Spannung: Referenzspannung für Potentiometer: 10 V =
Ausgang Schaltkontakt: Meldekontakt bei Störzustand, 1x Schliesserkontakt, 2A für 230 V ~, potentialfrei, Leistungsausgang für ohmsche und induktive Lasten, 8,05 kW (230 V ~ / 35 A)
Eingang: Eingang für Potentiometer 2,5..10 kΩ, Ansteuerung mit Sollwertsignal 0..10 V =, 0..20 oder 4..20 mA, optional konfigurierbar
Temperatureinsatzbereich: 0..+50 °C
Spannungsversorgung: L1, N: 230 V ~ 45..65 Hz, selbstsynchronisierend
Anzeige: 4 LEDs zur Anzeige des Gerätestatus
Gehäuse: Aluminium, Schutzart: IP40, Anschluss: Schraubklemme
Montage: vorbereitet zur Rastmontage auf Norm-Tragschiene TS35 (35x7,5 mm) gemäss DIN EN 60715</t>
  </si>
  <si>
    <t>Funktionen: Phasenanschnitt
Ausgang Spannung: Referenzspannung für Potentiometer: 10 V =
Ausgang Schaltkontakt: Meldekontakt bei Störzustand, 1x Schliesserkontakt, 2A für 230 V ~, potentialfrei, Leistungsausgang für ohmsche und induktive Lasten, 11,5 kW (230 V ~ / 50 A)
Eingang: Eingang für Potentiometer 2,5..10 kΩ, Ansteuerung mit Sollwertsignal 0..10 V =, 0..20 oder 4..20 mA, optional konfigurierbar
Temperatureinsatzbereich: 0..+50 °C
Spannungsversorgung: L1, N: 230 V ~ 45..65 Hz, selbstsynchronisierend
Anzeige: 4 LEDs zur Anzeige des Gerätestatus
Gehäuse: Aluminium, Schutzart: IP40, Anschluss: Schraubklemme
Montage: vorbereitet zur Rastmontage auf Norm-Tragschiene TS35 (35x7,5 mm) gemäss DIN EN 60715</t>
  </si>
  <si>
    <t>Funktionen: Schwingungspaket
Ausgang Spannung: Referenzspannung für Potentiometer: 10 V =
Ausgang Schaltkontakt: Meldekontakt bei Störzustand, 1x Schliesserkontakt, 2A für 230 V ~, potentialfrei, Leistungsausgang für ohmsche und induktive Lasten, 3,5 kW (230 V ~ / 15 A)
Eingang: Eingang für Potentiometer 2,5..10 kΩ, Ansteuerung mit Sollwertsignal 0..10 V =, 0..20 oder 4..20 mA, optional konfigurierbar
Temperatureinsatzbereich: 0..+50 °C
Spannungsversorgung: L1, N: 230 V ~ 45..65 Hz, selbstsynchronisierend
Anzeige: 4 LEDs zur Anzeige des Gerätestatus
Gehäuse: Aluminium, Schutzart: IP40, Anschluss: Schraubklemme
Montage: vorbereitet zur Rastmontage auf Norm-Tragschiene TS35 (35x7,5 mm) gemäss DIN EN 60715</t>
  </si>
  <si>
    <t>Funktionen: Schwingungspaket
Ausgang Spannung: Referenzspannung für Potentiometer: 10 V =
Ausgang Schaltkontakt: Meldekontakt bei Störzustand, 1x Schliesserkontakt, 2A für 230 V ~, potentialfrei, Leistungsausgang für ohmsche und induktive Lasten, 5,75 kW (230 V ~ / 25 A)
Eingang: Eingang für Potentiometer 2,5..10 kΩ, Ansteuerung mit Sollwertsignal 0..10 V =, 0..20 oder 4..20 mA, optional konfigurierbar
Temperatureinsatzbereich: 0..+50 °C
Spannungsversorgung: L1, N: 230 V ~ 45..65 Hz, selbstsynchronisierend
Anzeige: 4 LEDs zur Anzeige des Gerätestatus
Gehäuse: Aluminium, Schutzart: IP40, Anschluss: Schraubklemme
Montage: vorbereitet zur Rastmontage auf Norm-Tragschiene TS35 (35x7,5 mm) gemäss DIN EN 60715</t>
  </si>
  <si>
    <t>Funktionen: Schwingungspaket
Ausgang Spannung: Referenzspannung für Potentiometer: 10 V =
Ausgang Schaltkontakt: Meldekontakt bei Störzustand, 1x Schliesserkontakt, 2A für 230 V ~, potentialfrei, Leistungsausgang für ohmsche und induktive Lasten, 8,05 kW (230 V ~ / 35 A)
Eingang: Eingang für Potentiometer 2,5..10 kΩ, Ansteuerung mit Sollwertsignal 0..10 V =, 0..20 oder 4..20 mA, optional konfigurierbar
Temperatureinsatzbereich: 0..+50 °C
Spannungsversorgung: L1, N: 230 V ~ 45..65 Hz, selbstsynchronisierend
Anzeige: 4 LEDs zur Anzeige des Gerätestatus
Gehäuse: Aluminium, Schutzart: IP40, Anschluss: Schraubklemme
Montage: vorbereitet zur Rastmontage auf Norm-Tragschiene TS35 (35x7,5 mm) gemäss DIN EN 60715</t>
  </si>
  <si>
    <t>Funktionen: Schwingungspaket
Ausgang Spannung: Referenzspannung für Potentiometer: 10 V =
Ausgang Schaltkontakt: Meldekontakt bei Störzustand, 1x Schliesserkontakt, 2A für 230 V ~, potentialfrei, Leistungsausgang für ohmsche und induktive Lasten, 11,5 kW (230 V ~ / 50 A)
Eingang: Eingang für Potentiometer 2,5..10 kΩ, Ansteuerung mit Sollwertsignal 0..10 V =, 0..20 oder 4..20 mA, optional konfigurierbar
Temperatureinsatzbereich: 0..+50 °C
Spannungsversorgung: L1, N: 230 V ~ 45..65 Hz, selbstsynchronisierend
Anzeige: 4 LEDs zur Anzeige des Gerätestatus
Gehäuse: Aluminium, Schutzart: IP40, Anschluss: Schraubklemme
Montage: vorbereitet zur Rastmontage auf Norm-Tragschiene TS35 (35x7,5 mm) gemäss DIN EN 60715</t>
  </si>
  <si>
    <t>Funktionen: Phasenanschnitt
Ausgang Spannung: Referenzspannung für Potentiometer: 10 V =
Ausgang Schaltkontakt: Meldekontakt bei 100% Ua, 1x Schliesserkontakt, 3A für 250 V ~ oder 24 V =, potentialfrei, Leistungsausgang für ohmsche und induktive Lasten, 1,2 kW (400 V ~ / 2 A)
Eingang: Eingang für Potentiometer 2,5..10 kΩ, Ansteuerung mit Sollwertsignal 0..10 V = oder 0..20 mA, optional konfigurierbar
Temperatureinsatzbereich: 0..+45 °C
Spannungsversorgung: L1, L2, L3, N: 400 V ~ 48..62 Hz, selbstsynchronisierend
Gehäuse: PA, Schutzart: IP40, Schraubklemmen IP23, Anschluss: Schraubklemme, max. 2,5 mm²
Montage: vorbereitet zur Rastmontage auf Norm-Tragschiene TS35 (35x7,5 mm) gemäss DIN EN 60715</t>
  </si>
  <si>
    <t>Funktionen: Phasenanschnitt
Ausgang Spannung: Referenzspannung für Potentiometer: 10 V =
Ausgang Schaltkontakt: Meldekontakt bei 100% Ua, 1x Schliesserkontakt, 3A für 250 V ~ oder 24 V =, potentialfrei, Leistungsausgang für ohmsche und induktive Lasten, 2,5 kW (400 V ~ / 4 A)
Eingang: Eingang für Potentiometer 2,5..10 kΩ, Ansteuerung mit Sollwertsignal 0..10 V = oder 0..20 mA, optional konfigurierbar
Temperatureinsatzbereich: 0..+45 °C
Spannungsversorgung: L1, L2, L3, N: 400 V ~ 48..62 Hz, selbstsynchronisierend
Gehäuse: PA, Schutzart: IP40, Schraubklemmen IP23, Anschluss: Schraubklemme, max. 2,5 mm²
Montage: vorbereitet zur Rastmontage auf Norm-Tragschiene TS35 (35x7,5 mm) gemäss DIN EN 60715</t>
  </si>
  <si>
    <t>Funktionen: Phasenanschnitt
Ausgang Spannung: Referenzspannung für Potentiometer: 10 V =
Ausgang Schaltkontakt: Meldekontakt bei 100% Ua, 1x Schliesserkontakt, 3A für 250 V ~ oder 24 V =, potentialfrei, Leistungsausgang für ohmsche und induktive Lasten, 4 kW (400 V ~ / 6 A)
Eingang: Eingang für Potentiometer 2,5..10 kΩ, Ansteuerung mit Sollwertsignal 0..10 V = oder 0..20 mA, optional konfigurierbar
Temperatureinsatzbereich: 0..+45 °C
Spannungsversorgung: L1, L2, L3, N: 400 V ~ 48..62 Hz, selbstsynchronisierend
Gehäuse: PA, Schutzart: IP40, Schraubklemmen IP23, Anschluss: Schraubklemme, max. 2,5 mm²
Montage: vorbereitet zur Rastmontage auf Norm-Tragschiene TS35 (35x7,5 mm) gemäss DIN EN 60715</t>
  </si>
  <si>
    <t>Funktionen: Phasenanschnitt
Ausgang Spannung: Referenzspannung für Potentiometer: 10 V =
Ausgang Schaltkontakt: Meldekontakt bei 100% Ua, 1x Schliesserkontakt, 3A für 250 V ~ oder 24 V =, potentialfrei, Leistungsausgang für ohmsche und induktive Lasten, 5 kW (400 V ~ / 8 A)
Eingang: Eingang für Potentiometer 2,5..10 kΩ, Ansteuerung mit Sollwertsignal 0..10 V = oder 0..20 mA, optional konfigurierbar
Temperatureinsatzbereich: 0..+45 °C
Spannungsversorgung: L1, L2, L3, N: 400 V ~ 48..62 Hz, selbstsynchronisierend
Gehäuse: PA, Schutzart: IP40, Schraubklemmen IP23, Anschluss: Schraubklemme, max. 2,5 mm²
Montage: vorbereitet zur Rastmontage auf Norm-Tragschiene TS35 (35x7,5 mm) gemäss DIN EN 60715</t>
  </si>
  <si>
    <t>Funktionen: Phasenanschnitt
Ausgang Spannung: Referenzspannung für Potentiometer: 10 V =
Ausgang Schaltkontakt: Meldekontakt bei 100% Ua, 1x Schliesserkontakt, 3A für 250 V ~ oder 24 V =, potentialfrei, Leistungsausgang für ohmsche und induktive Lasten, 6,5 kW (400 V ~ / 10 A)
Eingang: Eingang für Potentiometer 2,5..10 kΩ, Ansteuerung mit Sollwertsignal 0..10 V = oder 0..20 mA, optional konfigurierbar
Temperatureinsatzbereich: 0..+45 °C
Spannungsversorgung: L1, L2, L3, N: 400 V ~ 48..62 Hz, selbstsynchronisierend
Gehäuse: PA, Schutzart: IP40, Schraubklemmen IP23, Anschluss: Schraubklemme, max. 2,5 mm²
Montage: vorbereitet zur Rastmontage auf Norm-Tragschiene TS35 (35x7,5 mm) gemäss DIN EN 60715</t>
  </si>
  <si>
    <t>Funktionen: Schwingungspaket
Ausgang Spannung: Referenzspannung für Potentiometer: 10 V =
Ausgang Schaltkontakt: Meldekontakt bei 100% Ua, 1x Schliesserkontakt, 3A für 250 V ~ oder 24 V =, potentialfrei, Leistungsausgang für ohmsche und induktive Lasten, 1,2 kW (400 V ~ / 2 A)
Eingang: Eingang für Potentiometer 2,5..10 kΩ, Ansteuerung mit Sollwertsignal 0..10 V = oder 0..20 mA, optional konfigurierbar
Temperatureinsatzbereich: 0..+45 °C
Spannungsversorgung: L1, L2, L3, N: 400 V ~ 48..62 Hz, selbstsynchronisierend
Gehäuse: PA, Schutzart: IP40, Schraubklemmen IP23, Anschluss: Schraubklemme, max. 2,5 mm²
Montage: vorbereitet zur Rastmontage auf Norm-Tragschiene TS35 (35x7,5 mm) gemäss DIN EN 60715</t>
  </si>
  <si>
    <t>Funktionen: Schwingungspaket
Ausgang Spannung: Referenzspannung für Potentiometer: 10 V =
Ausgang Schaltkontakt: Meldekontakt bei 100% Ua, 1x Schliesserkontakt, 3A für 250 V ~ oder 24 V =, potentialfrei, Leistungsausgang für ohmsche und induktive Lasten, 2,5 kW (400 V ~ / 4 A)
Eingang: Eingang für Potentiometer 2,5..10 kΩ, Ansteuerung mit Sollwertsignal 0..10 V = oder 0..20 mA, optional konfigurierbar
Temperatureinsatzbereich: 0..+45 °C
Spannungsversorgung: L1, L2, L3, N: 400 V ~ 48..62 Hz, selbstsynchronisierend
Gehäuse: PA, Schutzart: IP40, Schraubklemmen IP23, Anschluss: Schraubklemme, max. 2,5 mm²
Montage: vorbereitet zur Rastmontage auf Norm-Tragschiene TS35 (35x7,5 mm) gemäss DIN EN 60715</t>
  </si>
  <si>
    <t>Funktionen: Schwingungspaket
Ausgang Spannung: Referenzspannung für Potentiometer: 10 V =
Ausgang Schaltkontakt: Meldekontakt bei 100% Ua, 1x Schliesserkontakt, 3A für 250 V ~ oder 24 V =, potentialfrei, Leistungsausgang für ohmsche und induktive Lasten, 4 kW (400 V ~ / 6 A)
Eingang: Eingang für Potentiometer 2,5..10 kΩ, Ansteuerung mit Sollwertsignal 0..10 V = oder 0..20 mA, optional konfigurierbar
Temperatureinsatzbereich: 0..+45 °C
Spannungsversorgung: L1, L2, L3, N: 400 V ~ 48..62 Hz, selbstsynchronisierend
Gehäuse: PA, Schutzart: IP40, Schraubklemmen IP23, Anschluss: Schraubklemme, max. 2,5 mm²
Montage: vorbereitet zur Rastmontage auf Norm-Tragschiene TS35 (35x7,5 mm) gemäss DIN EN 60715</t>
  </si>
  <si>
    <t>Funktionen: Phasenanschnitt
Ausgang Spannung: Referenzspannung für Potentiometer: 10 V =
Ausgang Schaltkontakt: Meldekontakt bei 100% Ua, Meldekontakt bei Störzustand, Wechselkontakt, 2A für 230 V ~, Leistungsausgang für ohmsche und induktive Lasten, 10 kW (400 V ~ / 15 A)
Eingang: Eingang für Potentiometer 2,5..10 kΩ, PWM Eingang 5 V / 5..10 kHz, Eingang für PTC gemäss DIN 44081, Eingang für Reset, Ansteuerung mit Sollwertsignal 0..10 V = oder 0..20 mA, optional konfigurierbar
Temperatureinsatzbereich: 0..+50 °C
Spannungsversorgung: L1, L2, L3, N: 400 V ~ 45..65 Hz, selbstsynchronisierend
Anzeige: 4 LEDs zur Anzeige des Gerätestatus
Gehäuse: Aluminium, Schutzart: IP40, Anschluss: Schraubklemme</t>
  </si>
  <si>
    <t>Funktionen: Phasenanschnitt
Ausgang Spannung: Referenzspannung für Potentiometer: 10 V =
Ausgang Schaltkontakt: Meldekontakt bei 100% Ua, Meldekontakt bei Störzustand, Wechselkontakt, 2A für 230 V ~, Leistungsausgang für ohmsche und induktive Lasten, 16 kW (400 V ~ / 25 A)
Eingang: Eingang für Potentiometer 2,5..10 kΩ, PWM Eingang 5 V / 5..10 kHz, Eingang für PTC gemäss DIN 44081, Eingang für Reset, Ansteuerung mit Sollwertsignal 0..10 V = oder 0..20 mA, optional konfigurierbar
Temperatureinsatzbereich: 0..+50 °C
Spannungsversorgung: L1, L2, L3, N: 400 V ~ 45..65 Hz, selbstsynchronisierend
Anzeige: 4 LEDs zur Anzeige des Gerätestatus
Gehäuse: Aluminium, Schutzart: IP40, Anschluss: Schraubklemme</t>
  </si>
  <si>
    <t>Funktionen: Phasenanschnitt
Ausgang Spannung: Referenzspannung für Potentiometer: 10 V =
Ausgang Schaltkontakt: Meldekontakt bei 100% Ua, Meldekontakt bei Störzustand, Wechselkontakt, 2A für 230 V ~, Leistungsausgang für ohmsche und induktive Lasten, 23 kW (400 V ~ / 35 A)
Eingang: Eingang für Potentiometer 2,5..10 kΩ, PWM Eingang 5 V / 5..10 kHz, Eingang für PTC gemäss DIN 44081, Eingang für Reset, Ansteuerung mit Sollwertsignal 0..10 V = oder 0..20 mA, optional konfigurierbar
Temperatureinsatzbereich: 0..+50 °C
Spannungsversorgung: L1, L2, L3, N: 400 V ~ 45..65 Hz, selbstsynchronisierend
Anzeige: 4 LEDs zur Anzeige des Gerätestatus
Gehäuse: Aluminium, Schutzart: IP40, Anschluss: Schraubklemme</t>
  </si>
  <si>
    <t>Funktionen: Phasenanschnitt
Ausgang Spannung: Referenzspannung für Potentiometer: 10 V =
Ausgang Schaltkontakt: Meldekontakt bei 100% Ua, Meldekontakt bei Störzustand, Wechselkontakt, 2A für 230 V ~, Leistungsausgang für ohmsche und induktive Lasten, 33 kW (400 V ~ / 50 A)
Eingang: Eingang für Potentiometer 2,5..10 kΩ, PWM Eingang 5 V / 5..10 kHz, Eingang für PTC gemäss DIN 44081, Eingang für Reset, Ansteuerung mit Sollwertsignal 0..10 V = oder 0..20 mA, optional konfigurierbar
Temperatureinsatzbereich: 0..+50 °C
Spannungsversorgung: L1, L2, L3, N: 400 V ~ 45..65 Hz, selbstsynchronisierend
Anzeige: 4 LEDs zur Anzeige des Gerätestatus
Gehäuse: Aluminium, Schutzart: IP40, Anschluss: Schraubklemme</t>
  </si>
  <si>
    <t>Funktionen: Schwingungspaket
Ausgang Spannung: Referenzspannung für Potentiometer: 10 V =
Ausgang Schaltkontakt: Meldekontakt bei 100% Ua, Meldekontakt bei Störzustand, Wechselkontakt, 2A für 230 V ~, Leistungsausgang für ohmsche und induktive Lasten, 10 kW (400 V ~ / 15 A)
Eingang: Eingang für Potentiometer 2,5..10 kΩ, PWM Eingang 5 V / 5..10 kHz, Eingang für PTC gemäss DIN 44081, Eingang für Reset, Ansteuerung mit Sollwertsignal 0..10 V = oder 0..20 mA, optional konfigurierbar
Temperatureinsatzbereich: 0..+50 °C
Spannungsversorgung: L1, L2, L3, N: 400 V ~ 45..65 Hz, selbstsynchronisierend
Anzeige: 4 LEDs zur Anzeige des Gerätestatus
Gehäuse: Aluminium, Schutzart: IP40, Anschluss: Schraubklemme</t>
  </si>
  <si>
    <t>Funktionen: Schwingungspaket
Ausgang Spannung: Referenzspannung für Potentiometer: 10 V =
Ausgang Schaltkontakt: Meldekontakt bei 100% Ua, Meldekontakt bei Störzustand, Wechselkontakt, 2A für 230 V ~, Leistungsausgang für ohmsche und induktive Lasten, 16 kW (400 V ~ / 25 A)
Eingang: Eingang für Potentiometer 2,5..10 kΩ, PWM Eingang 5 V / 5..10 kHz, Eingang für PTC gemäss DIN 44081, Eingang für Reset, Ansteuerung mit Sollwertsignal 0..10 V = oder 0..20 mA, optional konfigurierbar
Temperatureinsatzbereich: 0..+50 °C
Spannungsversorgung: L1, L2, L3, N: 400 V ~ 45..65 Hz, selbstsynchronisierend
Anzeige: 4 LEDs zur Anzeige des Gerätestatus
Gehäuse: Aluminium, Schutzart: IP40, Anschluss: Schraubklemme</t>
  </si>
  <si>
    <t>Funktionen: Schwingungspaket
Ausgang Spannung: Referenzspannung für Potentiometer: 10 V =
Ausgang Schaltkontakt: Meldekontakt bei 100% Ua, Meldekontakt bei Störzustand, Wechselkontakt, 2A für 230 V ~, Leistungsausgang für ohmsche und induktive Lasten, 23 kW (400 V ~ / 35 A)
Eingang: Eingang für Potentiometer 2,5..10 kΩ, PWM Eingang 5 V / 5..10 kHz, Eingang für PTC gemäss DIN 44081, Eingang für Reset, Ansteuerung mit Sollwertsignal 0..10 V = oder 0..20 mA, optional konfigurierbar
Temperatureinsatzbereich: 0..+50 °C
Spannungsversorgung: L1, L2, L3, N: 400 V ~ 45..65 Hz, selbstsynchronisierend
Anzeige: 4 LEDs zur Anzeige des Gerätestatus
Gehäuse: Aluminium, Schutzart: IP40, Anschluss: Schraubklemme</t>
  </si>
  <si>
    <t>Funktionen: Schwingungspaket
Ausgang Spannung: Referenzspannung für Potentiometer: 10 V =
Ausgang Schaltkontakt: Meldekontakt bei 100% Ua, Meldekontakt bei Störzustand, Wechselkontakt, 2A für 230 V ~, Leistungsausgang für ohmsche und induktive Lasten, 33 kW (400 V ~ / 50 A)
Eingang: Eingang für Potentiometer 2,5..10 kΩ, PWM Eingang 5 V / 5..10 kHz, Eingang für PTC gemäss DIN 44081, Eingang für Reset, Ansteuerung mit Sollwertsignal 0..10 V = oder 0..20 mA, optional konfigurierbar
Temperatureinsatzbereich: 0..+50 °C
Spannungsversorgung: L1, L2, L3, N: 400 V ~ 45..65 Hz, selbstsynchronisierend
Anzeige: 4 LEDs zur Anzeige des Gerätestatus
Gehäuse: Aluminium, Schutzart: IP40, Anschluss: Schraubklemme</t>
  </si>
  <si>
    <t>6-Rippen Design, reinweiss, geeignet für Wand- oder Mastmontage (Ø=25..50 mm)</t>
  </si>
  <si>
    <t>Material: Edelstahl 1.4401 /X5CrNiMo17-12-2, rostfrei (auch Schweissnaht)
Maschenweite: 80 μm, Zylinderlänge: 24 mm +0,5, Øinnen=15,2 ±0,2 mm, Øaußen=16,4 ±0,2 mm
Oben und unten offen, Längsnahtausführung: überlappt, rollbahngeschweisst</t>
  </si>
  <si>
    <t xml:space="preserve">Einsatzzweck: Messwerterfassung
Netzwerktechnologie: theGRID Bus (RS485 Slave)
Temperatureinsatzbereich: 0..50 °C, Genauigkeit Temperatur: ±0,5 K (typ. bei 21 °C)
Messbereich Feuchte: 0..100% rH ohne Betauung, Genauigkeit Feuchte: ±2% zwischen 10..90% rH (typ. bei 21 °C)
Spannungsversorgung: 24 V = (±10%) SELV
Gehäuse: thevios 3, PC V0, Farbe: reinweiss, Schutzart: IP30
Montage: Deckeneinbau oder mit Aufputz-Gehäuse
</t>
  </si>
  <si>
    <t>AKF10+ LM235Z 050.06</t>
  </si>
  <si>
    <t>AKF10+ LM235Z 100.06</t>
  </si>
  <si>
    <t>AKF10+ LM235Z 150.06</t>
  </si>
  <si>
    <t>AKF10+ LM235Z 200.06</t>
  </si>
  <si>
    <t>AKF10+ LM235Z 250.06</t>
  </si>
  <si>
    <t>AKF10+ LM235Z 300.06</t>
  </si>
  <si>
    <t>AKF10+ LM235Z 450.06</t>
  </si>
  <si>
    <t>https://www.thermokon.de/direct/de-ch/products/akf10plus-LM235Z-050-06</t>
  </si>
  <si>
    <t xml:space="preserve">Sensor: SI-Protection zum Schutz vor Feuchtigkeit und Vibrationen, LM235Z, passiv
Temperatureinsatzbereich: -50..+120 °C, Genauigkeit Temperatur: siehe Kennlinie
Anschluss: entnehmbare Kabeleinführung Flextherm M20 für Kabel mit Ø=4,5..9 mm, abnehmbare Steckklemme, max. 2,5 mm², Anschlussleitung: 2-Leiter
Medienberührendes Material: Fühlerhülse, Ø=6 mm, Edelstahl V4A (1.4571), säurebeständig, geeignet für aggressive Medien, Gehäuse: USE-S, schlag- und bruchsicheres Gehäuse mit Klappdeckel, PC, Farbe: reinweiss, Schutzart: IP65
Lieferumfang: inkl. Montageclip USE-S-Gehäuse reinweiss, inkl. Montageset (Schrauben und Zubehör)
</t>
  </si>
  <si>
    <t>https://www.thermokon.de/direct/de-ch/products/akf10plus-LM235Z-100-06</t>
  </si>
  <si>
    <t>https://www.thermokon.de/direct/de-ch/products/akf10plus-LM235Z-150-06</t>
  </si>
  <si>
    <t>https://www.thermokon.de/direct/de-ch/products/akf10plus-LM235Z-200-06</t>
  </si>
  <si>
    <t>https://www.thermokon.de/direct/de-ch/products/akf10plus-LM235Z-250-06</t>
  </si>
  <si>
    <t>https://www.thermokon.de/direct/de-ch/products/akf10plus-LM235Z-300-06</t>
  </si>
  <si>
    <t>https://www.thermokon.de/direct/de-ch/products/akf10plus-LM235Z-450-06</t>
  </si>
  <si>
    <r>
      <t xml:space="preserve">Preisliste 2026
</t>
    </r>
    <r>
      <rPr>
        <b/>
        <sz val="11"/>
        <color theme="1"/>
        <rFont val="Arial"/>
        <family val="2"/>
      </rPr>
      <t>Gültig bis 31.12.2026</t>
    </r>
    <r>
      <rPr>
        <sz val="10"/>
        <color theme="1"/>
        <rFont val="Arial"/>
        <family val="2"/>
      </rPr>
      <t xml:space="preserve">
Diese Preisliste ist nicht rechtsverbindlich und hat daher einen informativen Charakter. Es gelten ausschließlich unsere Angebote und Auftragsbestätigungen. Fehler und Irrtümer vorbehalten. </t>
    </r>
  </si>
  <si>
    <t>thanos EVO Design schwarz Temp_rH KNX</t>
  </si>
  <si>
    <t>https://www.thermokon.de/direct/de-ch/products/thanos-evo-design-schwarz-temp-rh-knx</t>
  </si>
  <si>
    <t>KFK03 LM235Z 250.08</t>
  </si>
  <si>
    <t>https://www.thermokon.de/direct/de-ch/products/kfk03-lm235z-250-08</t>
  </si>
  <si>
    <t>Produktgruppe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</si>
</sst>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0.0%"/>
    <numFmt numFmtId="166" formatCode="#,##0.00\ _€"/>
    <numFmt numFmtId="167" formatCode="\+0.00%;[Green]\-0.00%"/>
    <numFmt numFmtId="168" formatCode="#,##0.00\ [$CHF]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Segoe UI"/>
      <family val="2"/>
    </font>
    <font>
      <sz val="11"/>
      <color theme="0" tint="-0.14999847407452621"/>
      <name val="Calibri"/>
      <family val="2"/>
      <scheme val="minor"/>
    </font>
    <font>
      <b/>
      <i/>
      <sz val="11"/>
      <color theme="0" tint="-0.1499984740745262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8"/>
      <name val="Calibri"/>
      <family val="2"/>
      <scheme val="minor"/>
    </font>
    <font>
      <b/>
      <sz val="9"/>
      <color indexed="81"/>
      <name val="Segoe UI"/>
      <family val="2"/>
    </font>
    <font>
      <sz val="11"/>
      <color theme="8" tint="0.79998168889431442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3000B"/>
      </left>
      <right style="thin">
        <color rgb="FFE3000B"/>
      </right>
      <top style="thin">
        <color rgb="FFE3000B"/>
      </top>
      <bottom style="thin">
        <color rgb="FFE3000B"/>
      </bottom>
      <diagonal/>
    </border>
    <border>
      <left style="medium">
        <color rgb="FFE3000B"/>
      </left>
      <right style="thin">
        <color rgb="FFE3000B"/>
      </right>
      <top style="medium">
        <color rgb="FFE3000B"/>
      </top>
      <bottom style="medium">
        <color rgb="FFE3000B"/>
      </bottom>
      <diagonal/>
    </border>
    <border>
      <left style="thin">
        <color rgb="FFE3000B"/>
      </left>
      <right style="thin">
        <color rgb="FFE3000B"/>
      </right>
      <top style="medium">
        <color rgb="FFE3000B"/>
      </top>
      <bottom style="medium">
        <color rgb="FFE3000B"/>
      </bottom>
      <diagonal/>
    </border>
    <border>
      <left style="medium">
        <color rgb="FFE3000B"/>
      </left>
      <right style="thin">
        <color rgb="FFE3000B"/>
      </right>
      <top style="thin">
        <color rgb="FFE3000B"/>
      </top>
      <bottom style="thin">
        <color rgb="FFE3000B"/>
      </bottom>
      <diagonal/>
    </border>
    <border>
      <left style="thin">
        <color rgb="FFE3000B"/>
      </left>
      <right/>
      <top style="medium">
        <color rgb="FFE3000B"/>
      </top>
      <bottom style="medium">
        <color rgb="FFE3000B"/>
      </bottom>
      <diagonal/>
    </border>
    <border>
      <left style="thin">
        <color rgb="FFE3000B"/>
      </left>
      <right/>
      <top style="thin">
        <color rgb="FFE3000B"/>
      </top>
      <bottom style="thin">
        <color rgb="FFE3000B"/>
      </bottom>
      <diagonal/>
    </border>
    <border>
      <left style="thin">
        <color rgb="FFE3000B"/>
      </left>
      <right style="medium">
        <color rgb="FFE3000B"/>
      </right>
      <top style="medium">
        <color rgb="FFE3000B"/>
      </top>
      <bottom style="medium">
        <color rgb="FFE3000B"/>
      </bottom>
      <diagonal/>
    </border>
    <border>
      <left style="thin">
        <color rgb="FFE3000B"/>
      </left>
      <right style="medium">
        <color rgb="FFE3000B"/>
      </right>
      <top style="thin">
        <color rgb="FFE3000B"/>
      </top>
      <bottom style="thin">
        <color rgb="FFE3000B"/>
      </bottom>
      <diagonal/>
    </border>
    <border>
      <left style="thin">
        <color rgb="FFE3000B"/>
      </left>
      <right style="medium">
        <color rgb="FFE3000B"/>
      </right>
      <top style="medium">
        <color rgb="FFE3000B"/>
      </top>
      <bottom style="thin">
        <color rgb="FFE3000B"/>
      </bottom>
      <diagonal/>
    </border>
    <border>
      <left/>
      <right/>
      <top style="thin">
        <color rgb="FFE3000B"/>
      </top>
      <bottom style="thin">
        <color rgb="FFE3000B"/>
      </bottom>
      <diagonal/>
    </border>
    <border>
      <left style="thin">
        <color rgb="FFE3000B"/>
      </left>
      <right style="medium">
        <color rgb="FFE3000B"/>
      </right>
      <top style="medium">
        <color rgb="FFE3000B"/>
      </top>
      <bottom style="medium">
        <color rgb="FFFF0000"/>
      </bottom>
      <diagonal/>
    </border>
    <border>
      <left style="thin">
        <color rgb="FFE3000B"/>
      </left>
      <right style="thin">
        <color rgb="FFE3000B"/>
      </right>
      <top/>
      <bottom style="thin">
        <color rgb="FFE3000B"/>
      </bottom>
      <diagonal/>
    </border>
    <border>
      <left style="thin">
        <color rgb="FFE3000B"/>
      </left>
      <right style="thin">
        <color rgb="FFE3000B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 vertical="top"/>
    </xf>
    <xf numFmtId="0" fontId="18" fillId="0" borderId="0" xfId="0" applyFont="1" applyAlignment="1">
      <alignment vertical="top" wrapText="1"/>
    </xf>
    <xf numFmtId="0" fontId="18" fillId="0" borderId="12" xfId="0" applyFont="1" applyBorder="1" applyAlignment="1">
      <alignment vertical="top" wrapText="1"/>
    </xf>
    <xf numFmtId="165" fontId="18" fillId="0" borderId="12" xfId="0" applyNumberFormat="1" applyFont="1" applyBorder="1" applyAlignment="1">
      <alignment horizontal="center" vertical="top" wrapText="1"/>
    </xf>
    <xf numFmtId="164" fontId="16" fillId="33" borderId="12" xfId="0" applyNumberFormat="1" applyFont="1" applyFill="1" applyBorder="1" applyAlignment="1">
      <alignment horizontal="center" vertical="top" wrapText="1"/>
    </xf>
    <xf numFmtId="0" fontId="17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vertical="top" wrapText="1"/>
    </xf>
    <xf numFmtId="0" fontId="21" fillId="0" borderId="0" xfId="0" applyFont="1" applyAlignment="1">
      <alignment wrapText="1"/>
    </xf>
    <xf numFmtId="165" fontId="16" fillId="34" borderId="10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vertical="center" wrapText="1"/>
    </xf>
    <xf numFmtId="0" fontId="16" fillId="0" borderId="10" xfId="0" applyFont="1" applyBorder="1" applyAlignment="1">
      <alignment vertical="center"/>
    </xf>
    <xf numFmtId="0" fontId="18" fillId="0" borderId="10" xfId="0" applyFont="1" applyBorder="1"/>
    <xf numFmtId="0" fontId="18" fillId="0" borderId="0" xfId="0" applyFont="1"/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 applyProtection="1">
      <alignment horizontal="center" vertical="top" wrapText="1"/>
      <protection locked="0"/>
    </xf>
    <xf numFmtId="0" fontId="18" fillId="0" borderId="12" xfId="0" applyFont="1" applyBorder="1" applyAlignment="1">
      <alignment horizontal="center" vertical="top" wrapText="1"/>
    </xf>
    <xf numFmtId="0" fontId="18" fillId="33" borderId="14" xfId="0" applyFont="1" applyFill="1" applyBorder="1" applyAlignment="1">
      <alignment vertical="top" wrapText="1"/>
    </xf>
    <xf numFmtId="1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10" xfId="0" applyBorder="1"/>
    <xf numFmtId="0" fontId="0" fillId="35" borderId="10" xfId="0" applyFill="1" applyBorder="1"/>
    <xf numFmtId="165" fontId="0" fillId="0" borderId="10" xfId="0" applyNumberFormat="1" applyBorder="1" applyAlignment="1">
      <alignment horizontal="center" vertical="top"/>
    </xf>
    <xf numFmtId="0" fontId="0" fillId="0" borderId="0" xfId="0" applyAlignment="1">
      <alignment horizontal="left"/>
    </xf>
    <xf numFmtId="0" fontId="18" fillId="0" borderId="16" xfId="0" applyFont="1" applyBorder="1" applyAlignment="1">
      <alignment vertical="top" wrapText="1"/>
    </xf>
    <xf numFmtId="14" fontId="2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top"/>
    </xf>
    <xf numFmtId="164" fontId="16" fillId="33" borderId="12" xfId="0" quotePrefix="1" applyNumberFormat="1" applyFont="1" applyFill="1" applyBorder="1" applyAlignment="1">
      <alignment horizontal="center" vertical="top" wrapText="1"/>
    </xf>
    <xf numFmtId="164" fontId="0" fillId="0" borderId="0" xfId="0" applyNumberFormat="1"/>
    <xf numFmtId="164" fontId="0" fillId="0" borderId="0" xfId="0" applyNumberFormat="1" applyAlignment="1">
      <alignment horizontal="right" vertical="top" wrapText="1"/>
    </xf>
    <xf numFmtId="166" fontId="25" fillId="0" borderId="0" xfId="0" applyNumberFormat="1" applyFont="1" applyAlignment="1">
      <alignment vertical="top"/>
    </xf>
    <xf numFmtId="164" fontId="0" fillId="0" borderId="17" xfId="0" applyNumberFormat="1" applyBorder="1" applyAlignment="1">
      <alignment horizontal="center" vertical="top"/>
    </xf>
    <xf numFmtId="0" fontId="28" fillId="0" borderId="19" xfId="42" applyFont="1" applyBorder="1" applyAlignment="1" applyProtection="1">
      <alignment horizontal="center" vertical="top"/>
    </xf>
    <xf numFmtId="0" fontId="0" fillId="0" borderId="21" xfId="0" applyBorder="1" applyAlignment="1">
      <alignment horizontal="center" vertical="top"/>
    </xf>
    <xf numFmtId="0" fontId="18" fillId="0" borderId="20" xfId="0" applyFont="1" applyBorder="1" applyAlignment="1">
      <alignment vertical="top" wrapText="1"/>
    </xf>
    <xf numFmtId="3" fontId="17" fillId="0" borderId="0" xfId="0" applyNumberFormat="1" applyFont="1" applyAlignment="1" applyProtection="1">
      <alignment horizontal="right"/>
      <protection locked="0"/>
    </xf>
    <xf numFmtId="0" fontId="0" fillId="0" borderId="18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167" fontId="0" fillId="0" borderId="17" xfId="0" applyNumberFormat="1" applyBorder="1" applyAlignment="1">
      <alignment horizontal="center" vertical="top"/>
    </xf>
    <xf numFmtId="0" fontId="0" fillId="0" borderId="13" xfId="0" applyBorder="1" applyAlignment="1">
      <alignment vertical="top"/>
    </xf>
    <xf numFmtId="0" fontId="0" fillId="0" borderId="13" xfId="0" applyBorder="1" applyAlignment="1">
      <alignment horizontal="center" vertical="top"/>
    </xf>
    <xf numFmtId="165" fontId="16" fillId="0" borderId="10" xfId="0" applyNumberFormat="1" applyFont="1" applyBorder="1" applyAlignment="1" applyProtection="1">
      <alignment horizontal="center" vertical="center"/>
      <protection locked="0"/>
    </xf>
    <xf numFmtId="166" fontId="27" fillId="0" borderId="0" xfId="42" applyNumberFormat="1" applyAlignment="1">
      <alignment vertical="top"/>
    </xf>
    <xf numFmtId="164" fontId="16" fillId="0" borderId="12" xfId="0" applyNumberFormat="1" applyFont="1" applyBorder="1" applyAlignment="1">
      <alignment horizontal="center" vertical="top" wrapText="1"/>
    </xf>
    <xf numFmtId="166" fontId="26" fillId="0" borderId="22" xfId="0" applyNumberFormat="1" applyFont="1" applyBorder="1" applyAlignment="1">
      <alignment vertical="top" wrapText="1"/>
    </xf>
    <xf numFmtId="0" fontId="26" fillId="0" borderId="22" xfId="0" applyFont="1" applyBorder="1" applyAlignment="1">
      <alignment vertical="top" wrapText="1"/>
    </xf>
    <xf numFmtId="166" fontId="25" fillId="0" borderId="0" xfId="0" quotePrefix="1" applyNumberFormat="1" applyFont="1" applyAlignment="1">
      <alignment vertical="top"/>
    </xf>
    <xf numFmtId="0" fontId="18" fillId="0" borderId="0" xfId="0" applyFont="1" applyAlignment="1">
      <alignment horizontal="center"/>
    </xf>
    <xf numFmtId="2" fontId="0" fillId="0" borderId="0" xfId="0" applyNumberFormat="1" applyAlignment="1">
      <alignment vertical="top"/>
    </xf>
    <xf numFmtId="0" fontId="16" fillId="0" borderId="0" xfId="0" applyFont="1"/>
    <xf numFmtId="168" fontId="0" fillId="33" borderId="10" xfId="0" applyNumberFormat="1" applyFill="1" applyBorder="1" applyAlignment="1">
      <alignment vertical="top"/>
    </xf>
    <xf numFmtId="168" fontId="0" fillId="33" borderId="15" xfId="0" applyNumberFormat="1" applyFill="1" applyBorder="1" applyAlignment="1">
      <alignment vertical="top"/>
    </xf>
    <xf numFmtId="168" fontId="0" fillId="0" borderId="0" xfId="0" applyNumberFormat="1"/>
    <xf numFmtId="168" fontId="30" fillId="33" borderId="10" xfId="0" applyNumberFormat="1" applyFont="1" applyFill="1" applyBorder="1" applyAlignment="1">
      <alignment vertical="top"/>
    </xf>
    <xf numFmtId="164" fontId="0" fillId="33" borderId="10" xfId="0" applyNumberFormat="1" applyFill="1" applyBorder="1" applyAlignment="1">
      <alignment vertical="top"/>
    </xf>
    <xf numFmtId="0" fontId="18" fillId="0" borderId="12" xfId="0" applyFont="1" applyBorder="1" applyAlignment="1" applyProtection="1">
      <alignment horizontal="left" vertical="top" wrapText="1"/>
      <protection locked="0"/>
    </xf>
    <xf numFmtId="0" fontId="0" fillId="0" borderId="13" xfId="0" applyBorder="1" applyAlignment="1">
      <alignment horizontal="left" vertical="top"/>
    </xf>
    <xf numFmtId="0" fontId="32" fillId="0" borderId="0" xfId="0" applyFont="1" applyAlignment="1">
      <alignment vertical="center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2">
    <dxf>
      <font>
        <color auto="1"/>
      </font>
    </dxf>
    <dxf>
      <font>
        <color auto="1"/>
      </font>
    </dxf>
  </dxfs>
  <tableStyles count="0" defaultTableStyle="TableStyleMedium2" defaultPivotStyle="PivotStyleLight16"/>
  <colors>
    <mruColors>
      <color rgb="FFFFFF99"/>
      <color rgb="FFFFFFCC"/>
      <color rgb="FFE3000B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Radio" checked="Checked" firstButton="1" fmlaLink="$I$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258233</xdr:colOff>
      <xdr:row>0</xdr:row>
      <xdr:rowOff>27517</xdr:rowOff>
    </xdr:from>
    <xdr:to>
      <xdr:col>13</xdr:col>
      <xdr:colOff>644318</xdr:colOff>
      <xdr:row>0</xdr:row>
      <xdr:rowOff>606637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9983" y="27517"/>
          <a:ext cx="2365803" cy="5715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0</xdr:row>
          <xdr:rowOff>0</xdr:rowOff>
        </xdr:from>
        <xdr:to>
          <xdr:col>10</xdr:col>
          <xdr:colOff>352425</xdr:colOff>
          <xdr:row>0</xdr:row>
          <xdr:rowOff>742950</xdr:rowOff>
        </xdr:to>
        <xdr:grpSp>
          <xdr:nvGrpSpPr>
            <xdr:cNvPr id="28" name="Gruppieren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GrpSpPr/>
          </xdr:nvGrpSpPr>
          <xdr:grpSpPr>
            <a:xfrm>
              <a:off x="12550588" y="0"/>
              <a:ext cx="1629896" cy="742950"/>
              <a:chOff x="8153400" y="38100"/>
              <a:chExt cx="1571625" cy="742950"/>
            </a:xfrm>
          </xdr:grpSpPr>
          <xdr:sp macro="" textlink="">
            <xdr:nvSpPr>
              <xdr:cNvPr id="1438" name="Option Button 414" hidden="1">
                <a:extLst>
                  <a:ext uri="{63B3BB69-23CF-44E3-9099-C40C66FF867C}">
                    <a14:compatExt spid="_x0000_s1438"/>
                  </a:ext>
                  <a:ext uri="{FF2B5EF4-FFF2-40B4-BE49-F238E27FC236}">
                    <a16:creationId xmlns:a16="http://schemas.microsoft.com/office/drawing/2014/main" id="{00000000-0008-0000-0000-00009E050000}"/>
                  </a:ext>
                </a:extLst>
              </xdr:cNvPr>
              <xdr:cNvSpPr/>
            </xdr:nvSpPr>
            <xdr:spPr bwMode="auto">
              <a:xfrm>
                <a:off x="8153400" y="38100"/>
                <a:ext cx="1571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ohne Rahmen</a:t>
                </a:r>
              </a:p>
            </xdr:txBody>
          </xdr:sp>
          <xdr:sp macro="" textlink="">
            <xdr:nvSpPr>
              <xdr:cNvPr id="1439" name="Option Button 415" hidden="1">
                <a:extLst>
                  <a:ext uri="{63B3BB69-23CF-44E3-9099-C40C66FF867C}">
                    <a14:compatExt spid="_x0000_s1439"/>
                  </a:ext>
                  <a:ext uri="{FF2B5EF4-FFF2-40B4-BE49-F238E27FC236}">
                    <a16:creationId xmlns:a16="http://schemas.microsoft.com/office/drawing/2014/main" id="{00000000-0008-0000-0000-00009F050000}"/>
                  </a:ext>
                </a:extLst>
              </xdr:cNvPr>
              <xdr:cNvSpPr/>
            </xdr:nvSpPr>
            <xdr:spPr bwMode="auto">
              <a:xfrm>
                <a:off x="8153400" y="219075"/>
                <a:ext cx="1571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Rahmen Kunststoff Standard</a:t>
                </a:r>
              </a:p>
            </xdr:txBody>
          </xdr:sp>
          <xdr:sp macro="" textlink="">
            <xdr:nvSpPr>
              <xdr:cNvPr id="1440" name="Option Button 416" hidden="1">
                <a:extLst>
                  <a:ext uri="{63B3BB69-23CF-44E3-9099-C40C66FF867C}">
                    <a14:compatExt spid="_x0000_s1440"/>
                  </a:ext>
                  <a:ext uri="{FF2B5EF4-FFF2-40B4-BE49-F238E27FC236}">
                    <a16:creationId xmlns:a16="http://schemas.microsoft.com/office/drawing/2014/main" id="{00000000-0008-0000-0000-0000A0050000}"/>
                  </a:ext>
                </a:extLst>
              </xdr:cNvPr>
              <xdr:cNvSpPr/>
            </xdr:nvSpPr>
            <xdr:spPr bwMode="auto">
              <a:xfrm>
                <a:off x="8153400" y="390525"/>
                <a:ext cx="1571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Rahmen Kunststoff Sonder</a:t>
                </a:r>
              </a:p>
            </xdr:txBody>
          </xdr:sp>
          <xdr:sp macro="" textlink="">
            <xdr:nvSpPr>
              <xdr:cNvPr id="1441" name="Option Button 417" hidden="1">
                <a:extLst>
                  <a:ext uri="{63B3BB69-23CF-44E3-9099-C40C66FF867C}">
                    <a14:compatExt spid="_x0000_s1441"/>
                  </a:ext>
                  <a:ext uri="{FF2B5EF4-FFF2-40B4-BE49-F238E27FC236}">
                    <a16:creationId xmlns:a16="http://schemas.microsoft.com/office/drawing/2014/main" id="{00000000-0008-0000-0000-0000A1050000}"/>
                  </a:ext>
                </a:extLst>
              </xdr:cNvPr>
              <xdr:cNvSpPr/>
            </xdr:nvSpPr>
            <xdr:spPr bwMode="auto">
              <a:xfrm>
                <a:off x="8153400" y="561975"/>
                <a:ext cx="15716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Rahmen Glas/Metall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ermokon.de/direct/de-ch/products/laplus-co2-temp-rh-bat-lrw" TargetMode="External"/><Relationship Id="rId13" Type="http://schemas.openxmlformats.org/officeDocument/2006/relationships/printerSettings" Target="../printerSettings/printerSettings1.bin"/><Relationship Id="rId18" Type="http://schemas.openxmlformats.org/officeDocument/2006/relationships/ctrlProp" Target="../ctrlProps/ctrlProp3.xml"/><Relationship Id="rId3" Type="http://schemas.openxmlformats.org/officeDocument/2006/relationships/hyperlink" Target="https://www.thermokon.de/direct/de-ch/products/novos-3-sr-co2-temp-rh-weiss" TargetMode="External"/><Relationship Id="rId7" Type="http://schemas.openxmlformats.org/officeDocument/2006/relationships/hyperlink" Target="https://www.thermokon.de/direct/de-ch/products/novos-3-co2-temp-rh-weiss-epd-lrw" TargetMode="External"/><Relationship Id="rId12" Type="http://schemas.openxmlformats.org/officeDocument/2006/relationships/hyperlink" Target="https://www.thermokon.de/direct/de-ch/products/kfk03-lm235z-250-08" TargetMode="External"/><Relationship Id="rId17" Type="http://schemas.openxmlformats.org/officeDocument/2006/relationships/ctrlProp" Target="../ctrlProps/ctrlProp2.xml"/><Relationship Id="rId2" Type="http://schemas.openxmlformats.org/officeDocument/2006/relationships/hyperlink" Target="https://www.thermokon.de/direct/products/abnahmepruefzeugnis-3-1-din-en-10204-druck-2-messwerte" TargetMode="External"/><Relationship Id="rId16" Type="http://schemas.openxmlformats.org/officeDocument/2006/relationships/ctrlProp" Target="../ctrlProps/ctrlProp1.xml"/><Relationship Id="rId20" Type="http://schemas.openxmlformats.org/officeDocument/2006/relationships/comments" Target="../comments1.xml"/><Relationship Id="rId1" Type="http://schemas.openxmlformats.org/officeDocument/2006/relationships/hyperlink" Target="https://www.thermokon.de/direct/products/abnahmepruefzeugnis-3-1-din-en-10204-druck-2-messwerte" TargetMode="External"/><Relationship Id="rId6" Type="http://schemas.openxmlformats.org/officeDocument/2006/relationships/hyperlink" Target="https://www.thermokon.de/direct/products/abnahmepruefzeugnis-3-1-din-en-10204-druck-2-messwerte" TargetMode="External"/><Relationship Id="rId11" Type="http://schemas.openxmlformats.org/officeDocument/2006/relationships/hyperlink" Target="https://www.thermokon.de/direct/de-ch/products/thanos-evo-design-schwarz-temp-rh-knx" TargetMode="External"/><Relationship Id="rId5" Type="http://schemas.openxmlformats.org/officeDocument/2006/relationships/hyperlink" Target="https://www.thermokon.de/direct/de-ch/products/novos-3-co2-temp-rh-weiss-lrw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www.thermokon.de/direct/products/abnahmepruefzeugnis-3-1-din-en-10204-druck-2-messwerte" TargetMode="External"/><Relationship Id="rId19" Type="http://schemas.openxmlformats.org/officeDocument/2006/relationships/ctrlProp" Target="../ctrlProps/ctrlProp4.xml"/><Relationship Id="rId4" Type="http://schemas.openxmlformats.org/officeDocument/2006/relationships/hyperlink" Target="https://www.thermokon.de/direct/de-ch/products/novos-3-sr-co2-temp-weiss" TargetMode="External"/><Relationship Id="rId9" Type="http://schemas.openxmlformats.org/officeDocument/2006/relationships/hyperlink" Target="https://www.thermokon.de/direct/de-ch/products/lkplus-co2-temp-rh-bat-lrw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V2024"/>
  <sheetViews>
    <sheetView tabSelected="1" zoomScale="85" zoomScaleNormal="85" workbookViewId="0">
      <pane xSplit="2" ySplit="2" topLeftCell="C3" activePane="bottomRight" state="frozen"/>
      <selection activeCell="B1" sqref="B1"/>
      <selection pane="topRight" activeCell="C1" sqref="C1"/>
      <selection pane="bottomLeft" activeCell="B3" sqref="B3"/>
      <selection pane="bottomRight" activeCell="H19" sqref="H19"/>
    </sheetView>
  </sheetViews>
  <sheetFormatPr baseColWidth="10" defaultColWidth="11.42578125" defaultRowHeight="15" outlineLevelCol="1" x14ac:dyDescent="0.25"/>
  <cols>
    <col min="1" max="1" width="12.140625" style="1" hidden="1" customWidth="1" outlineLevel="1"/>
    <col min="2" max="2" width="70.42578125" style="1" customWidth="1" collapsed="1"/>
    <col min="3" max="3" width="64.5703125" style="1" customWidth="1"/>
    <col min="4" max="4" width="17.140625" style="12" hidden="1" customWidth="1" outlineLevel="1" collapsed="1"/>
    <col min="5" max="5" width="31" style="12" hidden="1" customWidth="1" outlineLevel="1"/>
    <col min="6" max="6" width="19.42578125" style="3" customWidth="1" collapsed="1"/>
    <col min="7" max="7" width="19.42578125" style="2" customWidth="1"/>
    <col min="8" max="8" width="14.28515625" style="2" customWidth="1"/>
    <col min="9" max="9" width="9.5703125" style="4" bestFit="1" customWidth="1"/>
    <col min="10" max="10" width="9.5703125" style="1" bestFit="1" customWidth="1"/>
    <col min="11" max="11" width="16.85546875" style="6" bestFit="1" customWidth="1"/>
    <col min="12" max="12" width="14.85546875" style="2" customWidth="1"/>
    <col min="13" max="13" width="14.85546875" style="4" customWidth="1"/>
    <col min="14" max="14" width="10.85546875" style="4" bestFit="1" customWidth="1"/>
    <col min="15" max="15" width="21.85546875" style="33" customWidth="1"/>
    <col min="16" max="16" width="17.42578125" style="37" hidden="1" customWidth="1" outlineLevel="1"/>
    <col min="17" max="17" width="118.28515625" style="37" hidden="1" customWidth="1" outlineLevel="1"/>
    <col min="18" max="18" width="7.7109375" style="1" hidden="1" customWidth="1" outlineLevel="1" collapsed="1"/>
    <col min="19" max="19" width="9.7109375" style="1" hidden="1" customWidth="1" outlineLevel="1"/>
    <col min="20" max="20" width="18.42578125" style="1" customWidth="1" collapsed="1"/>
    <col min="21" max="21" width="255.7109375" style="1" hidden="1" customWidth="1" outlineLevel="1"/>
    <col min="22" max="22" width="11.42578125" style="1" collapsed="1"/>
    <col min="23" max="16384" width="11.42578125" style="1"/>
  </cols>
  <sheetData>
    <row r="1" spans="1:21" ht="99.95" customHeight="1" thickBot="1" x14ac:dyDescent="0.3">
      <c r="B1" s="64" t="s">
        <v>6134</v>
      </c>
      <c r="C1" s="3"/>
      <c r="D1" s="11" t="s">
        <v>1265</v>
      </c>
      <c r="G1" s="3"/>
      <c r="H1" s="36" t="s">
        <v>4410</v>
      </c>
      <c r="I1" s="42">
        <v>1</v>
      </c>
      <c r="J1" s="4"/>
      <c r="K1" s="32">
        <v>46094</v>
      </c>
      <c r="L1" s="6"/>
      <c r="M1" s="26" t="s">
        <v>4411</v>
      </c>
      <c r="N1" s="30"/>
      <c r="O1" s="30" t="s">
        <v>1266</v>
      </c>
      <c r="P1" s="38"/>
      <c r="R1" s="37"/>
    </row>
    <row r="2" spans="1:21" s="7" customFormat="1" ht="48.75" customHeight="1" thickBot="1" x14ac:dyDescent="0.3">
      <c r="A2" s="14" t="s">
        <v>0</v>
      </c>
      <c r="B2" s="21" t="s">
        <v>31</v>
      </c>
      <c r="C2" s="8" t="s">
        <v>4</v>
      </c>
      <c r="D2" s="23" t="s">
        <v>2254</v>
      </c>
      <c r="E2" s="22" t="s">
        <v>1</v>
      </c>
      <c r="F2" s="22" t="s">
        <v>2</v>
      </c>
      <c r="G2" s="23" t="s">
        <v>2371</v>
      </c>
      <c r="H2" s="10" t="s">
        <v>1283</v>
      </c>
      <c r="I2" s="34" t="s">
        <v>35</v>
      </c>
      <c r="J2" s="8" t="s">
        <v>32</v>
      </c>
      <c r="K2" s="8" t="s">
        <v>6139</v>
      </c>
      <c r="L2" s="9" t="s">
        <v>7</v>
      </c>
      <c r="M2" s="24" t="s">
        <v>30</v>
      </c>
      <c r="N2" s="41" t="s">
        <v>10</v>
      </c>
      <c r="O2" s="21" t="s">
        <v>36</v>
      </c>
      <c r="P2" s="50" t="s">
        <v>1098</v>
      </c>
      <c r="Q2" s="51" t="s">
        <v>1205</v>
      </c>
      <c r="R2" s="51"/>
      <c r="S2" s="52" t="s">
        <v>1112</v>
      </c>
      <c r="T2" s="31" t="s">
        <v>1142</v>
      </c>
      <c r="U2" s="62" t="s">
        <v>4430</v>
      </c>
    </row>
    <row r="3" spans="1:21" x14ac:dyDescent="0.25">
      <c r="A3" s="1">
        <v>9031</v>
      </c>
      <c r="B3" s="46" t="s">
        <v>1284</v>
      </c>
      <c r="C3" s="46" t="s">
        <v>2121</v>
      </c>
      <c r="D3" s="46" t="s">
        <v>2255</v>
      </c>
      <c r="E3" s="47" t="s">
        <v>1113</v>
      </c>
      <c r="F3" s="47" t="s">
        <v>1114</v>
      </c>
      <c r="G3" s="47">
        <v>766630</v>
      </c>
      <c r="H3" s="57">
        <v>684.30000000000007</v>
      </c>
      <c r="I3" s="60">
        <f>IF(R3="UP",VLOOKUP($I$1,Änderungen!$F$1:$G$4,2,FALSE),IF(OR(ISERROR(FIND("NOVOS",B3)),ISERROR(FIND("Design ",B3))),IF(OR(ISERROR(FIND("thanos EVO",B3)),ISERROR(FIND("Design ",B3))),0,96.55),19.35))</f>
        <v>0</v>
      </c>
      <c r="J3" s="40"/>
      <c r="K3" s="40" t="s">
        <v>1186</v>
      </c>
      <c r="L3" s="29">
        <f>IF(K3&lt;&gt;"",IFERROR(VLOOKUP(K3,Rabattwerte_eintragen!$A$3:$C$24,3,FALSE),0),0)</f>
        <v>0</v>
      </c>
      <c r="M3" s="58">
        <f>IF(H3&lt;&gt;"",H3*(1-L3)+I3*(1-VLOOKUP("A1",Rabattwerte_eintragen!$A$3:$C$26,3,FALSE)),"")</f>
        <v>684.30000000000007</v>
      </c>
      <c r="N3" s="40"/>
      <c r="O3" s="39" t="str">
        <f t="shared" ref="O3:O58" si="0">IF(Q3&lt;&gt;"",HYPERLINK(Q3, "Artikel online anzeigen"),"")</f>
        <v>Artikel online anzeigen</v>
      </c>
      <c r="P3" s="43"/>
      <c r="Q3" s="49" t="s">
        <v>2373</v>
      </c>
      <c r="R3" s="37" t="s">
        <v>1018</v>
      </c>
      <c r="S3" s="55"/>
      <c r="T3" s="40" t="s">
        <v>1143</v>
      </c>
      <c r="U3" s="63" t="s">
        <v>4853</v>
      </c>
    </row>
    <row r="4" spans="1:21" x14ac:dyDescent="0.25">
      <c r="A4" s="1">
        <v>9032</v>
      </c>
      <c r="B4" s="46" t="s">
        <v>1285</v>
      </c>
      <c r="C4" s="46" t="s">
        <v>2122</v>
      </c>
      <c r="D4" s="46" t="s">
        <v>2255</v>
      </c>
      <c r="E4" s="47" t="s">
        <v>1113</v>
      </c>
      <c r="F4" s="47" t="s">
        <v>1114</v>
      </c>
      <c r="G4" s="47">
        <v>780339</v>
      </c>
      <c r="H4" s="57">
        <v>748.15</v>
      </c>
      <c r="I4" s="60">
        <f>IF(R4="UP",VLOOKUP($I$1,Änderungen!$F$1:$G$4,2,FALSE),IF(OR(ISERROR(FIND("NOVOS",B4)),ISERROR(FIND("Design ",B4))),IF(OR(ISERROR(FIND("thanos EVO",B4)),ISERROR(FIND("Design ",B4))),0,96.55),19.35))</f>
        <v>0</v>
      </c>
      <c r="J4" s="40"/>
      <c r="K4" s="40" t="s">
        <v>1186</v>
      </c>
      <c r="L4" s="29">
        <f>IF(K4&lt;&gt;"",IFERROR(VLOOKUP(K4,Rabattwerte_eintragen!$A$3:$C$24,3,FALSE),0),0)</f>
        <v>0</v>
      </c>
      <c r="M4" s="58">
        <f>IF(H4&lt;&gt;"",H4*(1-L4)+I4*(1-VLOOKUP("A1",Rabattwerte_eintragen!$A$3:$C$26,3,FALSE)),"")</f>
        <v>748.15</v>
      </c>
      <c r="N4" s="40"/>
      <c r="O4" s="39" t="str">
        <f t="shared" si="0"/>
        <v>Artikel online anzeigen</v>
      </c>
      <c r="P4" s="44"/>
      <c r="Q4" s="49" t="s">
        <v>2374</v>
      </c>
      <c r="R4" s="37" t="s">
        <v>1018</v>
      </c>
      <c r="S4" s="55"/>
      <c r="T4" s="40" t="s">
        <v>1143</v>
      </c>
      <c r="U4" s="63" t="s">
        <v>4854</v>
      </c>
    </row>
    <row r="5" spans="1:21" x14ac:dyDescent="0.25">
      <c r="A5" s="1">
        <v>9033</v>
      </c>
      <c r="B5" s="46" t="s">
        <v>1286</v>
      </c>
      <c r="C5" s="46" t="s">
        <v>2123</v>
      </c>
      <c r="D5" s="46" t="s">
        <v>2255</v>
      </c>
      <c r="E5" s="47" t="s">
        <v>1113</v>
      </c>
      <c r="F5" s="47" t="s">
        <v>1114</v>
      </c>
      <c r="G5" s="47">
        <v>775434</v>
      </c>
      <c r="H5" s="57">
        <v>843.94999999999993</v>
      </c>
      <c r="I5" s="60">
        <f>IF(R5="UP",VLOOKUP($I$1,Änderungen!$F$1:$G$4,2,FALSE),IF(OR(ISERROR(FIND("NOVOS",B5)),ISERROR(FIND("Design ",B5))),IF(OR(ISERROR(FIND("thanos EVO",B5)),ISERROR(FIND("Design ",B5))),0,96.55),19.35))</f>
        <v>0</v>
      </c>
      <c r="J5" s="40"/>
      <c r="K5" s="40" t="s">
        <v>1186</v>
      </c>
      <c r="L5" s="29">
        <f>IF(K5&lt;&gt;"",IFERROR(VLOOKUP(K5,Rabattwerte_eintragen!$A$3:$C$24,3,FALSE),0),0)</f>
        <v>0</v>
      </c>
      <c r="M5" s="58">
        <f>IF(H5&lt;&gt;"",H5*(1-L5)+I5*(1-VLOOKUP("A1",Rabattwerte_eintragen!$A$3:$C$26,3,FALSE)),"")</f>
        <v>843.94999999999993</v>
      </c>
      <c r="N5" s="40"/>
      <c r="O5" s="39" t="str">
        <f t="shared" si="0"/>
        <v>Artikel online anzeigen</v>
      </c>
      <c r="P5" s="44"/>
      <c r="Q5" s="49" t="s">
        <v>2375</v>
      </c>
      <c r="R5" s="37" t="s">
        <v>1018</v>
      </c>
      <c r="S5" s="55"/>
      <c r="T5" s="40" t="s">
        <v>1143</v>
      </c>
      <c r="U5" s="63" t="s">
        <v>4855</v>
      </c>
    </row>
    <row r="6" spans="1:21" x14ac:dyDescent="0.25">
      <c r="A6" s="1">
        <v>9035</v>
      </c>
      <c r="B6" s="46" t="s">
        <v>1287</v>
      </c>
      <c r="C6" s="46" t="s">
        <v>2124</v>
      </c>
      <c r="D6" s="46" t="s">
        <v>2255</v>
      </c>
      <c r="E6" s="47" t="s">
        <v>1113</v>
      </c>
      <c r="F6" s="47" t="s">
        <v>1114</v>
      </c>
      <c r="G6" s="47">
        <v>771368</v>
      </c>
      <c r="H6" s="57">
        <v>923.65</v>
      </c>
      <c r="I6" s="60">
        <f>IF(R6="UP",VLOOKUP($I$1,Änderungen!$F$1:$G$4,2,FALSE),IF(OR(ISERROR(FIND("NOVOS",B6)),ISERROR(FIND("Design ",B6))),IF(OR(ISERROR(FIND("thanos EVO",B6)),ISERROR(FIND("Design ",B6))),0,96.55),19.35))</f>
        <v>0</v>
      </c>
      <c r="J6" s="40"/>
      <c r="K6" s="40" t="s">
        <v>1186</v>
      </c>
      <c r="L6" s="29">
        <f>IF(K6&lt;&gt;"",IFERROR(VLOOKUP(K6,Rabattwerte_eintragen!$A$3:$C$24,3,FALSE),0),0)</f>
        <v>0</v>
      </c>
      <c r="M6" s="58">
        <f>IF(H6&lt;&gt;"",H6*(1-L6)+I6*(1-VLOOKUP("A1",Rabattwerte_eintragen!$A$3:$C$26,3,FALSE)),"")</f>
        <v>923.65</v>
      </c>
      <c r="N6" s="40"/>
      <c r="O6" s="39" t="str">
        <f t="shared" si="0"/>
        <v>Artikel online anzeigen</v>
      </c>
      <c r="P6" s="44"/>
      <c r="Q6" s="49" t="s">
        <v>2376</v>
      </c>
      <c r="R6" s="37" t="s">
        <v>1018</v>
      </c>
      <c r="S6" s="55"/>
      <c r="T6" s="40" t="s">
        <v>1143</v>
      </c>
      <c r="U6" s="63" t="s">
        <v>4856</v>
      </c>
    </row>
    <row r="7" spans="1:21" x14ac:dyDescent="0.25">
      <c r="A7" s="1">
        <v>9036</v>
      </c>
      <c r="B7" s="46" t="s">
        <v>84</v>
      </c>
      <c r="C7" s="46" t="s">
        <v>2121</v>
      </c>
      <c r="D7" s="46" t="s">
        <v>2255</v>
      </c>
      <c r="E7" s="47" t="s">
        <v>1113</v>
      </c>
      <c r="F7" s="47" t="s">
        <v>1114</v>
      </c>
      <c r="G7" s="47">
        <v>774352</v>
      </c>
      <c r="H7" s="57">
        <v>703.6</v>
      </c>
      <c r="I7" s="60">
        <f>IF(R7="UP",VLOOKUP($I$1,Änderungen!$F$1:$G$4,2,FALSE),IF(OR(ISERROR(FIND("NOVOS",B7)),ISERROR(FIND("Design ",B7))),IF(OR(ISERROR(FIND("thanos EVO",B7)),ISERROR(FIND("Design ",B7))),0,96.55),19.35))</f>
        <v>0</v>
      </c>
      <c r="J7" s="40"/>
      <c r="K7" s="40" t="s">
        <v>1186</v>
      </c>
      <c r="L7" s="29">
        <f>IF(K7&lt;&gt;"",IFERROR(VLOOKUP(K7,Rabattwerte_eintragen!$A$3:$C$24,3,FALSE),0),0)</f>
        <v>0</v>
      </c>
      <c r="M7" s="58">
        <f>IF(H7&lt;&gt;"",H7*(1-L7)+I7*(1-VLOOKUP("A1",Rabattwerte_eintragen!$A$3:$C$26,3,FALSE)),"")</f>
        <v>703.6</v>
      </c>
      <c r="N7" s="40"/>
      <c r="O7" s="39" t="str">
        <f t="shared" si="0"/>
        <v>Artikel online anzeigen</v>
      </c>
      <c r="P7" s="44"/>
      <c r="Q7" s="49" t="s">
        <v>2377</v>
      </c>
      <c r="R7" s="37" t="s">
        <v>1018</v>
      </c>
      <c r="S7" s="55"/>
      <c r="T7" s="40" t="s">
        <v>1143</v>
      </c>
      <c r="U7" s="63" t="s">
        <v>4431</v>
      </c>
    </row>
    <row r="8" spans="1:21" x14ac:dyDescent="0.25">
      <c r="A8" s="1">
        <v>9037</v>
      </c>
      <c r="B8" s="46" t="s">
        <v>85</v>
      </c>
      <c r="C8" s="46" t="s">
        <v>2122</v>
      </c>
      <c r="D8" s="46" t="s">
        <v>2255</v>
      </c>
      <c r="E8" s="47" t="s">
        <v>1113</v>
      </c>
      <c r="F8" s="47" t="s">
        <v>1114</v>
      </c>
      <c r="G8" s="47">
        <v>780360</v>
      </c>
      <c r="H8" s="57">
        <v>767.45</v>
      </c>
      <c r="I8" s="60">
        <f>IF(R8="UP",VLOOKUP($I$1,Änderungen!$F$1:$G$4,2,FALSE),IF(OR(ISERROR(FIND("NOVOS",B8)),ISERROR(FIND("Design ",B8))),IF(OR(ISERROR(FIND("thanos EVO",B8)),ISERROR(FIND("Design ",B8))),0,96.55),19.35))</f>
        <v>0</v>
      </c>
      <c r="J8" s="40"/>
      <c r="K8" s="40" t="s">
        <v>1186</v>
      </c>
      <c r="L8" s="29">
        <f>IF(K8&lt;&gt;"",IFERROR(VLOOKUP(K8,Rabattwerte_eintragen!$A$3:$C$24,3,FALSE),0),0)</f>
        <v>0</v>
      </c>
      <c r="M8" s="58">
        <f>IF(H8&lt;&gt;"",H8*(1-L8)+I8*(1-VLOOKUP("A1",Rabattwerte_eintragen!$A$3:$C$26,3,FALSE)),"")</f>
        <v>767.45</v>
      </c>
      <c r="N8" s="40"/>
      <c r="O8" s="39" t="str">
        <f t="shared" si="0"/>
        <v>Artikel online anzeigen</v>
      </c>
      <c r="P8" s="44"/>
      <c r="Q8" s="49" t="s">
        <v>2378</v>
      </c>
      <c r="R8" s="37" t="s">
        <v>1018</v>
      </c>
      <c r="S8" s="55"/>
      <c r="T8" s="40" t="s">
        <v>1143</v>
      </c>
      <c r="U8" s="63" t="s">
        <v>4432</v>
      </c>
    </row>
    <row r="9" spans="1:21" x14ac:dyDescent="0.25">
      <c r="A9" s="1">
        <v>9038</v>
      </c>
      <c r="B9" s="46" t="s">
        <v>86</v>
      </c>
      <c r="C9" s="46" t="s">
        <v>2123</v>
      </c>
      <c r="D9" s="46" t="s">
        <v>2255</v>
      </c>
      <c r="E9" s="47" t="s">
        <v>1113</v>
      </c>
      <c r="F9" s="47" t="s">
        <v>1114</v>
      </c>
      <c r="G9" s="47">
        <v>780377</v>
      </c>
      <c r="H9" s="57">
        <v>863.25</v>
      </c>
      <c r="I9" s="60">
        <f>IF(R9="UP",VLOOKUP($I$1,Änderungen!$F$1:$G$4,2,FALSE),IF(OR(ISERROR(FIND("NOVOS",B9)),ISERROR(FIND("Design ",B9))),IF(OR(ISERROR(FIND("thanos EVO",B9)),ISERROR(FIND("Design ",B9))),0,96.55),19.35))</f>
        <v>0</v>
      </c>
      <c r="J9" s="40"/>
      <c r="K9" s="40" t="s">
        <v>1186</v>
      </c>
      <c r="L9" s="29">
        <f>IF(K9&lt;&gt;"",IFERROR(VLOOKUP(K9,Rabattwerte_eintragen!$A$3:$C$24,3,FALSE),0),0)</f>
        <v>0</v>
      </c>
      <c r="M9" s="58">
        <f>IF(H9&lt;&gt;"",H9*(1-L9)+I9*(1-VLOOKUP("A1",Rabattwerte_eintragen!$A$3:$C$26,3,FALSE)),"")</f>
        <v>863.25</v>
      </c>
      <c r="N9" s="40"/>
      <c r="O9" s="39" t="str">
        <f t="shared" si="0"/>
        <v>Artikel online anzeigen</v>
      </c>
      <c r="P9" s="44"/>
      <c r="Q9" s="49" t="s">
        <v>2379</v>
      </c>
      <c r="R9" s="37" t="s">
        <v>1018</v>
      </c>
      <c r="S9" s="55"/>
      <c r="T9" s="40" t="s">
        <v>1143</v>
      </c>
      <c r="U9" s="63" t="s">
        <v>4433</v>
      </c>
    </row>
    <row r="10" spans="1:21" x14ac:dyDescent="0.25">
      <c r="A10" s="1">
        <v>9040</v>
      </c>
      <c r="B10" s="46" t="s">
        <v>87</v>
      </c>
      <c r="C10" s="46" t="s">
        <v>2124</v>
      </c>
      <c r="D10" s="46" t="s">
        <v>2255</v>
      </c>
      <c r="E10" s="47" t="s">
        <v>1113</v>
      </c>
      <c r="F10" s="47" t="s">
        <v>1114</v>
      </c>
      <c r="G10" s="47">
        <v>771351</v>
      </c>
      <c r="H10" s="57">
        <v>943</v>
      </c>
      <c r="I10" s="60">
        <f>IF(R10="UP",VLOOKUP($I$1,Änderungen!$F$1:$G$4,2,FALSE),IF(OR(ISERROR(FIND("NOVOS",B10)),ISERROR(FIND("Design ",B10))),IF(OR(ISERROR(FIND("thanos EVO",B10)),ISERROR(FIND("Design ",B10))),0,96.55),19.35))</f>
        <v>0</v>
      </c>
      <c r="J10" s="40"/>
      <c r="K10" s="40" t="s">
        <v>1186</v>
      </c>
      <c r="L10" s="29">
        <f>IF(K10&lt;&gt;"",IFERROR(VLOOKUP(K10,Rabattwerte_eintragen!$A$3:$C$24,3,FALSE),0),0)</f>
        <v>0</v>
      </c>
      <c r="M10" s="58">
        <f>IF(H10&lt;&gt;"",H10*(1-L10)+I10*(1-VLOOKUP("A1",Rabattwerte_eintragen!$A$3:$C$26,3,FALSE)),"")</f>
        <v>943</v>
      </c>
      <c r="N10" s="40"/>
      <c r="O10" s="39" t="str">
        <f t="shared" si="0"/>
        <v>Artikel online anzeigen</v>
      </c>
      <c r="P10" s="44"/>
      <c r="Q10" s="49" t="s">
        <v>2380</v>
      </c>
      <c r="R10" s="37" t="s">
        <v>1018</v>
      </c>
      <c r="S10" s="55"/>
      <c r="T10" s="40" t="s">
        <v>1143</v>
      </c>
      <c r="U10" s="63" t="s">
        <v>4434</v>
      </c>
    </row>
    <row r="11" spans="1:21" x14ac:dyDescent="0.25">
      <c r="A11" s="1">
        <v>11380</v>
      </c>
      <c r="B11" s="46" t="s">
        <v>1160</v>
      </c>
      <c r="C11" s="46" t="s">
        <v>2121</v>
      </c>
      <c r="D11" s="46" t="s">
        <v>2255</v>
      </c>
      <c r="E11" s="47" t="s">
        <v>1113</v>
      </c>
      <c r="F11" s="47" t="s">
        <v>1114</v>
      </c>
      <c r="G11" s="47">
        <v>807418</v>
      </c>
      <c r="H11" s="57">
        <v>703.6</v>
      </c>
      <c r="I11" s="60">
        <f>IF(R11="UP",VLOOKUP($I$1,Änderungen!$F$1:$G$4,2,FALSE),IF(OR(ISERROR(FIND("NOVOS",B11)),ISERROR(FIND("Design ",B11))),IF(OR(ISERROR(FIND("thanos EVO",B11)),ISERROR(FIND("Design ",B11))),0,96.55),19.35))</f>
        <v>96.55</v>
      </c>
      <c r="J11" s="40"/>
      <c r="K11" s="40" t="s">
        <v>1186</v>
      </c>
      <c r="L11" s="29">
        <f>IF(K11&lt;&gt;"",IFERROR(VLOOKUP(K11,Rabattwerte_eintragen!$A$3:$C$24,3,FALSE),0),0)</f>
        <v>0</v>
      </c>
      <c r="M11" s="58">
        <f>IF(H11&lt;&gt;"",H11*(1-L11)+I11*(1-VLOOKUP("A1",Rabattwerte_eintragen!$A$3:$C$26,3,FALSE)),"")</f>
        <v>800.15</v>
      </c>
      <c r="N11" s="40"/>
      <c r="O11" s="39" t="str">
        <f t="shared" si="0"/>
        <v>Artikel online anzeigen</v>
      </c>
      <c r="P11" s="44"/>
      <c r="Q11" s="49" t="s">
        <v>2381</v>
      </c>
      <c r="R11" s="37" t="s">
        <v>1018</v>
      </c>
      <c r="S11" s="55"/>
      <c r="T11" s="40" t="s">
        <v>1143</v>
      </c>
      <c r="U11" s="63" t="s">
        <v>4435</v>
      </c>
    </row>
    <row r="12" spans="1:21" x14ac:dyDescent="0.25">
      <c r="A12" s="1">
        <v>11381</v>
      </c>
      <c r="B12" s="46" t="s">
        <v>1161</v>
      </c>
      <c r="C12" s="46" t="s">
        <v>2122</v>
      </c>
      <c r="D12" s="46" t="s">
        <v>2255</v>
      </c>
      <c r="E12" s="47" t="s">
        <v>1113</v>
      </c>
      <c r="F12" s="47" t="s">
        <v>1114</v>
      </c>
      <c r="G12" s="47">
        <v>807401</v>
      </c>
      <c r="H12" s="57">
        <v>767.45</v>
      </c>
      <c r="I12" s="60">
        <f>IF(R12="UP",VLOOKUP($I$1,Änderungen!$F$1:$G$4,2,FALSE),IF(OR(ISERROR(FIND("NOVOS",B12)),ISERROR(FIND("Design ",B12))),IF(OR(ISERROR(FIND("thanos EVO",B12)),ISERROR(FIND("Design ",B12))),0,96.55),19.35))</f>
        <v>96.55</v>
      </c>
      <c r="J12" s="40"/>
      <c r="K12" s="40" t="s">
        <v>1186</v>
      </c>
      <c r="L12" s="29">
        <f>IF(K12&lt;&gt;"",IFERROR(VLOOKUP(K12,Rabattwerte_eintragen!$A$3:$C$24,3,FALSE),0),0)</f>
        <v>0</v>
      </c>
      <c r="M12" s="58">
        <f>IF(H12&lt;&gt;"",H12*(1-L12)+I12*(1-VLOOKUP("A1",Rabattwerte_eintragen!$A$3:$C$26,3,FALSE)),"")</f>
        <v>864</v>
      </c>
      <c r="N12" s="40"/>
      <c r="O12" s="39" t="str">
        <f t="shared" si="0"/>
        <v>Artikel online anzeigen</v>
      </c>
      <c r="P12" s="44"/>
      <c r="Q12" s="49" t="s">
        <v>2382</v>
      </c>
      <c r="R12" s="37" t="s">
        <v>1018</v>
      </c>
      <c r="S12" s="55"/>
      <c r="T12" s="40" t="s">
        <v>1143</v>
      </c>
      <c r="U12" s="63" t="s">
        <v>4435</v>
      </c>
    </row>
    <row r="13" spans="1:21" x14ac:dyDescent="0.25">
      <c r="A13" s="1">
        <v>11382</v>
      </c>
      <c r="B13" s="46" t="s">
        <v>1162</v>
      </c>
      <c r="C13" s="46" t="s">
        <v>2123</v>
      </c>
      <c r="D13" s="46" t="s">
        <v>2255</v>
      </c>
      <c r="E13" s="47" t="s">
        <v>1113</v>
      </c>
      <c r="F13" s="47" t="s">
        <v>1114</v>
      </c>
      <c r="G13" s="47">
        <v>807395</v>
      </c>
      <c r="H13" s="57">
        <v>863.25</v>
      </c>
      <c r="I13" s="60">
        <f>IF(R13="UP",VLOOKUP($I$1,Änderungen!$F$1:$G$4,2,FALSE),IF(OR(ISERROR(FIND("NOVOS",B13)),ISERROR(FIND("Design ",B13))),IF(OR(ISERROR(FIND("thanos EVO",B13)),ISERROR(FIND("Design ",B13))),0,96.55),19.35))</f>
        <v>96.55</v>
      </c>
      <c r="J13" s="40"/>
      <c r="K13" s="40" t="s">
        <v>1186</v>
      </c>
      <c r="L13" s="29">
        <f>IF(K13&lt;&gt;"",IFERROR(VLOOKUP(K13,Rabattwerte_eintragen!$A$3:$C$24,3,FALSE),0),0)</f>
        <v>0</v>
      </c>
      <c r="M13" s="58">
        <f>IF(H13&lt;&gt;"",H13*(1-L13)+I13*(1-VLOOKUP("A1",Rabattwerte_eintragen!$A$3:$C$26,3,FALSE)),"")</f>
        <v>959.8</v>
      </c>
      <c r="N13" s="40"/>
      <c r="O13" s="39" t="str">
        <f t="shared" si="0"/>
        <v>Artikel online anzeigen</v>
      </c>
      <c r="P13" s="44"/>
      <c r="Q13" s="49" t="s">
        <v>2383</v>
      </c>
      <c r="R13" s="37" t="s">
        <v>1018</v>
      </c>
      <c r="S13" s="55"/>
      <c r="T13" s="40" t="s">
        <v>1143</v>
      </c>
      <c r="U13" s="63" t="s">
        <v>4436</v>
      </c>
    </row>
    <row r="14" spans="1:21" x14ac:dyDescent="0.25">
      <c r="A14" s="1">
        <v>11384</v>
      </c>
      <c r="B14" s="46" t="s">
        <v>1163</v>
      </c>
      <c r="C14" s="46" t="s">
        <v>2124</v>
      </c>
      <c r="D14" s="46" t="s">
        <v>2255</v>
      </c>
      <c r="E14" s="47" t="s">
        <v>1113</v>
      </c>
      <c r="F14" s="47" t="s">
        <v>1114</v>
      </c>
      <c r="G14" s="47">
        <v>807371</v>
      </c>
      <c r="H14" s="57">
        <v>943</v>
      </c>
      <c r="I14" s="60">
        <f>IF(R14="UP",VLOOKUP($I$1,Änderungen!$F$1:$G$4,2,FALSE),IF(OR(ISERROR(FIND("NOVOS",B14)),ISERROR(FIND("Design ",B14))),IF(OR(ISERROR(FIND("thanos EVO",B14)),ISERROR(FIND("Design ",B14))),0,96.55),19.35))</f>
        <v>96.55</v>
      </c>
      <c r="J14" s="40"/>
      <c r="K14" s="40" t="s">
        <v>1186</v>
      </c>
      <c r="L14" s="29">
        <f>IF(K14&lt;&gt;"",IFERROR(VLOOKUP(K14,Rabattwerte_eintragen!$A$3:$C$24,3,FALSE),0),0)</f>
        <v>0</v>
      </c>
      <c r="M14" s="58">
        <f>IF(H14&lt;&gt;"",H14*(1-L14)+I14*(1-VLOOKUP("A1",Rabattwerte_eintragen!$A$3:$C$26,3,FALSE)),"")</f>
        <v>1039.55</v>
      </c>
      <c r="N14" s="40"/>
      <c r="O14" s="39" t="str">
        <f t="shared" si="0"/>
        <v>Artikel online anzeigen</v>
      </c>
      <c r="P14" s="44"/>
      <c r="Q14" s="49" t="s">
        <v>2384</v>
      </c>
      <c r="R14" s="37" t="s">
        <v>1018</v>
      </c>
      <c r="S14" s="55"/>
      <c r="T14" s="40" t="s">
        <v>1143</v>
      </c>
      <c r="U14" s="63" t="s">
        <v>4437</v>
      </c>
    </row>
    <row r="15" spans="1:21" x14ac:dyDescent="0.25">
      <c r="A15" s="1">
        <v>28</v>
      </c>
      <c r="B15" s="46" t="s">
        <v>1288</v>
      </c>
      <c r="C15" s="46" t="s">
        <v>2121</v>
      </c>
      <c r="D15" s="46" t="s">
        <v>2255</v>
      </c>
      <c r="E15" s="47" t="s">
        <v>1113</v>
      </c>
      <c r="F15" s="47" t="s">
        <v>1114</v>
      </c>
      <c r="G15" s="47">
        <v>753913</v>
      </c>
      <c r="H15" s="57">
        <v>684.30000000000007</v>
      </c>
      <c r="I15" s="60">
        <f>IF(R15="UP",VLOOKUP($I$1,Änderungen!$F$1:$G$4,2,FALSE),IF(OR(ISERROR(FIND("NOVOS",B15)),ISERROR(FIND("Design ",B15))),IF(OR(ISERROR(FIND("thanos EVO",B15)),ISERROR(FIND("Design ",B15))),0,96.55),19.35))</f>
        <v>0</v>
      </c>
      <c r="J15" s="40"/>
      <c r="K15" s="40" t="s">
        <v>1186</v>
      </c>
      <c r="L15" s="29">
        <f>IF(K15&lt;&gt;"",IFERROR(VLOOKUP(K15,Rabattwerte_eintragen!$A$3:$C$24,3,FALSE),0),0)</f>
        <v>0</v>
      </c>
      <c r="M15" s="58">
        <f>IF(H15&lt;&gt;"",H15*(1-L15)+I15*(1-VLOOKUP("A1",Rabattwerte_eintragen!$A$3:$C$26,3,FALSE)),"")</f>
        <v>684.30000000000007</v>
      </c>
      <c r="N15" s="40"/>
      <c r="O15" s="39" t="str">
        <f t="shared" si="0"/>
        <v>Artikel online anzeigen</v>
      </c>
      <c r="P15" s="44"/>
      <c r="Q15" s="49" t="s">
        <v>2385</v>
      </c>
      <c r="R15" s="37" t="s">
        <v>1018</v>
      </c>
      <c r="S15" s="55"/>
      <c r="T15" s="40" t="s">
        <v>1143</v>
      </c>
      <c r="U15" s="63" t="s">
        <v>4857</v>
      </c>
    </row>
    <row r="16" spans="1:21" x14ac:dyDescent="0.25">
      <c r="A16" s="1">
        <v>139</v>
      </c>
      <c r="B16" s="46" t="s">
        <v>1289</v>
      </c>
      <c r="C16" s="46" t="s">
        <v>2122</v>
      </c>
      <c r="D16" s="46" t="s">
        <v>2255</v>
      </c>
      <c r="E16" s="47" t="s">
        <v>1113</v>
      </c>
      <c r="F16" s="47" t="s">
        <v>1114</v>
      </c>
      <c r="G16" s="47">
        <v>753944</v>
      </c>
      <c r="H16" s="57">
        <v>748.15</v>
      </c>
      <c r="I16" s="60">
        <f>IF(R16="UP",VLOOKUP($I$1,Änderungen!$F$1:$G$4,2,FALSE),IF(OR(ISERROR(FIND("NOVOS",B16)),ISERROR(FIND("Design ",B16))),IF(OR(ISERROR(FIND("thanos EVO",B16)),ISERROR(FIND("Design ",B16))),0,96.55),19.35))</f>
        <v>0</v>
      </c>
      <c r="J16" s="40"/>
      <c r="K16" s="40" t="s">
        <v>1186</v>
      </c>
      <c r="L16" s="29">
        <f>IF(K16&lt;&gt;"",IFERROR(VLOOKUP(K16,Rabattwerte_eintragen!$A$3:$C$24,3,FALSE),0),0)</f>
        <v>0</v>
      </c>
      <c r="M16" s="58">
        <f>IF(H16&lt;&gt;"",H16*(1-L16)+I16*(1-VLOOKUP("A1",Rabattwerte_eintragen!$A$3:$C$26,3,FALSE)),"")</f>
        <v>748.15</v>
      </c>
      <c r="N16" s="40"/>
      <c r="O16" s="39" t="str">
        <f t="shared" si="0"/>
        <v>Artikel online anzeigen</v>
      </c>
      <c r="P16" s="44"/>
      <c r="Q16" s="49" t="s">
        <v>2386</v>
      </c>
      <c r="R16" s="37" t="s">
        <v>1018</v>
      </c>
      <c r="S16" s="55"/>
      <c r="T16" s="40" t="s">
        <v>1143</v>
      </c>
      <c r="U16" s="63" t="s">
        <v>4858</v>
      </c>
    </row>
    <row r="17" spans="1:21" x14ac:dyDescent="0.25">
      <c r="A17" s="1">
        <v>568</v>
      </c>
      <c r="B17" s="46" t="s">
        <v>1290</v>
      </c>
      <c r="C17" s="46" t="s">
        <v>2123</v>
      </c>
      <c r="D17" s="46" t="s">
        <v>2255</v>
      </c>
      <c r="E17" s="47" t="s">
        <v>1113</v>
      </c>
      <c r="F17" s="47" t="s">
        <v>1114</v>
      </c>
      <c r="G17" s="47">
        <v>753968</v>
      </c>
      <c r="H17" s="57">
        <v>843.94999999999993</v>
      </c>
      <c r="I17" s="60">
        <f>IF(R17="UP",VLOOKUP($I$1,Änderungen!$F$1:$G$4,2,FALSE),IF(OR(ISERROR(FIND("NOVOS",B17)),ISERROR(FIND("Design ",B17))),IF(OR(ISERROR(FIND("thanos EVO",B17)),ISERROR(FIND("Design ",B17))),0,96.55),19.35))</f>
        <v>0</v>
      </c>
      <c r="J17" s="40"/>
      <c r="K17" s="40" t="s">
        <v>1186</v>
      </c>
      <c r="L17" s="29">
        <f>IF(K17&lt;&gt;"",IFERROR(VLOOKUP(K17,Rabattwerte_eintragen!$A$3:$C$24,3,FALSE),0),0)</f>
        <v>0</v>
      </c>
      <c r="M17" s="58">
        <f>IF(H17&lt;&gt;"",H17*(1-L17)+I17*(1-VLOOKUP("A1",Rabattwerte_eintragen!$A$3:$C$26,3,FALSE)),"")</f>
        <v>843.94999999999993</v>
      </c>
      <c r="N17" s="40"/>
      <c r="O17" s="39" t="str">
        <f t="shared" si="0"/>
        <v>Artikel online anzeigen</v>
      </c>
      <c r="P17" s="44"/>
      <c r="Q17" s="49" t="s">
        <v>2387</v>
      </c>
      <c r="R17" s="37" t="s">
        <v>1018</v>
      </c>
      <c r="S17" s="55"/>
      <c r="T17" s="40" t="s">
        <v>1143</v>
      </c>
      <c r="U17" s="63" t="s">
        <v>4859</v>
      </c>
    </row>
    <row r="18" spans="1:21" x14ac:dyDescent="0.25">
      <c r="A18" s="1">
        <v>571</v>
      </c>
      <c r="B18" s="46" t="s">
        <v>1291</v>
      </c>
      <c r="C18" s="46" t="s">
        <v>2124</v>
      </c>
      <c r="D18" s="46" t="s">
        <v>2255</v>
      </c>
      <c r="E18" s="47" t="s">
        <v>1113</v>
      </c>
      <c r="F18" s="47" t="s">
        <v>1114</v>
      </c>
      <c r="G18" s="47">
        <v>754002</v>
      </c>
      <c r="H18" s="57">
        <v>923.65</v>
      </c>
      <c r="I18" s="60">
        <f>IF(R18="UP",VLOOKUP($I$1,Änderungen!$F$1:$G$4,2,FALSE),IF(OR(ISERROR(FIND("NOVOS",B18)),ISERROR(FIND("Design ",B18))),IF(OR(ISERROR(FIND("thanos EVO",B18)),ISERROR(FIND("Design ",B18))),0,96.55),19.35))</f>
        <v>0</v>
      </c>
      <c r="J18" s="40"/>
      <c r="K18" s="40" t="s">
        <v>1186</v>
      </c>
      <c r="L18" s="29">
        <f>IF(K18&lt;&gt;"",IFERROR(VLOOKUP(K18,Rabattwerte_eintragen!$A$3:$C$24,3,FALSE),0),0)</f>
        <v>0</v>
      </c>
      <c r="M18" s="58">
        <f>IF(H18&lt;&gt;"",H18*(1-L18)+I18*(1-VLOOKUP("A1",Rabattwerte_eintragen!$A$3:$C$26,3,FALSE)),"")</f>
        <v>923.65</v>
      </c>
      <c r="N18" s="40"/>
      <c r="O18" s="39" t="str">
        <f t="shared" si="0"/>
        <v>Artikel online anzeigen</v>
      </c>
      <c r="P18" s="44"/>
      <c r="Q18" s="49" t="s">
        <v>2388</v>
      </c>
      <c r="R18" s="37" t="s">
        <v>1018</v>
      </c>
      <c r="S18" s="55"/>
      <c r="T18" s="40" t="s">
        <v>1143</v>
      </c>
      <c r="U18" s="63" t="s">
        <v>4860</v>
      </c>
    </row>
    <row r="19" spans="1:21" x14ac:dyDescent="0.25">
      <c r="A19" s="1">
        <v>572</v>
      </c>
      <c r="B19" s="46" t="s">
        <v>80</v>
      </c>
      <c r="C19" s="46" t="s">
        <v>2121</v>
      </c>
      <c r="D19" s="46" t="s">
        <v>2255</v>
      </c>
      <c r="E19" s="47" t="s">
        <v>1113</v>
      </c>
      <c r="F19" s="47" t="s">
        <v>1114</v>
      </c>
      <c r="G19" s="47">
        <v>753920</v>
      </c>
      <c r="H19" s="57">
        <v>703.6</v>
      </c>
      <c r="I19" s="60">
        <f>IF(R19="UP",VLOOKUP($I$1,Änderungen!$F$1:$G$4,2,FALSE),IF(OR(ISERROR(FIND("NOVOS",B19)),ISERROR(FIND("Design ",B19))),IF(OR(ISERROR(FIND("thanos EVO",B19)),ISERROR(FIND("Design ",B19))),0,96.55),19.35))</f>
        <v>0</v>
      </c>
      <c r="J19" s="40"/>
      <c r="K19" s="40" t="s">
        <v>1186</v>
      </c>
      <c r="L19" s="29">
        <f>IF(K19&lt;&gt;"",IFERROR(VLOOKUP(K19,Rabattwerte_eintragen!$A$3:$C$24,3,FALSE),0),0)</f>
        <v>0</v>
      </c>
      <c r="M19" s="58">
        <f>IF(H19&lt;&gt;"",H19*(1-L19)+I19*(1-VLOOKUP("A1",Rabattwerte_eintragen!$A$3:$C$26,3,FALSE)),"")</f>
        <v>703.6</v>
      </c>
      <c r="N19" s="40"/>
      <c r="O19" s="39" t="str">
        <f t="shared" si="0"/>
        <v>Artikel online anzeigen</v>
      </c>
      <c r="P19" s="44"/>
      <c r="Q19" s="49" t="s">
        <v>2389</v>
      </c>
      <c r="R19" s="37" t="s">
        <v>1018</v>
      </c>
      <c r="S19" s="55"/>
      <c r="T19" s="40" t="s">
        <v>1143</v>
      </c>
      <c r="U19" s="63" t="s">
        <v>4438</v>
      </c>
    </row>
    <row r="20" spans="1:21" x14ac:dyDescent="0.25">
      <c r="A20" s="1">
        <v>573</v>
      </c>
      <c r="B20" s="46" t="s">
        <v>81</v>
      </c>
      <c r="C20" s="46" t="s">
        <v>2122</v>
      </c>
      <c r="D20" s="46" t="s">
        <v>2255</v>
      </c>
      <c r="E20" s="47" t="s">
        <v>1113</v>
      </c>
      <c r="F20" s="47" t="s">
        <v>1114</v>
      </c>
      <c r="G20" s="47">
        <v>753951</v>
      </c>
      <c r="H20" s="57">
        <v>767.45</v>
      </c>
      <c r="I20" s="60">
        <f>IF(R20="UP",VLOOKUP($I$1,Änderungen!$F$1:$G$4,2,FALSE),IF(OR(ISERROR(FIND("NOVOS",B20)),ISERROR(FIND("Design ",B20))),IF(OR(ISERROR(FIND("thanos EVO",B20)),ISERROR(FIND("Design ",B20))),0,96.55),19.35))</f>
        <v>0</v>
      </c>
      <c r="J20" s="40"/>
      <c r="K20" s="40" t="s">
        <v>1186</v>
      </c>
      <c r="L20" s="29">
        <f>IF(K20&lt;&gt;"",IFERROR(VLOOKUP(K20,Rabattwerte_eintragen!$A$3:$C$24,3,FALSE),0),0)</f>
        <v>0</v>
      </c>
      <c r="M20" s="58">
        <f>IF(H20&lt;&gt;"",H20*(1-L20)+I20*(1-VLOOKUP("A1",Rabattwerte_eintragen!$A$3:$C$26,3,FALSE)),"")</f>
        <v>767.45</v>
      </c>
      <c r="N20" s="40"/>
      <c r="O20" s="39" t="str">
        <f t="shared" si="0"/>
        <v>Artikel online anzeigen</v>
      </c>
      <c r="P20" s="44"/>
      <c r="Q20" s="49" t="s">
        <v>2390</v>
      </c>
      <c r="R20" s="37" t="s">
        <v>1018</v>
      </c>
      <c r="S20" s="55"/>
      <c r="T20" s="40" t="s">
        <v>1143</v>
      </c>
      <c r="U20" s="63" t="s">
        <v>4439</v>
      </c>
    </row>
    <row r="21" spans="1:21" x14ac:dyDescent="0.25">
      <c r="A21" s="1">
        <v>574</v>
      </c>
      <c r="B21" s="46" t="s">
        <v>82</v>
      </c>
      <c r="C21" s="46" t="s">
        <v>2123</v>
      </c>
      <c r="D21" s="46" t="s">
        <v>2255</v>
      </c>
      <c r="E21" s="47" t="s">
        <v>1113</v>
      </c>
      <c r="F21" s="47" t="s">
        <v>1114</v>
      </c>
      <c r="G21" s="47">
        <v>753975</v>
      </c>
      <c r="H21" s="57">
        <v>863.25</v>
      </c>
      <c r="I21" s="60">
        <f>IF(R21="UP",VLOOKUP($I$1,Änderungen!$F$1:$G$4,2,FALSE),IF(OR(ISERROR(FIND("NOVOS",B21)),ISERROR(FIND("Design ",B21))),IF(OR(ISERROR(FIND("thanos EVO",B21)),ISERROR(FIND("Design ",B21))),0,96.55),19.35))</f>
        <v>0</v>
      </c>
      <c r="J21" s="40"/>
      <c r="K21" s="40" t="s">
        <v>1186</v>
      </c>
      <c r="L21" s="29">
        <f>IF(K21&lt;&gt;"",IFERROR(VLOOKUP(K21,Rabattwerte_eintragen!$A$3:$C$24,3,FALSE),0),0)</f>
        <v>0</v>
      </c>
      <c r="M21" s="58">
        <f>IF(H21&lt;&gt;"",H21*(1-L21)+I21*(1-VLOOKUP("A1",Rabattwerte_eintragen!$A$3:$C$26,3,FALSE)),"")</f>
        <v>863.25</v>
      </c>
      <c r="N21" s="40"/>
      <c r="O21" s="39" t="str">
        <f t="shared" si="0"/>
        <v>Artikel online anzeigen</v>
      </c>
      <c r="P21" s="44"/>
      <c r="Q21" s="49" t="s">
        <v>2391</v>
      </c>
      <c r="R21" s="37" t="s">
        <v>1018</v>
      </c>
      <c r="S21" s="55"/>
      <c r="T21" s="40" t="s">
        <v>1143</v>
      </c>
      <c r="U21" s="63" t="s">
        <v>4440</v>
      </c>
    </row>
    <row r="22" spans="1:21" x14ac:dyDescent="0.25">
      <c r="A22" s="1">
        <v>576</v>
      </c>
      <c r="B22" s="46" t="s">
        <v>83</v>
      </c>
      <c r="C22" s="46" t="s">
        <v>2124</v>
      </c>
      <c r="D22" s="46" t="s">
        <v>2255</v>
      </c>
      <c r="E22" s="47" t="s">
        <v>1113</v>
      </c>
      <c r="F22" s="47" t="s">
        <v>1114</v>
      </c>
      <c r="G22" s="47">
        <v>754019</v>
      </c>
      <c r="H22" s="57">
        <v>943</v>
      </c>
      <c r="I22" s="60">
        <f>IF(R22="UP",VLOOKUP($I$1,Änderungen!$F$1:$G$4,2,FALSE),IF(OR(ISERROR(FIND("NOVOS",B22)),ISERROR(FIND("Design ",B22))),IF(OR(ISERROR(FIND("thanos EVO",B22)),ISERROR(FIND("Design ",B22))),0,96.55),19.35))</f>
        <v>0</v>
      </c>
      <c r="J22" s="40"/>
      <c r="K22" s="40" t="s">
        <v>1186</v>
      </c>
      <c r="L22" s="29">
        <f>IF(K22&lt;&gt;"",IFERROR(VLOOKUP(K22,Rabattwerte_eintragen!$A$3:$C$24,3,FALSE),0),0)</f>
        <v>0</v>
      </c>
      <c r="M22" s="58">
        <f>IF(H22&lt;&gt;"",H22*(1-L22)+I22*(1-VLOOKUP("A1",Rabattwerte_eintragen!$A$3:$C$26,3,FALSE)),"")</f>
        <v>943</v>
      </c>
      <c r="N22" s="40"/>
      <c r="O22" s="39" t="str">
        <f t="shared" si="0"/>
        <v>Artikel online anzeigen</v>
      </c>
      <c r="P22" s="44"/>
      <c r="Q22" s="49" t="s">
        <v>2392</v>
      </c>
      <c r="R22" s="37" t="s">
        <v>1018</v>
      </c>
      <c r="S22" s="55"/>
      <c r="T22" s="40" t="s">
        <v>1143</v>
      </c>
      <c r="U22" s="63" t="s">
        <v>4441</v>
      </c>
    </row>
    <row r="23" spans="1:21" x14ac:dyDescent="0.25">
      <c r="A23" s="1">
        <v>10414</v>
      </c>
      <c r="B23" s="46" t="s">
        <v>1164</v>
      </c>
      <c r="C23" s="46" t="s">
        <v>2121</v>
      </c>
      <c r="D23" s="46" t="s">
        <v>2255</v>
      </c>
      <c r="E23" s="47" t="s">
        <v>1113</v>
      </c>
      <c r="F23" s="47" t="s">
        <v>1114</v>
      </c>
      <c r="G23" s="47">
        <v>792639</v>
      </c>
      <c r="H23" s="57">
        <v>703.6</v>
      </c>
      <c r="I23" s="60">
        <f>IF(R23="UP",VLOOKUP($I$1,Änderungen!$F$1:$G$4,2,FALSE),IF(OR(ISERROR(FIND("NOVOS",B23)),ISERROR(FIND("Design ",B23))),IF(OR(ISERROR(FIND("thanos EVO",B23)),ISERROR(FIND("Design ",B23))),0,96.55),19.35))</f>
        <v>96.55</v>
      </c>
      <c r="J23" s="40"/>
      <c r="K23" s="40" t="s">
        <v>1186</v>
      </c>
      <c r="L23" s="29">
        <f>IF(K23&lt;&gt;"",IFERROR(VLOOKUP(K23,Rabattwerte_eintragen!$A$3:$C$24,3,FALSE),0),0)</f>
        <v>0</v>
      </c>
      <c r="M23" s="58">
        <f>IF(H23&lt;&gt;"",H23*(1-L23)+I23*(1-VLOOKUP("A1",Rabattwerte_eintragen!$A$3:$C$26,3,FALSE)),"")</f>
        <v>800.15</v>
      </c>
      <c r="N23" s="40"/>
      <c r="O23" s="39" t="str">
        <f t="shared" si="0"/>
        <v>Artikel online anzeigen</v>
      </c>
      <c r="P23" s="44"/>
      <c r="Q23" s="49" t="s">
        <v>2393</v>
      </c>
      <c r="R23" s="37" t="s">
        <v>1018</v>
      </c>
      <c r="S23" s="55"/>
      <c r="T23" s="40" t="s">
        <v>1143</v>
      </c>
      <c r="U23" s="63" t="s">
        <v>4442</v>
      </c>
    </row>
    <row r="24" spans="1:21" x14ac:dyDescent="0.25">
      <c r="A24" s="1">
        <v>10530</v>
      </c>
      <c r="B24" s="46" t="s">
        <v>1165</v>
      </c>
      <c r="C24" s="46" t="s">
        <v>2122</v>
      </c>
      <c r="D24" s="46" t="s">
        <v>2255</v>
      </c>
      <c r="E24" s="47" t="s">
        <v>1113</v>
      </c>
      <c r="F24" s="47" t="s">
        <v>1114</v>
      </c>
      <c r="G24" s="47">
        <v>795814</v>
      </c>
      <c r="H24" s="57">
        <v>767.45</v>
      </c>
      <c r="I24" s="60">
        <f>IF(R24="UP",VLOOKUP($I$1,Änderungen!$F$1:$G$4,2,FALSE),IF(OR(ISERROR(FIND("NOVOS",B24)),ISERROR(FIND("Design ",B24))),IF(OR(ISERROR(FIND("thanos EVO",B24)),ISERROR(FIND("Design ",B24))),0,96.55),19.35))</f>
        <v>96.55</v>
      </c>
      <c r="J24" s="40"/>
      <c r="K24" s="40" t="s">
        <v>1186</v>
      </c>
      <c r="L24" s="29">
        <f>IF(K24&lt;&gt;"",IFERROR(VLOOKUP(K24,Rabattwerte_eintragen!$A$3:$C$24,3,FALSE),0),0)</f>
        <v>0</v>
      </c>
      <c r="M24" s="58">
        <f>IF(H24&lt;&gt;"",H24*(1-L24)+I24*(1-VLOOKUP("A1",Rabattwerte_eintragen!$A$3:$C$26,3,FALSE)),"")</f>
        <v>864</v>
      </c>
      <c r="N24" s="40"/>
      <c r="O24" s="39" t="str">
        <f t="shared" si="0"/>
        <v>Artikel online anzeigen</v>
      </c>
      <c r="P24" s="44"/>
      <c r="Q24" s="49" t="s">
        <v>2394</v>
      </c>
      <c r="R24" s="37" t="s">
        <v>1018</v>
      </c>
      <c r="S24" s="55"/>
      <c r="T24" s="40" t="s">
        <v>1143</v>
      </c>
      <c r="U24" s="63" t="s">
        <v>4442</v>
      </c>
    </row>
    <row r="25" spans="1:21" x14ac:dyDescent="0.25">
      <c r="A25" s="1">
        <v>11378</v>
      </c>
      <c r="B25" s="46" t="s">
        <v>1166</v>
      </c>
      <c r="C25" s="46" t="s">
        <v>2123</v>
      </c>
      <c r="D25" s="46" t="s">
        <v>2255</v>
      </c>
      <c r="E25" s="47" t="s">
        <v>1113</v>
      </c>
      <c r="F25" s="47" t="s">
        <v>1114</v>
      </c>
      <c r="G25" s="47">
        <v>807340</v>
      </c>
      <c r="H25" s="57">
        <v>863.25</v>
      </c>
      <c r="I25" s="60">
        <f>IF(R25="UP",VLOOKUP($I$1,Änderungen!$F$1:$G$4,2,FALSE),IF(OR(ISERROR(FIND("NOVOS",B25)),ISERROR(FIND("Design ",B25))),IF(OR(ISERROR(FIND("thanos EVO",B25)),ISERROR(FIND("Design ",B25))),0,96.55),19.35))</f>
        <v>96.55</v>
      </c>
      <c r="J25" s="40"/>
      <c r="K25" s="40" t="s">
        <v>1186</v>
      </c>
      <c r="L25" s="29">
        <f>IF(K25&lt;&gt;"",IFERROR(VLOOKUP(K25,Rabattwerte_eintragen!$A$3:$C$24,3,FALSE),0),0)</f>
        <v>0</v>
      </c>
      <c r="M25" s="58">
        <f>IF(H25&lt;&gt;"",H25*(1-L25)+I25*(1-VLOOKUP("A1",Rabattwerte_eintragen!$A$3:$C$26,3,FALSE)),"")</f>
        <v>959.8</v>
      </c>
      <c r="N25" s="40"/>
      <c r="O25" s="39" t="str">
        <f t="shared" si="0"/>
        <v>Artikel online anzeigen</v>
      </c>
      <c r="P25" s="44"/>
      <c r="Q25" s="49" t="s">
        <v>2395</v>
      </c>
      <c r="R25" s="37" t="s">
        <v>1018</v>
      </c>
      <c r="S25" s="55"/>
      <c r="T25" s="40" t="s">
        <v>1143</v>
      </c>
      <c r="U25" s="63" t="s">
        <v>4443</v>
      </c>
    </row>
    <row r="26" spans="1:21" x14ac:dyDescent="0.25">
      <c r="A26" s="1">
        <v>10792</v>
      </c>
      <c r="B26" s="46" t="s">
        <v>1167</v>
      </c>
      <c r="C26" s="46" t="s">
        <v>2124</v>
      </c>
      <c r="D26" s="46" t="s">
        <v>2255</v>
      </c>
      <c r="E26" s="47" t="s">
        <v>1113</v>
      </c>
      <c r="F26" s="47" t="s">
        <v>1114</v>
      </c>
      <c r="G26" s="47">
        <v>801560</v>
      </c>
      <c r="H26" s="57">
        <v>943</v>
      </c>
      <c r="I26" s="60">
        <f>IF(R26="UP",VLOOKUP($I$1,Änderungen!$F$1:$G$4,2,FALSE),IF(OR(ISERROR(FIND("NOVOS",B26)),ISERROR(FIND("Design ",B26))),IF(OR(ISERROR(FIND("thanos EVO",B26)),ISERROR(FIND("Design ",B26))),0,96.55),19.35))</f>
        <v>96.55</v>
      </c>
      <c r="J26" s="40"/>
      <c r="K26" s="40" t="s">
        <v>1186</v>
      </c>
      <c r="L26" s="29">
        <f>IF(K26&lt;&gt;"",IFERROR(VLOOKUP(K26,Rabattwerte_eintragen!$A$3:$C$24,3,FALSE),0),0)</f>
        <v>0</v>
      </c>
      <c r="M26" s="58">
        <f>IF(H26&lt;&gt;"",H26*(1-L26)+I26*(1-VLOOKUP("A1",Rabattwerte_eintragen!$A$3:$C$26,3,FALSE)),"")</f>
        <v>1039.55</v>
      </c>
      <c r="N26" s="40"/>
      <c r="O26" s="39" t="str">
        <f t="shared" si="0"/>
        <v>Artikel online anzeigen</v>
      </c>
      <c r="P26" s="44"/>
      <c r="Q26" s="49" t="s">
        <v>2396</v>
      </c>
      <c r="R26" s="37" t="s">
        <v>1018</v>
      </c>
      <c r="S26" s="55"/>
      <c r="T26" s="40" t="s">
        <v>1143</v>
      </c>
      <c r="U26" s="63" t="s">
        <v>4444</v>
      </c>
    </row>
    <row r="27" spans="1:21" x14ac:dyDescent="0.25">
      <c r="A27" s="1">
        <v>9041</v>
      </c>
      <c r="B27" s="46" t="s">
        <v>1292</v>
      </c>
      <c r="C27" s="46" t="s">
        <v>2121</v>
      </c>
      <c r="D27" s="46" t="s">
        <v>2255</v>
      </c>
      <c r="E27" s="47" t="s">
        <v>1113</v>
      </c>
      <c r="F27" s="47" t="s">
        <v>1114</v>
      </c>
      <c r="G27" s="47">
        <v>850285</v>
      </c>
      <c r="H27" s="57">
        <v>786.3</v>
      </c>
      <c r="I27" s="60">
        <f>IF(R27="UP",VLOOKUP($I$1,Änderungen!$F$1:$G$4,2,FALSE),IF(OR(ISERROR(FIND("NOVOS",B27)),ISERROR(FIND("Design ",B27))),IF(OR(ISERROR(FIND("thanos EVO",B27)),ISERROR(FIND("Design ",B27))),0,96.55),19.35))</f>
        <v>0</v>
      </c>
      <c r="J27" s="40"/>
      <c r="K27" s="40" t="s">
        <v>1186</v>
      </c>
      <c r="L27" s="29">
        <f>IF(K27&lt;&gt;"",IFERROR(VLOOKUP(K27,Rabattwerte_eintragen!$A$3:$C$24,3,FALSE),0),0)</f>
        <v>0</v>
      </c>
      <c r="M27" s="58">
        <f>IF(H27&lt;&gt;"",H27*(1-L27)+I27*(1-VLOOKUP("A1",Rabattwerte_eintragen!$A$3:$C$26,3,FALSE)),"")</f>
        <v>786.3</v>
      </c>
      <c r="N27" s="40"/>
      <c r="O27" s="39" t="str">
        <f t="shared" si="0"/>
        <v>Artikel online anzeigen</v>
      </c>
      <c r="P27" s="44"/>
      <c r="Q27" s="49" t="s">
        <v>2397</v>
      </c>
      <c r="R27" s="37" t="s">
        <v>1018</v>
      </c>
      <c r="S27" s="55"/>
      <c r="T27" s="40" t="s">
        <v>1143</v>
      </c>
      <c r="U27" s="63" t="s">
        <v>4861</v>
      </c>
    </row>
    <row r="28" spans="1:21" x14ac:dyDescent="0.25">
      <c r="A28" s="1">
        <v>9042</v>
      </c>
      <c r="B28" s="46" t="s">
        <v>1293</v>
      </c>
      <c r="C28" s="46" t="s">
        <v>2122</v>
      </c>
      <c r="D28" s="46" t="s">
        <v>2255</v>
      </c>
      <c r="E28" s="47" t="s">
        <v>1113</v>
      </c>
      <c r="F28" s="47" t="s">
        <v>1114</v>
      </c>
      <c r="G28" s="47">
        <v>850284</v>
      </c>
      <c r="H28" s="57">
        <v>850.15</v>
      </c>
      <c r="I28" s="60">
        <f>IF(R28="UP",VLOOKUP($I$1,Änderungen!$F$1:$G$4,2,FALSE),IF(OR(ISERROR(FIND("NOVOS",B28)),ISERROR(FIND("Design ",B28))),IF(OR(ISERROR(FIND("thanos EVO",B28)),ISERROR(FIND("Design ",B28))),0,96.55),19.35))</f>
        <v>0</v>
      </c>
      <c r="J28" s="40"/>
      <c r="K28" s="40" t="s">
        <v>1186</v>
      </c>
      <c r="L28" s="29">
        <f>IF(K28&lt;&gt;"",IFERROR(VLOOKUP(K28,Rabattwerte_eintragen!$A$3:$C$24,3,FALSE),0),0)</f>
        <v>0</v>
      </c>
      <c r="M28" s="58">
        <f>IF(H28&lt;&gt;"",H28*(1-L28)+I28*(1-VLOOKUP("A1",Rabattwerte_eintragen!$A$3:$C$26,3,FALSE)),"")</f>
        <v>850.15</v>
      </c>
      <c r="N28" s="40"/>
      <c r="O28" s="39" t="str">
        <f t="shared" si="0"/>
        <v>Artikel online anzeigen</v>
      </c>
      <c r="P28" s="44"/>
      <c r="Q28" s="49" t="s">
        <v>2398</v>
      </c>
      <c r="R28" s="37" t="s">
        <v>1018</v>
      </c>
      <c r="S28" s="55"/>
      <c r="T28" s="40" t="s">
        <v>1143</v>
      </c>
      <c r="U28" s="63" t="s">
        <v>4862</v>
      </c>
    </row>
    <row r="29" spans="1:21" x14ac:dyDescent="0.25">
      <c r="A29" s="1">
        <v>9043</v>
      </c>
      <c r="B29" s="46" t="s">
        <v>1294</v>
      </c>
      <c r="C29" s="46" t="s">
        <v>2123</v>
      </c>
      <c r="D29" s="46" t="s">
        <v>2255</v>
      </c>
      <c r="E29" s="47" t="s">
        <v>1113</v>
      </c>
      <c r="F29" s="47" t="s">
        <v>1114</v>
      </c>
      <c r="G29" s="47">
        <v>850282</v>
      </c>
      <c r="H29" s="57">
        <v>945.95</v>
      </c>
      <c r="I29" s="60">
        <f>IF(R29="UP",VLOOKUP($I$1,Änderungen!$F$1:$G$4,2,FALSE),IF(OR(ISERROR(FIND("NOVOS",B29)),ISERROR(FIND("Design ",B29))),IF(OR(ISERROR(FIND("thanos EVO",B29)),ISERROR(FIND("Design ",B29))),0,96.55),19.35))</f>
        <v>0</v>
      </c>
      <c r="J29" s="40"/>
      <c r="K29" s="40" t="s">
        <v>1186</v>
      </c>
      <c r="L29" s="29">
        <f>IF(K29&lt;&gt;"",IFERROR(VLOOKUP(K29,Rabattwerte_eintragen!$A$3:$C$24,3,FALSE),0),0)</f>
        <v>0</v>
      </c>
      <c r="M29" s="58">
        <f>IF(H29&lt;&gt;"",H29*(1-L29)+I29*(1-VLOOKUP("A1",Rabattwerte_eintragen!$A$3:$C$26,3,FALSE)),"")</f>
        <v>945.95</v>
      </c>
      <c r="N29" s="40"/>
      <c r="O29" s="39" t="str">
        <f t="shared" si="0"/>
        <v>Artikel online anzeigen</v>
      </c>
      <c r="P29" s="44"/>
      <c r="Q29" s="49" t="s">
        <v>2399</v>
      </c>
      <c r="R29" s="37" t="s">
        <v>1018</v>
      </c>
      <c r="S29" s="55"/>
      <c r="T29" s="40" t="s">
        <v>1143</v>
      </c>
      <c r="U29" s="63" t="s">
        <v>4863</v>
      </c>
    </row>
    <row r="30" spans="1:21" x14ac:dyDescent="0.25">
      <c r="A30" s="1">
        <v>9045</v>
      </c>
      <c r="B30" s="46" t="s">
        <v>1295</v>
      </c>
      <c r="C30" s="46" t="s">
        <v>2124</v>
      </c>
      <c r="D30" s="46" t="s">
        <v>2255</v>
      </c>
      <c r="E30" s="47" t="s">
        <v>1113</v>
      </c>
      <c r="F30" s="47" t="s">
        <v>1114</v>
      </c>
      <c r="G30" s="47">
        <v>850290</v>
      </c>
      <c r="H30" s="57">
        <v>1025.6999999999998</v>
      </c>
      <c r="I30" s="60">
        <f>IF(R30="UP",VLOOKUP($I$1,Änderungen!$F$1:$G$4,2,FALSE),IF(OR(ISERROR(FIND("NOVOS",B30)),ISERROR(FIND("Design ",B30))),IF(OR(ISERROR(FIND("thanos EVO",B30)),ISERROR(FIND("Design ",B30))),0,96.55),19.35))</f>
        <v>0</v>
      </c>
      <c r="J30" s="40"/>
      <c r="K30" s="40" t="s">
        <v>1186</v>
      </c>
      <c r="L30" s="29">
        <f>IF(K30&lt;&gt;"",IFERROR(VLOOKUP(K30,Rabattwerte_eintragen!$A$3:$C$24,3,FALSE),0),0)</f>
        <v>0</v>
      </c>
      <c r="M30" s="58">
        <f>IF(H30&lt;&gt;"",H30*(1-L30)+I30*(1-VLOOKUP("A1",Rabattwerte_eintragen!$A$3:$C$26,3,FALSE)),"")</f>
        <v>1025.6999999999998</v>
      </c>
      <c r="N30" s="40"/>
      <c r="O30" s="39" t="str">
        <f t="shared" si="0"/>
        <v>Artikel online anzeigen</v>
      </c>
      <c r="P30" s="44"/>
      <c r="Q30" s="49" t="s">
        <v>2400</v>
      </c>
      <c r="R30" s="37" t="s">
        <v>1018</v>
      </c>
      <c r="S30" s="55"/>
      <c r="T30" s="40" t="s">
        <v>1143</v>
      </c>
      <c r="U30" s="63" t="s">
        <v>4864</v>
      </c>
    </row>
    <row r="31" spans="1:21" x14ac:dyDescent="0.25">
      <c r="A31" s="1">
        <v>9046</v>
      </c>
      <c r="B31" s="46" t="s">
        <v>88</v>
      </c>
      <c r="C31" s="46" t="s">
        <v>2121</v>
      </c>
      <c r="D31" s="46" t="s">
        <v>2255</v>
      </c>
      <c r="E31" s="47" t="s">
        <v>1113</v>
      </c>
      <c r="F31" s="47" t="s">
        <v>1114</v>
      </c>
      <c r="G31" s="47">
        <v>850277</v>
      </c>
      <c r="H31" s="57">
        <v>805.6</v>
      </c>
      <c r="I31" s="60">
        <f>IF(R31="UP",VLOOKUP($I$1,Änderungen!$F$1:$G$4,2,FALSE),IF(OR(ISERROR(FIND("NOVOS",B31)),ISERROR(FIND("Design ",B31))),IF(OR(ISERROR(FIND("thanos EVO",B31)),ISERROR(FIND("Design ",B31))),0,96.55),19.35))</f>
        <v>0</v>
      </c>
      <c r="J31" s="40"/>
      <c r="K31" s="40" t="s">
        <v>1186</v>
      </c>
      <c r="L31" s="29">
        <f>IF(K31&lt;&gt;"",IFERROR(VLOOKUP(K31,Rabattwerte_eintragen!$A$3:$C$24,3,FALSE),0),0)</f>
        <v>0</v>
      </c>
      <c r="M31" s="58">
        <f>IF(H31&lt;&gt;"",H31*(1-L31)+I31*(1-VLOOKUP("A1",Rabattwerte_eintragen!$A$3:$C$26,3,FALSE)),"")</f>
        <v>805.6</v>
      </c>
      <c r="N31" s="40"/>
      <c r="O31" s="39" t="str">
        <f t="shared" si="0"/>
        <v>Artikel online anzeigen</v>
      </c>
      <c r="P31" s="44"/>
      <c r="Q31" s="49" t="s">
        <v>2401</v>
      </c>
      <c r="R31" s="37" t="s">
        <v>1018</v>
      </c>
      <c r="S31" s="55"/>
      <c r="T31" s="40" t="s">
        <v>1143</v>
      </c>
      <c r="U31" s="63" t="s">
        <v>4445</v>
      </c>
    </row>
    <row r="32" spans="1:21" x14ac:dyDescent="0.25">
      <c r="A32" s="1">
        <v>9047</v>
      </c>
      <c r="B32" s="46" t="s">
        <v>89</v>
      </c>
      <c r="C32" s="46" t="s">
        <v>2122</v>
      </c>
      <c r="D32" s="46" t="s">
        <v>2255</v>
      </c>
      <c r="E32" s="47" t="s">
        <v>1113</v>
      </c>
      <c r="F32" s="47" t="s">
        <v>1114</v>
      </c>
      <c r="G32" s="47">
        <v>850276</v>
      </c>
      <c r="H32" s="57">
        <v>869.44999999999993</v>
      </c>
      <c r="I32" s="60">
        <f>IF(R32="UP",VLOOKUP($I$1,Änderungen!$F$1:$G$4,2,FALSE),IF(OR(ISERROR(FIND("NOVOS",B32)),ISERROR(FIND("Design ",B32))),IF(OR(ISERROR(FIND("thanos EVO",B32)),ISERROR(FIND("Design ",B32))),0,96.55),19.35))</f>
        <v>0</v>
      </c>
      <c r="J32" s="40"/>
      <c r="K32" s="40" t="s">
        <v>1186</v>
      </c>
      <c r="L32" s="29">
        <f>IF(K32&lt;&gt;"",IFERROR(VLOOKUP(K32,Rabattwerte_eintragen!$A$3:$C$24,3,FALSE),0),0)</f>
        <v>0</v>
      </c>
      <c r="M32" s="58">
        <f>IF(H32&lt;&gt;"",H32*(1-L32)+I32*(1-VLOOKUP("A1",Rabattwerte_eintragen!$A$3:$C$26,3,FALSE)),"")</f>
        <v>869.44999999999993</v>
      </c>
      <c r="N32" s="40"/>
      <c r="O32" s="39" t="str">
        <f t="shared" si="0"/>
        <v>Artikel online anzeigen</v>
      </c>
      <c r="P32" s="44"/>
      <c r="Q32" s="49" t="s">
        <v>2402</v>
      </c>
      <c r="R32" s="37" t="s">
        <v>1018</v>
      </c>
      <c r="S32" s="55"/>
      <c r="T32" s="40" t="s">
        <v>1143</v>
      </c>
      <c r="U32" s="63" t="s">
        <v>4446</v>
      </c>
    </row>
    <row r="33" spans="1:21" x14ac:dyDescent="0.25">
      <c r="A33" s="1">
        <v>9048</v>
      </c>
      <c r="B33" s="46" t="s">
        <v>90</v>
      </c>
      <c r="C33" s="46" t="s">
        <v>2123</v>
      </c>
      <c r="D33" s="46" t="s">
        <v>2255</v>
      </c>
      <c r="E33" s="47" t="s">
        <v>1113</v>
      </c>
      <c r="F33" s="47" t="s">
        <v>1114</v>
      </c>
      <c r="G33" s="47">
        <v>850280</v>
      </c>
      <c r="H33" s="57">
        <v>965.25</v>
      </c>
      <c r="I33" s="60">
        <f>IF(R33="UP",VLOOKUP($I$1,Änderungen!$F$1:$G$4,2,FALSE),IF(OR(ISERROR(FIND("NOVOS",B33)),ISERROR(FIND("Design ",B33))),IF(OR(ISERROR(FIND("thanos EVO",B33)),ISERROR(FIND("Design ",B33))),0,96.55),19.35))</f>
        <v>0</v>
      </c>
      <c r="J33" s="40"/>
      <c r="K33" s="40" t="s">
        <v>1186</v>
      </c>
      <c r="L33" s="29">
        <f>IF(K33&lt;&gt;"",IFERROR(VLOOKUP(K33,Rabattwerte_eintragen!$A$3:$C$24,3,FALSE),0),0)</f>
        <v>0</v>
      </c>
      <c r="M33" s="58">
        <f>IF(H33&lt;&gt;"",H33*(1-L33)+I33*(1-VLOOKUP("A1",Rabattwerte_eintragen!$A$3:$C$26,3,FALSE)),"")</f>
        <v>965.25</v>
      </c>
      <c r="N33" s="40"/>
      <c r="O33" s="39" t="str">
        <f t="shared" si="0"/>
        <v>Artikel online anzeigen</v>
      </c>
      <c r="P33" s="44"/>
      <c r="Q33" s="49" t="s">
        <v>2403</v>
      </c>
      <c r="R33" s="37" t="s">
        <v>1018</v>
      </c>
      <c r="S33" s="55"/>
      <c r="T33" s="40" t="s">
        <v>1143</v>
      </c>
      <c r="U33" s="63" t="s">
        <v>4447</v>
      </c>
    </row>
    <row r="34" spans="1:21" x14ac:dyDescent="0.25">
      <c r="A34" s="1">
        <v>9050</v>
      </c>
      <c r="B34" s="46" t="s">
        <v>91</v>
      </c>
      <c r="C34" s="46" t="s">
        <v>2124</v>
      </c>
      <c r="D34" s="46" t="s">
        <v>2255</v>
      </c>
      <c r="E34" s="47" t="s">
        <v>1113</v>
      </c>
      <c r="F34" s="47" t="s">
        <v>1114</v>
      </c>
      <c r="G34" s="47">
        <v>850275</v>
      </c>
      <c r="H34" s="57">
        <v>1045</v>
      </c>
      <c r="I34" s="60">
        <f>IF(R34="UP",VLOOKUP($I$1,Änderungen!$F$1:$G$4,2,FALSE),IF(OR(ISERROR(FIND("NOVOS",B34)),ISERROR(FIND("Design ",B34))),IF(OR(ISERROR(FIND("thanos EVO",B34)),ISERROR(FIND("Design ",B34))),0,96.55),19.35))</f>
        <v>0</v>
      </c>
      <c r="J34" s="40"/>
      <c r="K34" s="40" t="s">
        <v>1186</v>
      </c>
      <c r="L34" s="29">
        <f>IF(K34&lt;&gt;"",IFERROR(VLOOKUP(K34,Rabattwerte_eintragen!$A$3:$C$24,3,FALSE),0),0)</f>
        <v>0</v>
      </c>
      <c r="M34" s="58">
        <f>IF(H34&lt;&gt;"",H34*(1-L34)+I34*(1-VLOOKUP("A1",Rabattwerte_eintragen!$A$3:$C$26,3,FALSE)),"")</f>
        <v>1045</v>
      </c>
      <c r="N34" s="40"/>
      <c r="O34" s="39" t="str">
        <f t="shared" si="0"/>
        <v>Artikel online anzeigen</v>
      </c>
      <c r="P34" s="44"/>
      <c r="Q34" s="49" t="s">
        <v>2404</v>
      </c>
      <c r="R34" s="37" t="s">
        <v>1018</v>
      </c>
      <c r="S34" s="55"/>
      <c r="T34" s="40" t="s">
        <v>1143</v>
      </c>
      <c r="U34" s="63" t="s">
        <v>4448</v>
      </c>
    </row>
    <row r="35" spans="1:21" x14ac:dyDescent="0.25">
      <c r="A35" s="1">
        <v>11385</v>
      </c>
      <c r="B35" s="46" t="s">
        <v>1168</v>
      </c>
      <c r="C35" s="46" t="s">
        <v>2121</v>
      </c>
      <c r="D35" s="46" t="s">
        <v>2255</v>
      </c>
      <c r="E35" s="47" t="s">
        <v>1113</v>
      </c>
      <c r="F35" s="47" t="s">
        <v>1114</v>
      </c>
      <c r="G35" s="47">
        <v>850293</v>
      </c>
      <c r="H35" s="57">
        <v>805.6</v>
      </c>
      <c r="I35" s="60">
        <f>IF(R35="UP",VLOOKUP($I$1,Änderungen!$F$1:$G$4,2,FALSE),IF(OR(ISERROR(FIND("NOVOS",B35)),ISERROR(FIND("Design ",B35))),IF(OR(ISERROR(FIND("thanos EVO",B35)),ISERROR(FIND("Design ",B35))),0,96.55),19.35))</f>
        <v>96.55</v>
      </c>
      <c r="J35" s="40"/>
      <c r="K35" s="40" t="s">
        <v>1186</v>
      </c>
      <c r="L35" s="29">
        <f>IF(K35&lt;&gt;"",IFERROR(VLOOKUP(K35,Rabattwerte_eintragen!$A$3:$C$24,3,FALSE),0),0)</f>
        <v>0</v>
      </c>
      <c r="M35" s="58">
        <f>IF(H35&lt;&gt;"",H35*(1-L35)+I35*(1-VLOOKUP("A1",Rabattwerte_eintragen!$A$3:$C$26,3,FALSE)),"")</f>
        <v>902.15</v>
      </c>
      <c r="N35" s="40"/>
      <c r="O35" s="39" t="str">
        <f t="shared" si="0"/>
        <v>Artikel online anzeigen</v>
      </c>
      <c r="P35" s="44"/>
      <c r="Q35" s="49" t="s">
        <v>2405</v>
      </c>
      <c r="R35" s="37" t="s">
        <v>1018</v>
      </c>
      <c r="S35" s="55"/>
      <c r="T35" s="40" t="s">
        <v>1143</v>
      </c>
      <c r="U35" s="63" t="s">
        <v>4449</v>
      </c>
    </row>
    <row r="36" spans="1:21" x14ac:dyDescent="0.25">
      <c r="A36" s="1">
        <v>13920</v>
      </c>
      <c r="B36" s="46" t="s">
        <v>6135</v>
      </c>
      <c r="C36" s="46" t="s">
        <v>2122</v>
      </c>
      <c r="D36" s="46" t="s">
        <v>2255</v>
      </c>
      <c r="E36" s="47" t="s">
        <v>1113</v>
      </c>
      <c r="F36" s="47" t="s">
        <v>1114</v>
      </c>
      <c r="G36" s="47">
        <v>807449</v>
      </c>
      <c r="H36" s="57">
        <v>869.45</v>
      </c>
      <c r="I36" s="60">
        <f>IF(R36="UP",VLOOKUP($I$1,Änderungen!$F$1:$G$4,2,FALSE),IF(OR(ISERROR(FIND("NOVOS",B36)),ISERROR(FIND("Design ",B36))),IF(OR(ISERROR(FIND("thanos EVO",B36)),ISERROR(FIND("Design ",B36))),0,96.55),19.35))</f>
        <v>96.55</v>
      </c>
      <c r="J36" s="40"/>
      <c r="K36" s="40" t="s">
        <v>1186</v>
      </c>
      <c r="L36" s="29">
        <f>IF(K36&lt;&gt;"",IFERROR(VLOOKUP(K36,Rabattwerte_eintragen!$A$3:$C$24,3,FALSE),0),0)</f>
        <v>0</v>
      </c>
      <c r="M36" s="58">
        <f>IF(H36&lt;&gt;"",H36*(1-L36)+I36*(1-VLOOKUP("A1",Rabattwerte_eintragen!$A$3:$C$26,3,FALSE)),"")</f>
        <v>966</v>
      </c>
      <c r="N36" s="40"/>
      <c r="O36" s="39" t="str">
        <f t="shared" ref="O36" si="1">IF(Q36&lt;&gt;"",HYPERLINK(Q36, "Artikel online anzeigen"),"")</f>
        <v>Artikel online anzeigen</v>
      </c>
      <c r="P36" s="44"/>
      <c r="Q36" s="49" t="s">
        <v>6136</v>
      </c>
      <c r="R36" s="37" t="s">
        <v>1018</v>
      </c>
      <c r="S36" s="55"/>
      <c r="T36" s="40" t="s">
        <v>1143</v>
      </c>
      <c r="U36" s="63" t="s">
        <v>4449</v>
      </c>
    </row>
    <row r="37" spans="1:21" x14ac:dyDescent="0.25">
      <c r="A37" s="1">
        <v>11387</v>
      </c>
      <c r="B37" s="46" t="s">
        <v>1169</v>
      </c>
      <c r="C37" s="46" t="s">
        <v>2123</v>
      </c>
      <c r="D37" s="46" t="s">
        <v>2255</v>
      </c>
      <c r="E37" s="47" t="s">
        <v>1113</v>
      </c>
      <c r="F37" s="47" t="s">
        <v>1114</v>
      </c>
      <c r="G37" s="47">
        <v>850287</v>
      </c>
      <c r="H37" s="57">
        <v>965.25</v>
      </c>
      <c r="I37" s="60">
        <f>IF(R37="UP",VLOOKUP($I$1,Änderungen!$F$1:$G$4,2,FALSE),IF(OR(ISERROR(FIND("NOVOS",B37)),ISERROR(FIND("Design ",B37))),IF(OR(ISERROR(FIND("thanos EVO",B37)),ISERROR(FIND("Design ",B37))),0,96.55),19.35))</f>
        <v>96.55</v>
      </c>
      <c r="J37" s="40"/>
      <c r="K37" s="40" t="s">
        <v>1186</v>
      </c>
      <c r="L37" s="29">
        <f>IF(K37&lt;&gt;"",IFERROR(VLOOKUP(K37,Rabattwerte_eintragen!$A$3:$C$24,3,FALSE),0),0)</f>
        <v>0</v>
      </c>
      <c r="M37" s="58">
        <f>IF(H37&lt;&gt;"",H37*(1-L37)+I37*(1-VLOOKUP("A1",Rabattwerte_eintragen!$A$3:$C$26,3,FALSE)),"")</f>
        <v>1061.8</v>
      </c>
      <c r="N37" s="40"/>
      <c r="O37" s="39" t="str">
        <f t="shared" si="0"/>
        <v>Artikel online anzeigen</v>
      </c>
      <c r="P37" s="44"/>
      <c r="Q37" s="49" t="s">
        <v>2406</v>
      </c>
      <c r="R37" s="37" t="s">
        <v>1018</v>
      </c>
      <c r="S37" s="55"/>
      <c r="T37" s="40" t="s">
        <v>1143</v>
      </c>
      <c r="U37" s="63" t="s">
        <v>4450</v>
      </c>
    </row>
    <row r="38" spans="1:21" x14ac:dyDescent="0.25">
      <c r="A38" s="1">
        <v>11389</v>
      </c>
      <c r="B38" s="46" t="s">
        <v>1170</v>
      </c>
      <c r="C38" s="46" t="s">
        <v>2124</v>
      </c>
      <c r="D38" s="46" t="s">
        <v>2255</v>
      </c>
      <c r="E38" s="47" t="s">
        <v>1113</v>
      </c>
      <c r="F38" s="47" t="s">
        <v>1114</v>
      </c>
      <c r="G38" s="47">
        <v>850291</v>
      </c>
      <c r="H38" s="57">
        <v>1045</v>
      </c>
      <c r="I38" s="60">
        <f>IF(R38="UP",VLOOKUP($I$1,Änderungen!$F$1:$G$4,2,FALSE),IF(OR(ISERROR(FIND("NOVOS",B38)),ISERROR(FIND("Design ",B38))),IF(OR(ISERROR(FIND("thanos EVO",B38)),ISERROR(FIND("Design ",B38))),0,96.55),19.35))</f>
        <v>96.55</v>
      </c>
      <c r="J38" s="40"/>
      <c r="K38" s="40" t="s">
        <v>1186</v>
      </c>
      <c r="L38" s="29">
        <f>IF(K38&lt;&gt;"",IFERROR(VLOOKUP(K38,Rabattwerte_eintragen!$A$3:$C$24,3,FALSE),0),0)</f>
        <v>0</v>
      </c>
      <c r="M38" s="58">
        <f>IF(H38&lt;&gt;"",H38*(1-L38)+I38*(1-VLOOKUP("A1",Rabattwerte_eintragen!$A$3:$C$26,3,FALSE)),"")</f>
        <v>1141.55</v>
      </c>
      <c r="N38" s="40"/>
      <c r="O38" s="39" t="str">
        <f t="shared" si="0"/>
        <v>Artikel online anzeigen</v>
      </c>
      <c r="P38" s="44"/>
      <c r="Q38" s="49" t="s">
        <v>2407</v>
      </c>
      <c r="R38" s="37" t="s">
        <v>1018</v>
      </c>
      <c r="S38" s="55"/>
      <c r="T38" s="40" t="s">
        <v>1143</v>
      </c>
      <c r="U38" s="63" t="s">
        <v>4451</v>
      </c>
    </row>
    <row r="39" spans="1:21" x14ac:dyDescent="0.25">
      <c r="A39" s="1">
        <v>11911</v>
      </c>
      <c r="B39" s="46" t="s">
        <v>1296</v>
      </c>
      <c r="C39" s="46" t="s">
        <v>2121</v>
      </c>
      <c r="D39" s="46" t="s">
        <v>2255</v>
      </c>
      <c r="E39" s="47" t="s">
        <v>1113</v>
      </c>
      <c r="F39" s="47" t="s">
        <v>1114</v>
      </c>
      <c r="G39" s="47">
        <v>836340</v>
      </c>
      <c r="H39" s="57">
        <v>727.65</v>
      </c>
      <c r="I39" s="60">
        <f>IF(R39="UP",VLOOKUP($I$1,Änderungen!$F$1:$G$4,2,FALSE),IF(OR(ISERROR(FIND("NOVOS",B39)),ISERROR(FIND("Design ",B39))),IF(OR(ISERROR(FIND("thanos EVO",B39)),ISERROR(FIND("Design ",B39))),0,96.55),19.35))</f>
        <v>0</v>
      </c>
      <c r="J39" s="40"/>
      <c r="K39" s="40" t="s">
        <v>1186</v>
      </c>
      <c r="L39" s="29">
        <f>IF(K39&lt;&gt;"",IFERROR(VLOOKUP(K39,Rabattwerte_eintragen!$A$3:$C$24,3,FALSE),0),0)</f>
        <v>0</v>
      </c>
      <c r="M39" s="58">
        <f>IF(H39&lt;&gt;"",H39*(1-L39)+I39*(1-VLOOKUP("A1",Rabattwerte_eintragen!$A$3:$C$26,3,FALSE)),"")</f>
        <v>727.65</v>
      </c>
      <c r="N39" s="40"/>
      <c r="O39" s="39" t="str">
        <f t="shared" si="0"/>
        <v>Artikel online anzeigen</v>
      </c>
      <c r="P39" s="44"/>
      <c r="Q39" s="49" t="s">
        <v>2408</v>
      </c>
      <c r="R39" s="37" t="s">
        <v>1018</v>
      </c>
      <c r="S39" s="55"/>
      <c r="T39" s="40" t="s">
        <v>1143</v>
      </c>
      <c r="U39" s="63" t="s">
        <v>4865</v>
      </c>
    </row>
    <row r="40" spans="1:21" x14ac:dyDescent="0.25">
      <c r="A40" s="1">
        <v>11919</v>
      </c>
      <c r="B40" s="46" t="s">
        <v>1297</v>
      </c>
      <c r="C40" s="46" t="s">
        <v>2122</v>
      </c>
      <c r="D40" s="46" t="s">
        <v>2255</v>
      </c>
      <c r="E40" s="47" t="s">
        <v>1113</v>
      </c>
      <c r="F40" s="47" t="s">
        <v>1114</v>
      </c>
      <c r="G40" s="47">
        <v>836357</v>
      </c>
      <c r="H40" s="57">
        <v>791.5</v>
      </c>
      <c r="I40" s="60">
        <f>IF(R40="UP",VLOOKUP($I$1,Änderungen!$F$1:$G$4,2,FALSE),IF(OR(ISERROR(FIND("NOVOS",B40)),ISERROR(FIND("Design ",B40))),IF(OR(ISERROR(FIND("thanos EVO",B40)),ISERROR(FIND("Design ",B40))),0,96.55),19.35))</f>
        <v>0</v>
      </c>
      <c r="J40" s="40"/>
      <c r="K40" s="40" t="s">
        <v>1186</v>
      </c>
      <c r="L40" s="29">
        <f>IF(K40&lt;&gt;"",IFERROR(VLOOKUP(K40,Rabattwerte_eintragen!$A$3:$C$24,3,FALSE),0),0)</f>
        <v>0</v>
      </c>
      <c r="M40" s="58">
        <f>IF(H40&lt;&gt;"",H40*(1-L40)+I40*(1-VLOOKUP("A1",Rabattwerte_eintragen!$A$3:$C$26,3,FALSE)),"")</f>
        <v>791.5</v>
      </c>
      <c r="N40" s="40"/>
      <c r="O40" s="39" t="str">
        <f t="shared" si="0"/>
        <v>Artikel online anzeigen</v>
      </c>
      <c r="P40" s="44"/>
      <c r="Q40" s="49" t="s">
        <v>2409</v>
      </c>
      <c r="R40" s="37" t="s">
        <v>1018</v>
      </c>
      <c r="S40" s="55"/>
      <c r="T40" s="40" t="s">
        <v>1143</v>
      </c>
      <c r="U40" s="63" t="s">
        <v>4452</v>
      </c>
    </row>
    <row r="41" spans="1:21" x14ac:dyDescent="0.25">
      <c r="A41" s="1">
        <v>11920</v>
      </c>
      <c r="B41" s="46" t="s">
        <v>1298</v>
      </c>
      <c r="C41" s="46" t="s">
        <v>2123</v>
      </c>
      <c r="D41" s="46" t="s">
        <v>2255</v>
      </c>
      <c r="E41" s="47" t="s">
        <v>1113</v>
      </c>
      <c r="F41" s="47" t="s">
        <v>1114</v>
      </c>
      <c r="G41" s="47">
        <v>836364</v>
      </c>
      <c r="H41" s="57">
        <v>887.30000000000007</v>
      </c>
      <c r="I41" s="60">
        <f>IF(R41="UP",VLOOKUP($I$1,Änderungen!$F$1:$G$4,2,FALSE),IF(OR(ISERROR(FIND("NOVOS",B41)),ISERROR(FIND("Design ",B41))),IF(OR(ISERROR(FIND("thanos EVO",B41)),ISERROR(FIND("Design ",B41))),0,96.55),19.35))</f>
        <v>0</v>
      </c>
      <c r="J41" s="40"/>
      <c r="K41" s="40" t="s">
        <v>1186</v>
      </c>
      <c r="L41" s="29">
        <f>IF(K41&lt;&gt;"",IFERROR(VLOOKUP(K41,Rabattwerte_eintragen!$A$3:$C$24,3,FALSE),0),0)</f>
        <v>0</v>
      </c>
      <c r="M41" s="58">
        <f>IF(H41&lt;&gt;"",H41*(1-L41)+I41*(1-VLOOKUP("A1",Rabattwerte_eintragen!$A$3:$C$26,3,FALSE)),"")</f>
        <v>887.30000000000007</v>
      </c>
      <c r="N41" s="40"/>
      <c r="O41" s="39" t="str">
        <f t="shared" si="0"/>
        <v>Artikel online anzeigen</v>
      </c>
      <c r="P41" s="44"/>
      <c r="Q41" s="49" t="s">
        <v>2410</v>
      </c>
      <c r="R41" s="37" t="s">
        <v>1018</v>
      </c>
      <c r="S41" s="55"/>
      <c r="T41" s="40" t="s">
        <v>1143</v>
      </c>
      <c r="U41" s="63" t="s">
        <v>4452</v>
      </c>
    </row>
    <row r="42" spans="1:21" x14ac:dyDescent="0.25">
      <c r="A42" s="1">
        <v>11914</v>
      </c>
      <c r="B42" s="46" t="s">
        <v>1299</v>
      </c>
      <c r="C42" s="46" t="s">
        <v>2124</v>
      </c>
      <c r="D42" s="46" t="s">
        <v>2255</v>
      </c>
      <c r="E42" s="47" t="s">
        <v>1113</v>
      </c>
      <c r="F42" s="47" t="s">
        <v>1114</v>
      </c>
      <c r="G42" s="47">
        <v>836371</v>
      </c>
      <c r="H42" s="57">
        <v>967.05</v>
      </c>
      <c r="I42" s="60">
        <f>IF(R42="UP",VLOOKUP($I$1,Änderungen!$F$1:$G$4,2,FALSE),IF(OR(ISERROR(FIND("NOVOS",B42)),ISERROR(FIND("Design ",B42))),IF(OR(ISERROR(FIND("thanos EVO",B42)),ISERROR(FIND("Design ",B42))),0,96.55),19.35))</f>
        <v>0</v>
      </c>
      <c r="J42" s="40"/>
      <c r="K42" s="40" t="s">
        <v>1186</v>
      </c>
      <c r="L42" s="29">
        <f>IF(K42&lt;&gt;"",IFERROR(VLOOKUP(K42,Rabattwerte_eintragen!$A$3:$C$24,3,FALSE),0),0)</f>
        <v>0</v>
      </c>
      <c r="M42" s="58">
        <f>IF(H42&lt;&gt;"",H42*(1-L42)+I42*(1-VLOOKUP("A1",Rabattwerte_eintragen!$A$3:$C$26,3,FALSE)),"")</f>
        <v>967.05</v>
      </c>
      <c r="N42" s="40"/>
      <c r="O42" s="39" t="str">
        <f t="shared" si="0"/>
        <v>Artikel online anzeigen</v>
      </c>
      <c r="P42" s="44"/>
      <c r="Q42" s="49" t="s">
        <v>2411</v>
      </c>
      <c r="R42" s="37" t="s">
        <v>1018</v>
      </c>
      <c r="S42" s="55"/>
      <c r="T42" s="40" t="s">
        <v>1143</v>
      </c>
      <c r="U42" s="63" t="s">
        <v>4452</v>
      </c>
    </row>
    <row r="43" spans="1:21" x14ac:dyDescent="0.25">
      <c r="A43" s="1">
        <v>11917</v>
      </c>
      <c r="B43" s="46" t="s">
        <v>1300</v>
      </c>
      <c r="C43" s="46" t="s">
        <v>2121</v>
      </c>
      <c r="D43" s="46" t="s">
        <v>2255</v>
      </c>
      <c r="E43" s="47" t="s">
        <v>1113</v>
      </c>
      <c r="F43" s="47" t="s">
        <v>1114</v>
      </c>
      <c r="G43" s="47">
        <v>836388</v>
      </c>
      <c r="H43" s="57">
        <v>746.94999999999993</v>
      </c>
      <c r="I43" s="60">
        <f>IF(R43="UP",VLOOKUP($I$1,Änderungen!$F$1:$G$4,2,FALSE),IF(OR(ISERROR(FIND("NOVOS",B43)),ISERROR(FIND("Design ",B43))),IF(OR(ISERROR(FIND("thanos EVO",B43)),ISERROR(FIND("Design ",B43))),0,96.55),19.35))</f>
        <v>0</v>
      </c>
      <c r="J43" s="40"/>
      <c r="K43" s="40" t="s">
        <v>1186</v>
      </c>
      <c r="L43" s="29">
        <f>IF(K43&lt;&gt;"",IFERROR(VLOOKUP(K43,Rabattwerte_eintragen!$A$3:$C$24,3,FALSE),0),0)</f>
        <v>0</v>
      </c>
      <c r="M43" s="58">
        <f>IF(H43&lt;&gt;"",H43*(1-L43)+I43*(1-VLOOKUP("A1",Rabattwerte_eintragen!$A$3:$C$26,3,FALSE)),"")</f>
        <v>746.94999999999993</v>
      </c>
      <c r="N43" s="40"/>
      <c r="O43" s="39" t="str">
        <f t="shared" si="0"/>
        <v>Artikel online anzeigen</v>
      </c>
      <c r="P43" s="44"/>
      <c r="Q43" s="49" t="s">
        <v>2412</v>
      </c>
      <c r="R43" s="37" t="s">
        <v>1018</v>
      </c>
      <c r="S43" s="55"/>
      <c r="T43" s="40" t="s">
        <v>1143</v>
      </c>
      <c r="U43" s="63" t="s">
        <v>4453</v>
      </c>
    </row>
    <row r="44" spans="1:21" x14ac:dyDescent="0.25">
      <c r="A44" s="1">
        <v>11918</v>
      </c>
      <c r="B44" s="46" t="s">
        <v>1301</v>
      </c>
      <c r="C44" s="46" t="s">
        <v>2122</v>
      </c>
      <c r="D44" s="46" t="s">
        <v>2255</v>
      </c>
      <c r="E44" s="47" t="s">
        <v>1113</v>
      </c>
      <c r="F44" s="47" t="s">
        <v>1114</v>
      </c>
      <c r="G44" s="47">
        <v>836395</v>
      </c>
      <c r="H44" s="57">
        <v>810.8</v>
      </c>
      <c r="I44" s="60">
        <f>IF(R44="UP",VLOOKUP($I$1,Änderungen!$F$1:$G$4,2,FALSE),IF(OR(ISERROR(FIND("NOVOS",B44)),ISERROR(FIND("Design ",B44))),IF(OR(ISERROR(FIND("thanos EVO",B44)),ISERROR(FIND("Design ",B44))),0,96.55),19.35))</f>
        <v>0</v>
      </c>
      <c r="J44" s="40"/>
      <c r="K44" s="40" t="s">
        <v>1186</v>
      </c>
      <c r="L44" s="29">
        <f>IF(K44&lt;&gt;"",IFERROR(VLOOKUP(K44,Rabattwerte_eintragen!$A$3:$C$24,3,FALSE),0),0)</f>
        <v>0</v>
      </c>
      <c r="M44" s="58">
        <f>IF(H44&lt;&gt;"",H44*(1-L44)+I44*(1-VLOOKUP("A1",Rabattwerte_eintragen!$A$3:$C$26,3,FALSE)),"")</f>
        <v>810.8</v>
      </c>
      <c r="N44" s="40"/>
      <c r="O44" s="39" t="str">
        <f t="shared" si="0"/>
        <v>Artikel online anzeigen</v>
      </c>
      <c r="P44" s="44"/>
      <c r="Q44" s="49" t="s">
        <v>2413</v>
      </c>
      <c r="R44" s="37" t="s">
        <v>1018</v>
      </c>
      <c r="S44" s="55"/>
      <c r="T44" s="40" t="s">
        <v>1143</v>
      </c>
      <c r="U44" s="63" t="s">
        <v>4454</v>
      </c>
    </row>
    <row r="45" spans="1:21" x14ac:dyDescent="0.25">
      <c r="A45" s="1">
        <v>11921</v>
      </c>
      <c r="B45" s="46" t="s">
        <v>1302</v>
      </c>
      <c r="C45" s="46" t="s">
        <v>2123</v>
      </c>
      <c r="D45" s="46" t="s">
        <v>2255</v>
      </c>
      <c r="E45" s="47" t="s">
        <v>1113</v>
      </c>
      <c r="F45" s="47" t="s">
        <v>1114</v>
      </c>
      <c r="G45" s="47">
        <v>836401</v>
      </c>
      <c r="H45" s="57">
        <v>906.59999999999991</v>
      </c>
      <c r="I45" s="60">
        <f>IF(R45="UP",VLOOKUP($I$1,Änderungen!$F$1:$G$4,2,FALSE),IF(OR(ISERROR(FIND("NOVOS",B45)),ISERROR(FIND("Design ",B45))),IF(OR(ISERROR(FIND("thanos EVO",B45)),ISERROR(FIND("Design ",B45))),0,96.55),19.35))</f>
        <v>0</v>
      </c>
      <c r="J45" s="40"/>
      <c r="K45" s="40" t="s">
        <v>1186</v>
      </c>
      <c r="L45" s="29">
        <f>IF(K45&lt;&gt;"",IFERROR(VLOOKUP(K45,Rabattwerte_eintragen!$A$3:$C$24,3,FALSE),0),0)</f>
        <v>0</v>
      </c>
      <c r="M45" s="58">
        <f>IF(H45&lt;&gt;"",H45*(1-L45)+I45*(1-VLOOKUP("A1",Rabattwerte_eintragen!$A$3:$C$26,3,FALSE)),"")</f>
        <v>906.59999999999991</v>
      </c>
      <c r="N45" s="40"/>
      <c r="O45" s="39" t="str">
        <f t="shared" si="0"/>
        <v>Artikel online anzeigen</v>
      </c>
      <c r="P45" s="44"/>
      <c r="Q45" s="49" t="s">
        <v>2414</v>
      </c>
      <c r="R45" s="37" t="s">
        <v>1018</v>
      </c>
      <c r="S45" s="55"/>
      <c r="T45" s="40" t="s">
        <v>1143</v>
      </c>
      <c r="U45" s="63" t="s">
        <v>4455</v>
      </c>
    </row>
    <row r="46" spans="1:21" x14ac:dyDescent="0.25">
      <c r="A46" s="1">
        <v>11922</v>
      </c>
      <c r="B46" s="46" t="s">
        <v>1303</v>
      </c>
      <c r="C46" s="46" t="s">
        <v>2124</v>
      </c>
      <c r="D46" s="46" t="s">
        <v>2255</v>
      </c>
      <c r="E46" s="47" t="s">
        <v>1113</v>
      </c>
      <c r="F46" s="47" t="s">
        <v>1114</v>
      </c>
      <c r="G46" s="47">
        <v>836418</v>
      </c>
      <c r="H46" s="57">
        <v>986.35</v>
      </c>
      <c r="I46" s="60">
        <f>IF(R46="UP",VLOOKUP($I$1,Änderungen!$F$1:$G$4,2,FALSE),IF(OR(ISERROR(FIND("NOVOS",B46)),ISERROR(FIND("Design ",B46))),IF(OR(ISERROR(FIND("thanos EVO",B46)),ISERROR(FIND("Design ",B46))),0,96.55),19.35))</f>
        <v>0</v>
      </c>
      <c r="J46" s="40"/>
      <c r="K46" s="40" t="s">
        <v>1186</v>
      </c>
      <c r="L46" s="29">
        <f>IF(K46&lt;&gt;"",IFERROR(VLOOKUP(K46,Rabattwerte_eintragen!$A$3:$C$24,3,FALSE),0),0)</f>
        <v>0</v>
      </c>
      <c r="M46" s="58">
        <f>IF(H46&lt;&gt;"",H46*(1-L46)+I46*(1-VLOOKUP("A1",Rabattwerte_eintragen!$A$3:$C$26,3,FALSE)),"")</f>
        <v>986.35</v>
      </c>
      <c r="N46" s="40"/>
      <c r="O46" s="39" t="str">
        <f t="shared" si="0"/>
        <v>Artikel online anzeigen</v>
      </c>
      <c r="P46" s="44"/>
      <c r="Q46" s="49" t="s">
        <v>2415</v>
      </c>
      <c r="R46" s="37" t="s">
        <v>1018</v>
      </c>
      <c r="S46" s="55"/>
      <c r="T46" s="40" t="s">
        <v>1143</v>
      </c>
      <c r="U46" s="63" t="s">
        <v>4455</v>
      </c>
    </row>
    <row r="47" spans="1:21" x14ac:dyDescent="0.25">
      <c r="A47" s="1">
        <v>9051</v>
      </c>
      <c r="B47" s="46" t="s">
        <v>1304</v>
      </c>
      <c r="C47" s="46" t="s">
        <v>2121</v>
      </c>
      <c r="D47" s="46" t="s">
        <v>2256</v>
      </c>
      <c r="E47" s="47" t="s">
        <v>1113</v>
      </c>
      <c r="F47" s="47" t="s">
        <v>1114</v>
      </c>
      <c r="G47" s="47">
        <v>778312</v>
      </c>
      <c r="H47" s="57">
        <v>635.45000000000005</v>
      </c>
      <c r="I47" s="60">
        <f>IF(R47="UP",VLOOKUP($I$1,Änderungen!$F$1:$G$4,2,FALSE),IF(OR(ISERROR(FIND("NOVOS",B47)),ISERROR(FIND("Design ",B47))),IF(OR(ISERROR(FIND("thanos EVO",B47)),ISERROR(FIND("Design ",B47))),0,96.55),19.35))</f>
        <v>0</v>
      </c>
      <c r="J47" s="40"/>
      <c r="K47" s="40" t="s">
        <v>1186</v>
      </c>
      <c r="L47" s="29">
        <f>IF(K47&lt;&gt;"",IFERROR(VLOOKUP(K47,Rabattwerte_eintragen!$A$3:$C$24,3,FALSE),0),0)</f>
        <v>0</v>
      </c>
      <c r="M47" s="58">
        <f>IF(H47&lt;&gt;"",H47*(1-L47)+I47*(1-VLOOKUP("A1",Rabattwerte_eintragen!$A$3:$C$26,3,FALSE)),"")</f>
        <v>635.45000000000005</v>
      </c>
      <c r="N47" s="40"/>
      <c r="O47" s="39" t="str">
        <f t="shared" si="0"/>
        <v>Artikel online anzeigen</v>
      </c>
      <c r="P47" s="44"/>
      <c r="Q47" s="49" t="s">
        <v>2416</v>
      </c>
      <c r="R47" s="37" t="s">
        <v>1018</v>
      </c>
      <c r="S47" s="55"/>
      <c r="T47" s="40" t="s">
        <v>1143</v>
      </c>
      <c r="U47" s="63" t="s">
        <v>4853</v>
      </c>
    </row>
    <row r="48" spans="1:21" x14ac:dyDescent="0.25">
      <c r="A48" s="1">
        <v>9052</v>
      </c>
      <c r="B48" s="46" t="s">
        <v>1305</v>
      </c>
      <c r="C48" s="46" t="s">
        <v>2122</v>
      </c>
      <c r="D48" s="46" t="s">
        <v>2256</v>
      </c>
      <c r="E48" s="47" t="s">
        <v>1113</v>
      </c>
      <c r="F48" s="47" t="s">
        <v>1114</v>
      </c>
      <c r="G48" s="47">
        <v>780704</v>
      </c>
      <c r="H48" s="57">
        <v>699.30000000000007</v>
      </c>
      <c r="I48" s="60">
        <f>IF(R48="UP",VLOOKUP($I$1,Änderungen!$F$1:$G$4,2,FALSE),IF(OR(ISERROR(FIND("NOVOS",B48)),ISERROR(FIND("Design ",B48))),IF(OR(ISERROR(FIND("thanos EVO",B48)),ISERROR(FIND("Design ",B48))),0,96.55),19.35))</f>
        <v>0</v>
      </c>
      <c r="J48" s="40"/>
      <c r="K48" s="40" t="s">
        <v>1186</v>
      </c>
      <c r="L48" s="29">
        <f>IF(K48&lt;&gt;"",IFERROR(VLOOKUP(K48,Rabattwerte_eintragen!$A$3:$C$24,3,FALSE),0),0)</f>
        <v>0</v>
      </c>
      <c r="M48" s="58">
        <f>IF(H48&lt;&gt;"",H48*(1-L48)+I48*(1-VLOOKUP("A1",Rabattwerte_eintragen!$A$3:$C$26,3,FALSE)),"")</f>
        <v>699.30000000000007</v>
      </c>
      <c r="N48" s="40"/>
      <c r="O48" s="39" t="str">
        <f t="shared" si="0"/>
        <v>Artikel online anzeigen</v>
      </c>
      <c r="P48" s="44"/>
      <c r="Q48" s="49" t="s">
        <v>2417</v>
      </c>
      <c r="R48" s="37" t="s">
        <v>1018</v>
      </c>
      <c r="S48" s="55"/>
      <c r="T48" s="40" t="s">
        <v>1143</v>
      </c>
      <c r="U48" s="63" t="s">
        <v>4854</v>
      </c>
    </row>
    <row r="49" spans="1:21" x14ac:dyDescent="0.25">
      <c r="A49" s="1">
        <v>9053</v>
      </c>
      <c r="B49" s="46" t="s">
        <v>1306</v>
      </c>
      <c r="C49" s="46" t="s">
        <v>2123</v>
      </c>
      <c r="D49" s="46" t="s">
        <v>2256</v>
      </c>
      <c r="E49" s="47" t="s">
        <v>1113</v>
      </c>
      <c r="F49" s="47" t="s">
        <v>1114</v>
      </c>
      <c r="G49" s="47">
        <v>780735</v>
      </c>
      <c r="H49" s="57">
        <v>795.05</v>
      </c>
      <c r="I49" s="60">
        <f>IF(R49="UP",VLOOKUP($I$1,Änderungen!$F$1:$G$4,2,FALSE),IF(OR(ISERROR(FIND("NOVOS",B49)),ISERROR(FIND("Design ",B49))),IF(OR(ISERROR(FIND("thanos EVO",B49)),ISERROR(FIND("Design ",B49))),0,96.55),19.35))</f>
        <v>0</v>
      </c>
      <c r="J49" s="40"/>
      <c r="K49" s="40" t="s">
        <v>1186</v>
      </c>
      <c r="L49" s="29">
        <f>IF(K49&lt;&gt;"",IFERROR(VLOOKUP(K49,Rabattwerte_eintragen!$A$3:$C$24,3,FALSE),0),0)</f>
        <v>0</v>
      </c>
      <c r="M49" s="58">
        <f>IF(H49&lt;&gt;"",H49*(1-L49)+I49*(1-VLOOKUP("A1",Rabattwerte_eintragen!$A$3:$C$26,3,FALSE)),"")</f>
        <v>795.05</v>
      </c>
      <c r="N49" s="40"/>
      <c r="O49" s="39" t="str">
        <f t="shared" si="0"/>
        <v>Artikel online anzeigen</v>
      </c>
      <c r="P49" s="44"/>
      <c r="Q49" s="49" t="s">
        <v>2418</v>
      </c>
      <c r="R49" s="37" t="s">
        <v>1018</v>
      </c>
      <c r="S49" s="55"/>
      <c r="T49" s="40" t="s">
        <v>1143</v>
      </c>
      <c r="U49" s="63" t="s">
        <v>4855</v>
      </c>
    </row>
    <row r="50" spans="1:21" x14ac:dyDescent="0.25">
      <c r="A50" s="1">
        <v>9055</v>
      </c>
      <c r="B50" s="46" t="s">
        <v>1307</v>
      </c>
      <c r="C50" s="46" t="s">
        <v>2124</v>
      </c>
      <c r="D50" s="46" t="s">
        <v>2256</v>
      </c>
      <c r="E50" s="47" t="s">
        <v>1113</v>
      </c>
      <c r="F50" s="47" t="s">
        <v>1114</v>
      </c>
      <c r="G50" s="47">
        <v>780797</v>
      </c>
      <c r="H50" s="57">
        <v>874.80000000000007</v>
      </c>
      <c r="I50" s="60">
        <f>IF(R50="UP",VLOOKUP($I$1,Änderungen!$F$1:$G$4,2,FALSE),IF(OR(ISERROR(FIND("NOVOS",B50)),ISERROR(FIND("Design ",B50))),IF(OR(ISERROR(FIND("thanos EVO",B50)),ISERROR(FIND("Design ",B50))),0,96.55),19.35))</f>
        <v>0</v>
      </c>
      <c r="J50" s="40"/>
      <c r="K50" s="40" t="s">
        <v>1186</v>
      </c>
      <c r="L50" s="29">
        <f>IF(K50&lt;&gt;"",IFERROR(VLOOKUP(K50,Rabattwerte_eintragen!$A$3:$C$24,3,FALSE),0),0)</f>
        <v>0</v>
      </c>
      <c r="M50" s="58">
        <f>IF(H50&lt;&gt;"",H50*(1-L50)+I50*(1-VLOOKUP("A1",Rabattwerte_eintragen!$A$3:$C$26,3,FALSE)),"")</f>
        <v>874.80000000000007</v>
      </c>
      <c r="N50" s="40"/>
      <c r="O50" s="39" t="str">
        <f t="shared" si="0"/>
        <v>Artikel online anzeigen</v>
      </c>
      <c r="P50" s="44"/>
      <c r="Q50" s="49" t="s">
        <v>2419</v>
      </c>
      <c r="R50" s="37" t="s">
        <v>1018</v>
      </c>
      <c r="S50" s="55"/>
      <c r="T50" s="40" t="s">
        <v>1143</v>
      </c>
      <c r="U50" s="63" t="s">
        <v>4856</v>
      </c>
    </row>
    <row r="51" spans="1:21" x14ac:dyDescent="0.25">
      <c r="A51" s="1">
        <v>1434</v>
      </c>
      <c r="B51" s="46" t="s">
        <v>1308</v>
      </c>
      <c r="C51" s="46" t="s">
        <v>2121</v>
      </c>
      <c r="D51" s="46" t="s">
        <v>2256</v>
      </c>
      <c r="E51" s="47" t="s">
        <v>1113</v>
      </c>
      <c r="F51" s="47" t="s">
        <v>1114</v>
      </c>
      <c r="G51" s="47">
        <v>761802</v>
      </c>
      <c r="H51" s="57">
        <v>635.45000000000005</v>
      </c>
      <c r="I51" s="60">
        <f>IF(R51="UP",VLOOKUP($I$1,Änderungen!$F$1:$G$4,2,FALSE),IF(OR(ISERROR(FIND("NOVOS",B51)),ISERROR(FIND("Design ",B51))),IF(OR(ISERROR(FIND("thanos EVO",B51)),ISERROR(FIND("Design ",B51))),0,96.55),19.35))</f>
        <v>0</v>
      </c>
      <c r="J51" s="40"/>
      <c r="K51" s="40" t="s">
        <v>1186</v>
      </c>
      <c r="L51" s="29">
        <f>IF(K51&lt;&gt;"",IFERROR(VLOOKUP(K51,Rabattwerte_eintragen!$A$3:$C$24,3,FALSE),0),0)</f>
        <v>0</v>
      </c>
      <c r="M51" s="58">
        <f>IF(H51&lt;&gt;"",H51*(1-L51)+I51*(1-VLOOKUP("A1",Rabattwerte_eintragen!$A$3:$C$26,3,FALSE)),"")</f>
        <v>635.45000000000005</v>
      </c>
      <c r="N51" s="40"/>
      <c r="O51" s="39" t="str">
        <f t="shared" si="0"/>
        <v>Artikel online anzeigen</v>
      </c>
      <c r="P51" s="44"/>
      <c r="Q51" s="49" t="s">
        <v>2420</v>
      </c>
      <c r="R51" s="37" t="s">
        <v>1018</v>
      </c>
      <c r="S51" s="55"/>
      <c r="T51" s="40" t="s">
        <v>1143</v>
      </c>
      <c r="U51" s="63" t="s">
        <v>4857</v>
      </c>
    </row>
    <row r="52" spans="1:21" x14ac:dyDescent="0.25">
      <c r="A52" s="1">
        <v>1436</v>
      </c>
      <c r="B52" s="46" t="s">
        <v>1309</v>
      </c>
      <c r="C52" s="46" t="s">
        <v>2122</v>
      </c>
      <c r="D52" s="46" t="s">
        <v>2256</v>
      </c>
      <c r="E52" s="47" t="s">
        <v>1113</v>
      </c>
      <c r="F52" s="47" t="s">
        <v>1114</v>
      </c>
      <c r="G52" s="47">
        <v>761819</v>
      </c>
      <c r="H52" s="57">
        <v>699.30000000000007</v>
      </c>
      <c r="I52" s="60">
        <f>IF(R52="UP",VLOOKUP($I$1,Änderungen!$F$1:$G$4,2,FALSE),IF(OR(ISERROR(FIND("NOVOS",B52)),ISERROR(FIND("Design ",B52))),IF(OR(ISERROR(FIND("thanos EVO",B52)),ISERROR(FIND("Design ",B52))),0,96.55),19.35))</f>
        <v>0</v>
      </c>
      <c r="J52" s="40"/>
      <c r="K52" s="40" t="s">
        <v>1186</v>
      </c>
      <c r="L52" s="29">
        <f>IF(K52&lt;&gt;"",IFERROR(VLOOKUP(K52,Rabattwerte_eintragen!$A$3:$C$24,3,FALSE),0),0)</f>
        <v>0</v>
      </c>
      <c r="M52" s="58">
        <f>IF(H52&lt;&gt;"",H52*(1-L52)+I52*(1-VLOOKUP("A1",Rabattwerte_eintragen!$A$3:$C$26,3,FALSE)),"")</f>
        <v>699.30000000000007</v>
      </c>
      <c r="N52" s="40"/>
      <c r="O52" s="39" t="str">
        <f t="shared" si="0"/>
        <v>Artikel online anzeigen</v>
      </c>
      <c r="P52" s="44"/>
      <c r="Q52" s="49" t="s">
        <v>2421</v>
      </c>
      <c r="R52" s="37" t="s">
        <v>1018</v>
      </c>
      <c r="S52" s="55"/>
      <c r="T52" s="40" t="s">
        <v>1143</v>
      </c>
      <c r="U52" s="63" t="s">
        <v>4857</v>
      </c>
    </row>
    <row r="53" spans="1:21" x14ac:dyDescent="0.25">
      <c r="A53" s="1">
        <v>1437</v>
      </c>
      <c r="B53" s="46" t="s">
        <v>1310</v>
      </c>
      <c r="C53" s="46" t="s">
        <v>2123</v>
      </c>
      <c r="D53" s="46" t="s">
        <v>2256</v>
      </c>
      <c r="E53" s="47" t="s">
        <v>1113</v>
      </c>
      <c r="F53" s="47" t="s">
        <v>1114</v>
      </c>
      <c r="G53" s="47">
        <v>761826</v>
      </c>
      <c r="H53" s="57">
        <v>795.05</v>
      </c>
      <c r="I53" s="60">
        <f>IF(R53="UP",VLOOKUP($I$1,Änderungen!$F$1:$G$4,2,FALSE),IF(OR(ISERROR(FIND("NOVOS",B53)),ISERROR(FIND("Design ",B53))),IF(OR(ISERROR(FIND("thanos EVO",B53)),ISERROR(FIND("Design ",B53))),0,96.55),19.35))</f>
        <v>0</v>
      </c>
      <c r="J53" s="40"/>
      <c r="K53" s="40" t="s">
        <v>1186</v>
      </c>
      <c r="L53" s="29">
        <f>IF(K53&lt;&gt;"",IFERROR(VLOOKUP(K53,Rabattwerte_eintragen!$A$3:$C$24,3,FALSE),0),0)</f>
        <v>0</v>
      </c>
      <c r="M53" s="58">
        <f>IF(H53&lt;&gt;"",H53*(1-L53)+I53*(1-VLOOKUP("A1",Rabattwerte_eintragen!$A$3:$C$26,3,FALSE)),"")</f>
        <v>795.05</v>
      </c>
      <c r="N53" s="40"/>
      <c r="O53" s="39" t="str">
        <f t="shared" si="0"/>
        <v>Artikel online anzeigen</v>
      </c>
      <c r="P53" s="44"/>
      <c r="Q53" s="49" t="s">
        <v>2422</v>
      </c>
      <c r="R53" s="37" t="s">
        <v>1018</v>
      </c>
      <c r="S53" s="55"/>
      <c r="T53" s="40" t="s">
        <v>1143</v>
      </c>
      <c r="U53" s="63" t="s">
        <v>4858</v>
      </c>
    </row>
    <row r="54" spans="1:21" x14ac:dyDescent="0.25">
      <c r="A54" s="1">
        <v>1439</v>
      </c>
      <c r="B54" s="46" t="s">
        <v>1311</v>
      </c>
      <c r="C54" s="46" t="s">
        <v>2124</v>
      </c>
      <c r="D54" s="46" t="s">
        <v>2256</v>
      </c>
      <c r="E54" s="47" t="s">
        <v>1113</v>
      </c>
      <c r="F54" s="47" t="s">
        <v>1114</v>
      </c>
      <c r="G54" s="47">
        <v>761840</v>
      </c>
      <c r="H54" s="57">
        <v>874.80000000000007</v>
      </c>
      <c r="I54" s="60">
        <f>IF(R54="UP",VLOOKUP($I$1,Änderungen!$F$1:$G$4,2,FALSE),IF(OR(ISERROR(FIND("NOVOS",B54)),ISERROR(FIND("Design ",B54))),IF(OR(ISERROR(FIND("thanos EVO",B54)),ISERROR(FIND("Design ",B54))),0,96.55),19.35))</f>
        <v>0</v>
      </c>
      <c r="J54" s="40"/>
      <c r="K54" s="40" t="s">
        <v>1186</v>
      </c>
      <c r="L54" s="29">
        <f>IF(K54&lt;&gt;"",IFERROR(VLOOKUP(K54,Rabattwerte_eintragen!$A$3:$C$24,3,FALSE),0),0)</f>
        <v>0</v>
      </c>
      <c r="M54" s="58">
        <f>IF(H54&lt;&gt;"",H54*(1-L54)+I54*(1-VLOOKUP("A1",Rabattwerte_eintragen!$A$3:$C$26,3,FALSE)),"")</f>
        <v>874.80000000000007</v>
      </c>
      <c r="N54" s="40"/>
      <c r="O54" s="39" t="str">
        <f t="shared" si="0"/>
        <v>Artikel online anzeigen</v>
      </c>
      <c r="P54" s="44"/>
      <c r="Q54" s="49" t="s">
        <v>2423</v>
      </c>
      <c r="R54" s="37" t="s">
        <v>1018</v>
      </c>
      <c r="S54" s="55"/>
      <c r="T54" s="40" t="s">
        <v>1143</v>
      </c>
      <c r="U54" s="63" t="s">
        <v>4859</v>
      </c>
    </row>
    <row r="55" spans="1:21" x14ac:dyDescent="0.25">
      <c r="A55" s="1">
        <v>9058</v>
      </c>
      <c r="B55" s="46" t="s">
        <v>1312</v>
      </c>
      <c r="C55" s="46" t="s">
        <v>2121</v>
      </c>
      <c r="D55" s="46" t="s">
        <v>2256</v>
      </c>
      <c r="E55" s="47" t="s">
        <v>1113</v>
      </c>
      <c r="F55" s="47" t="s">
        <v>1114</v>
      </c>
      <c r="G55" s="47">
        <v>850268</v>
      </c>
      <c r="H55" s="57">
        <v>737.45</v>
      </c>
      <c r="I55" s="60">
        <f>IF(R55="UP",VLOOKUP($I$1,Änderungen!$F$1:$G$4,2,FALSE),IF(OR(ISERROR(FIND("NOVOS",B55)),ISERROR(FIND("Design ",B55))),IF(OR(ISERROR(FIND("thanos EVO",B55)),ISERROR(FIND("Design ",B55))),0,96.55),19.35))</f>
        <v>0</v>
      </c>
      <c r="J55" s="40"/>
      <c r="K55" s="40" t="s">
        <v>1186</v>
      </c>
      <c r="L55" s="29">
        <f>IF(K55&lt;&gt;"",IFERROR(VLOOKUP(K55,Rabattwerte_eintragen!$A$3:$C$24,3,FALSE),0),0)</f>
        <v>0</v>
      </c>
      <c r="M55" s="58">
        <f>IF(H55&lt;&gt;"",H55*(1-L55)+I55*(1-VLOOKUP("A1",Rabattwerte_eintragen!$A$3:$C$26,3,FALSE)),"")</f>
        <v>737.45</v>
      </c>
      <c r="N55" s="40"/>
      <c r="O55" s="39" t="str">
        <f t="shared" si="0"/>
        <v>Artikel online anzeigen</v>
      </c>
      <c r="P55" s="44"/>
      <c r="Q55" s="49" t="s">
        <v>2424</v>
      </c>
      <c r="R55" s="37" t="s">
        <v>1018</v>
      </c>
      <c r="S55" s="55"/>
      <c r="T55" s="40" t="s">
        <v>1143</v>
      </c>
      <c r="U55" s="63" t="s">
        <v>4861</v>
      </c>
    </row>
    <row r="56" spans="1:21" x14ac:dyDescent="0.25">
      <c r="A56" s="1">
        <v>9059</v>
      </c>
      <c r="B56" s="46" t="s">
        <v>1313</v>
      </c>
      <c r="C56" s="46" t="s">
        <v>2122</v>
      </c>
      <c r="D56" s="46" t="s">
        <v>2256</v>
      </c>
      <c r="E56" s="47" t="s">
        <v>1113</v>
      </c>
      <c r="F56" s="47" t="s">
        <v>1114</v>
      </c>
      <c r="G56" s="47">
        <v>850266</v>
      </c>
      <c r="H56" s="57">
        <v>801.3</v>
      </c>
      <c r="I56" s="60">
        <f>IF(R56="UP",VLOOKUP($I$1,Änderungen!$F$1:$G$4,2,FALSE),IF(OR(ISERROR(FIND("NOVOS",B56)),ISERROR(FIND("Design ",B56))),IF(OR(ISERROR(FIND("thanos EVO",B56)),ISERROR(FIND("Design ",B56))),0,96.55),19.35))</f>
        <v>0</v>
      </c>
      <c r="J56" s="40"/>
      <c r="K56" s="40" t="s">
        <v>1186</v>
      </c>
      <c r="L56" s="29">
        <f>IF(K56&lt;&gt;"",IFERROR(VLOOKUP(K56,Rabattwerte_eintragen!$A$3:$C$24,3,FALSE),0),0)</f>
        <v>0</v>
      </c>
      <c r="M56" s="58">
        <f>IF(H56&lt;&gt;"",H56*(1-L56)+I56*(1-VLOOKUP("A1",Rabattwerte_eintragen!$A$3:$C$26,3,FALSE)),"")</f>
        <v>801.3</v>
      </c>
      <c r="N56" s="40"/>
      <c r="O56" s="39" t="str">
        <f t="shared" si="0"/>
        <v>Artikel online anzeigen</v>
      </c>
      <c r="P56" s="44"/>
      <c r="Q56" s="49" t="s">
        <v>2425</v>
      </c>
      <c r="R56" s="37" t="s">
        <v>1018</v>
      </c>
      <c r="S56" s="55"/>
      <c r="T56" s="40" t="s">
        <v>1143</v>
      </c>
      <c r="U56" s="63" t="s">
        <v>4861</v>
      </c>
    </row>
    <row r="57" spans="1:21" x14ac:dyDescent="0.25">
      <c r="A57" s="1">
        <v>9060</v>
      </c>
      <c r="B57" s="46" t="s">
        <v>1314</v>
      </c>
      <c r="C57" s="46" t="s">
        <v>2123</v>
      </c>
      <c r="D57" s="46" t="s">
        <v>2256</v>
      </c>
      <c r="E57" s="47" t="s">
        <v>1113</v>
      </c>
      <c r="F57" s="47" t="s">
        <v>1114</v>
      </c>
      <c r="G57" s="47">
        <v>850257</v>
      </c>
      <c r="H57" s="57">
        <v>897.09999999999991</v>
      </c>
      <c r="I57" s="60">
        <f>IF(R57="UP",VLOOKUP($I$1,Änderungen!$F$1:$G$4,2,FALSE),IF(OR(ISERROR(FIND("NOVOS",B57)),ISERROR(FIND("Design ",B57))),IF(OR(ISERROR(FIND("thanos EVO",B57)),ISERROR(FIND("Design ",B57))),0,96.55),19.35))</f>
        <v>0</v>
      </c>
      <c r="J57" s="40"/>
      <c r="K57" s="40" t="s">
        <v>1186</v>
      </c>
      <c r="L57" s="29">
        <f>IF(K57&lt;&gt;"",IFERROR(VLOOKUP(K57,Rabattwerte_eintragen!$A$3:$C$24,3,FALSE),0),0)</f>
        <v>0</v>
      </c>
      <c r="M57" s="58">
        <f>IF(H57&lt;&gt;"",H57*(1-L57)+I57*(1-VLOOKUP("A1",Rabattwerte_eintragen!$A$3:$C$26,3,FALSE)),"")</f>
        <v>897.09999999999991</v>
      </c>
      <c r="N57" s="40"/>
      <c r="O57" s="39" t="str">
        <f t="shared" si="0"/>
        <v>Artikel online anzeigen</v>
      </c>
      <c r="P57" s="44"/>
      <c r="Q57" s="49" t="s">
        <v>2426</v>
      </c>
      <c r="R57" s="37" t="s">
        <v>1018</v>
      </c>
      <c r="S57" s="55"/>
      <c r="T57" s="40" t="s">
        <v>1143</v>
      </c>
      <c r="U57" s="63" t="s">
        <v>4862</v>
      </c>
    </row>
    <row r="58" spans="1:21" x14ac:dyDescent="0.25">
      <c r="A58" s="1">
        <v>9062</v>
      </c>
      <c r="B58" s="46" t="s">
        <v>1315</v>
      </c>
      <c r="C58" s="46" t="s">
        <v>2124</v>
      </c>
      <c r="D58" s="46" t="s">
        <v>2256</v>
      </c>
      <c r="E58" s="47" t="s">
        <v>1113</v>
      </c>
      <c r="F58" s="47" t="s">
        <v>1114</v>
      </c>
      <c r="G58" s="47">
        <v>850258</v>
      </c>
      <c r="H58" s="57">
        <v>976.85</v>
      </c>
      <c r="I58" s="60">
        <f>IF(R58="UP",VLOOKUP($I$1,Änderungen!$F$1:$G$4,2,FALSE),IF(OR(ISERROR(FIND("NOVOS",B58)),ISERROR(FIND("Design ",B58))),IF(OR(ISERROR(FIND("thanos EVO",B58)),ISERROR(FIND("Design ",B58))),0,96.55),19.35))</f>
        <v>0</v>
      </c>
      <c r="J58" s="40"/>
      <c r="K58" s="40" t="s">
        <v>1186</v>
      </c>
      <c r="L58" s="29">
        <f>IF(K58&lt;&gt;"",IFERROR(VLOOKUP(K58,Rabattwerte_eintragen!$A$3:$C$24,3,FALSE),0),0)</f>
        <v>0</v>
      </c>
      <c r="M58" s="58">
        <f>IF(H58&lt;&gt;"",H58*(1-L58)+I58*(1-VLOOKUP("A1",Rabattwerte_eintragen!$A$3:$C$26,3,FALSE)),"")</f>
        <v>976.85</v>
      </c>
      <c r="N58" s="40"/>
      <c r="O58" s="39" t="str">
        <f t="shared" si="0"/>
        <v>Artikel online anzeigen</v>
      </c>
      <c r="P58" s="44"/>
      <c r="Q58" s="49" t="s">
        <v>2427</v>
      </c>
      <c r="R58" s="37" t="s">
        <v>1018</v>
      </c>
      <c r="S58" s="55"/>
      <c r="T58" s="40" t="s">
        <v>1143</v>
      </c>
      <c r="U58" s="63" t="s">
        <v>4864</v>
      </c>
    </row>
    <row r="59" spans="1:21" x14ac:dyDescent="0.25">
      <c r="A59" s="1">
        <v>9068</v>
      </c>
      <c r="B59" s="46" t="s">
        <v>1316</v>
      </c>
      <c r="C59" s="46" t="s">
        <v>2121</v>
      </c>
      <c r="D59" s="46" t="s">
        <v>2257</v>
      </c>
      <c r="E59" s="47" t="s">
        <v>1113</v>
      </c>
      <c r="F59" s="47" t="s">
        <v>1114</v>
      </c>
      <c r="G59" s="47">
        <v>778329</v>
      </c>
      <c r="H59" s="57">
        <v>452.8</v>
      </c>
      <c r="I59" s="60">
        <f>IF(R59="UP",VLOOKUP($I$1,Änderungen!$F$1:$G$4,2,FALSE),IF(OR(ISERROR(FIND("NOVOS",B59)),ISERROR(FIND("Design ",B59))),IF(OR(ISERROR(FIND("thanos EVO",B59)),ISERROR(FIND("Design ",B59))),0,96.55),19.35))</f>
        <v>0</v>
      </c>
      <c r="J59" s="40"/>
      <c r="K59" s="40" t="s">
        <v>1186</v>
      </c>
      <c r="L59" s="29">
        <f>IF(K59&lt;&gt;"",IFERROR(VLOOKUP(K59,Rabattwerte_eintragen!$A$3:$C$24,3,FALSE),0),0)</f>
        <v>0</v>
      </c>
      <c r="M59" s="58">
        <f>IF(H59&lt;&gt;"",H59*(1-L59)+I59*(1-VLOOKUP("A1",Rabattwerte_eintragen!$A$3:$C$26,3,FALSE)),"")</f>
        <v>452.8</v>
      </c>
      <c r="N59" s="40"/>
      <c r="O59" s="39" t="str">
        <f t="shared" ref="O59:O119" si="2">IF(Q59&lt;&gt;"",HYPERLINK(Q59, "Artikel online anzeigen"),"")</f>
        <v>Artikel online anzeigen</v>
      </c>
      <c r="P59" s="44"/>
      <c r="Q59" s="49" t="s">
        <v>2428</v>
      </c>
      <c r="R59" s="37" t="s">
        <v>1018</v>
      </c>
      <c r="S59" s="55"/>
      <c r="T59" s="40" t="s">
        <v>1143</v>
      </c>
      <c r="U59" s="63" t="s">
        <v>4866</v>
      </c>
    </row>
    <row r="60" spans="1:21" x14ac:dyDescent="0.25">
      <c r="A60" s="1">
        <v>9093</v>
      </c>
      <c r="B60" s="46" t="s">
        <v>1317</v>
      </c>
      <c r="C60" s="46" t="s">
        <v>2122</v>
      </c>
      <c r="D60" s="46" t="s">
        <v>2257</v>
      </c>
      <c r="E60" s="47" t="s">
        <v>1113</v>
      </c>
      <c r="F60" s="47" t="s">
        <v>1114</v>
      </c>
      <c r="G60" s="47">
        <v>780841</v>
      </c>
      <c r="H60" s="57">
        <v>516.65</v>
      </c>
      <c r="I60" s="60">
        <f>IF(R60="UP",VLOOKUP($I$1,Änderungen!$F$1:$G$4,2,FALSE),IF(OR(ISERROR(FIND("NOVOS",B60)),ISERROR(FIND("Design ",B60))),IF(OR(ISERROR(FIND("thanos EVO",B60)),ISERROR(FIND("Design ",B60))),0,96.55),19.35))</f>
        <v>0</v>
      </c>
      <c r="J60" s="40"/>
      <c r="K60" s="40" t="s">
        <v>1186</v>
      </c>
      <c r="L60" s="29">
        <f>IF(K60&lt;&gt;"",IFERROR(VLOOKUP(K60,Rabattwerte_eintragen!$A$3:$C$24,3,FALSE),0),0)</f>
        <v>0</v>
      </c>
      <c r="M60" s="58">
        <f>IF(H60&lt;&gt;"",H60*(1-L60)+I60*(1-VLOOKUP("A1",Rabattwerte_eintragen!$A$3:$C$26,3,FALSE)),"")</f>
        <v>516.65</v>
      </c>
      <c r="N60" s="40"/>
      <c r="O60" s="39" t="str">
        <f t="shared" si="2"/>
        <v>Artikel online anzeigen</v>
      </c>
      <c r="P60" s="44"/>
      <c r="Q60" s="49" t="s">
        <v>2429</v>
      </c>
      <c r="R60" s="37" t="s">
        <v>1018</v>
      </c>
      <c r="S60" s="55"/>
      <c r="T60" s="40" t="s">
        <v>1143</v>
      </c>
      <c r="U60" s="63" t="s">
        <v>4867</v>
      </c>
    </row>
    <row r="61" spans="1:21" x14ac:dyDescent="0.25">
      <c r="A61" s="1">
        <v>3276</v>
      </c>
      <c r="B61" s="46" t="s">
        <v>1318</v>
      </c>
      <c r="C61" s="46" t="s">
        <v>2123</v>
      </c>
      <c r="D61" s="46" t="s">
        <v>2257</v>
      </c>
      <c r="E61" s="47" t="s">
        <v>1113</v>
      </c>
      <c r="F61" s="47" t="s">
        <v>1114</v>
      </c>
      <c r="G61" s="47">
        <v>769037</v>
      </c>
      <c r="H61" s="57">
        <v>612.4</v>
      </c>
      <c r="I61" s="60">
        <f>IF(R61="UP",VLOOKUP($I$1,Änderungen!$F$1:$G$4,2,FALSE),IF(OR(ISERROR(FIND("NOVOS",B61)),ISERROR(FIND("Design ",B61))),IF(OR(ISERROR(FIND("thanos EVO",B61)),ISERROR(FIND("Design ",B61))),0,96.55),19.35))</f>
        <v>0</v>
      </c>
      <c r="J61" s="40"/>
      <c r="K61" s="40" t="s">
        <v>1186</v>
      </c>
      <c r="L61" s="29">
        <f>IF(K61&lt;&gt;"",IFERROR(VLOOKUP(K61,Rabattwerte_eintragen!$A$3:$C$24,3,FALSE),0),0)</f>
        <v>0</v>
      </c>
      <c r="M61" s="58">
        <f>IF(H61&lt;&gt;"",H61*(1-L61)+I61*(1-VLOOKUP("A1",Rabattwerte_eintragen!$A$3:$C$26,3,FALSE)),"")</f>
        <v>612.4</v>
      </c>
      <c r="N61" s="40"/>
      <c r="O61" s="39" t="str">
        <f t="shared" si="2"/>
        <v>Artikel online anzeigen</v>
      </c>
      <c r="P61" s="44"/>
      <c r="Q61" s="49" t="s">
        <v>2430</v>
      </c>
      <c r="R61" s="37" t="s">
        <v>1018</v>
      </c>
      <c r="S61" s="55"/>
      <c r="T61" s="40" t="s">
        <v>1143</v>
      </c>
      <c r="U61" s="63" t="s">
        <v>4868</v>
      </c>
    </row>
    <row r="62" spans="1:21" x14ac:dyDescent="0.25">
      <c r="A62" s="1">
        <v>9095</v>
      </c>
      <c r="B62" s="46" t="s">
        <v>1319</v>
      </c>
      <c r="C62" s="46" t="s">
        <v>2124</v>
      </c>
      <c r="D62" s="46" t="s">
        <v>2257</v>
      </c>
      <c r="E62" s="47" t="s">
        <v>1113</v>
      </c>
      <c r="F62" s="47" t="s">
        <v>1114</v>
      </c>
      <c r="G62" s="47">
        <v>780926</v>
      </c>
      <c r="H62" s="57">
        <v>692.15000000000009</v>
      </c>
      <c r="I62" s="60">
        <f>IF(R62="UP",VLOOKUP($I$1,Änderungen!$F$1:$G$4,2,FALSE),IF(OR(ISERROR(FIND("NOVOS",B62)),ISERROR(FIND("Design ",B62))),IF(OR(ISERROR(FIND("thanos EVO",B62)),ISERROR(FIND("Design ",B62))),0,96.55),19.35))</f>
        <v>0</v>
      </c>
      <c r="J62" s="40"/>
      <c r="K62" s="40" t="s">
        <v>1186</v>
      </c>
      <c r="L62" s="29">
        <f>IF(K62&lt;&gt;"",IFERROR(VLOOKUP(K62,Rabattwerte_eintragen!$A$3:$C$24,3,FALSE),0),0)</f>
        <v>0</v>
      </c>
      <c r="M62" s="58">
        <f>IF(H62&lt;&gt;"",H62*(1-L62)+I62*(1-VLOOKUP("A1",Rabattwerte_eintragen!$A$3:$C$26,3,FALSE)),"")</f>
        <v>692.15000000000009</v>
      </c>
      <c r="N62" s="40"/>
      <c r="O62" s="39" t="str">
        <f t="shared" si="2"/>
        <v>Artikel online anzeigen</v>
      </c>
      <c r="P62" s="44"/>
      <c r="Q62" s="49" t="s">
        <v>2431</v>
      </c>
      <c r="R62" s="37" t="s">
        <v>1018</v>
      </c>
      <c r="S62" s="55"/>
      <c r="T62" s="40" t="s">
        <v>1143</v>
      </c>
      <c r="U62" s="63" t="s">
        <v>4869</v>
      </c>
    </row>
    <row r="63" spans="1:21" x14ac:dyDescent="0.25">
      <c r="A63" s="1">
        <v>317</v>
      </c>
      <c r="B63" s="46" t="s">
        <v>1320</v>
      </c>
      <c r="C63" s="46" t="s">
        <v>2121</v>
      </c>
      <c r="D63" s="46" t="s">
        <v>2257</v>
      </c>
      <c r="E63" s="47" t="s">
        <v>1113</v>
      </c>
      <c r="F63" s="47" t="s">
        <v>1114</v>
      </c>
      <c r="G63" s="47">
        <v>735018</v>
      </c>
      <c r="H63" s="57">
        <v>452.8</v>
      </c>
      <c r="I63" s="60">
        <f>IF(R63="UP",VLOOKUP($I$1,Änderungen!$F$1:$G$4,2,FALSE),IF(OR(ISERROR(FIND("NOVOS",B63)),ISERROR(FIND("Design ",B63))),IF(OR(ISERROR(FIND("thanos EVO",B63)),ISERROR(FIND("Design ",B63))),0,96.55),19.35))</f>
        <v>0</v>
      </c>
      <c r="J63" s="40"/>
      <c r="K63" s="40" t="s">
        <v>1186</v>
      </c>
      <c r="L63" s="29">
        <f>IF(K63&lt;&gt;"",IFERROR(VLOOKUP(K63,Rabattwerte_eintragen!$A$3:$C$24,3,FALSE),0),0)</f>
        <v>0</v>
      </c>
      <c r="M63" s="58">
        <f>IF(H63&lt;&gt;"",H63*(1-L63)+I63*(1-VLOOKUP("A1",Rabattwerte_eintragen!$A$3:$C$26,3,FALSE)),"")</f>
        <v>452.8</v>
      </c>
      <c r="N63" s="40"/>
      <c r="O63" s="39" t="str">
        <f t="shared" si="2"/>
        <v>Artikel online anzeigen</v>
      </c>
      <c r="P63" s="44"/>
      <c r="Q63" s="49" t="s">
        <v>2432</v>
      </c>
      <c r="R63" s="37" t="s">
        <v>1018</v>
      </c>
      <c r="S63" s="55"/>
      <c r="T63" s="40" t="s">
        <v>1143</v>
      </c>
      <c r="U63" s="63" t="s">
        <v>4870</v>
      </c>
    </row>
    <row r="64" spans="1:21" x14ac:dyDescent="0.25">
      <c r="A64" s="1">
        <v>318</v>
      </c>
      <c r="B64" s="46" t="s">
        <v>1321</v>
      </c>
      <c r="C64" s="46" t="s">
        <v>2122</v>
      </c>
      <c r="D64" s="46" t="s">
        <v>2257</v>
      </c>
      <c r="E64" s="47" t="s">
        <v>1113</v>
      </c>
      <c r="F64" s="47" t="s">
        <v>1114</v>
      </c>
      <c r="G64" s="47">
        <v>735025</v>
      </c>
      <c r="H64" s="57">
        <v>516.65</v>
      </c>
      <c r="I64" s="60">
        <f>IF(R64="UP",VLOOKUP($I$1,Änderungen!$F$1:$G$4,2,FALSE),IF(OR(ISERROR(FIND("NOVOS",B64)),ISERROR(FIND("Design ",B64))),IF(OR(ISERROR(FIND("thanos EVO",B64)),ISERROR(FIND("Design ",B64))),0,96.55),19.35))</f>
        <v>0</v>
      </c>
      <c r="J64" s="40"/>
      <c r="K64" s="40" t="s">
        <v>1186</v>
      </c>
      <c r="L64" s="29">
        <f>IF(K64&lt;&gt;"",IFERROR(VLOOKUP(K64,Rabattwerte_eintragen!$A$3:$C$24,3,FALSE),0),0)</f>
        <v>0</v>
      </c>
      <c r="M64" s="58">
        <f>IF(H64&lt;&gt;"",H64*(1-L64)+I64*(1-VLOOKUP("A1",Rabattwerte_eintragen!$A$3:$C$26,3,FALSE)),"")</f>
        <v>516.65</v>
      </c>
      <c r="N64" s="40"/>
      <c r="O64" s="39" t="str">
        <f t="shared" si="2"/>
        <v>Artikel online anzeigen</v>
      </c>
      <c r="P64" s="44"/>
      <c r="Q64" s="49" t="s">
        <v>2433</v>
      </c>
      <c r="R64" s="37" t="s">
        <v>1018</v>
      </c>
      <c r="S64" s="55"/>
      <c r="T64" s="40" t="s">
        <v>1143</v>
      </c>
      <c r="U64" s="63" t="s">
        <v>4871</v>
      </c>
    </row>
    <row r="65" spans="1:21" x14ac:dyDescent="0.25">
      <c r="A65" s="1">
        <v>1481</v>
      </c>
      <c r="B65" s="46" t="s">
        <v>1322</v>
      </c>
      <c r="C65" s="46" t="s">
        <v>2123</v>
      </c>
      <c r="D65" s="46" t="s">
        <v>2257</v>
      </c>
      <c r="E65" s="47" t="s">
        <v>1113</v>
      </c>
      <c r="F65" s="47" t="s">
        <v>1114</v>
      </c>
      <c r="G65" s="47">
        <v>735032</v>
      </c>
      <c r="H65" s="57">
        <v>612.4</v>
      </c>
      <c r="I65" s="60">
        <f>IF(R65="UP",VLOOKUP($I$1,Änderungen!$F$1:$G$4,2,FALSE),IF(OR(ISERROR(FIND("NOVOS",B65)),ISERROR(FIND("Design ",B65))),IF(OR(ISERROR(FIND("thanos EVO",B65)),ISERROR(FIND("Design ",B65))),0,96.55),19.35))</f>
        <v>0</v>
      </c>
      <c r="J65" s="40"/>
      <c r="K65" s="40" t="s">
        <v>1186</v>
      </c>
      <c r="L65" s="29">
        <f>IF(K65&lt;&gt;"",IFERROR(VLOOKUP(K65,Rabattwerte_eintragen!$A$3:$C$24,3,FALSE),0),0)</f>
        <v>0</v>
      </c>
      <c r="M65" s="58">
        <f>IF(H65&lt;&gt;"",H65*(1-L65)+I65*(1-VLOOKUP("A1",Rabattwerte_eintragen!$A$3:$C$26,3,FALSE)),"")</f>
        <v>612.4</v>
      </c>
      <c r="N65" s="40"/>
      <c r="O65" s="39" t="str">
        <f t="shared" si="2"/>
        <v>Artikel online anzeigen</v>
      </c>
      <c r="P65" s="44"/>
      <c r="Q65" s="49" t="s">
        <v>2434</v>
      </c>
      <c r="R65" s="37" t="s">
        <v>1018</v>
      </c>
      <c r="S65" s="55"/>
      <c r="T65" s="40" t="s">
        <v>1143</v>
      </c>
      <c r="U65" s="63" t="s">
        <v>4871</v>
      </c>
    </row>
    <row r="66" spans="1:21" x14ac:dyDescent="0.25">
      <c r="A66" s="1">
        <v>1483</v>
      </c>
      <c r="B66" s="46" t="s">
        <v>1323</v>
      </c>
      <c r="C66" s="46" t="s">
        <v>2125</v>
      </c>
      <c r="D66" s="46" t="s">
        <v>2257</v>
      </c>
      <c r="E66" s="47" t="s">
        <v>1113</v>
      </c>
      <c r="F66" s="47" t="s">
        <v>1114</v>
      </c>
      <c r="G66" s="47">
        <v>735094</v>
      </c>
      <c r="H66" s="57">
        <v>692.15000000000009</v>
      </c>
      <c r="I66" s="60">
        <f>IF(R66="UP",VLOOKUP($I$1,Änderungen!$F$1:$G$4,2,FALSE),IF(OR(ISERROR(FIND("NOVOS",B66)),ISERROR(FIND("Design ",B66))),IF(OR(ISERROR(FIND("thanos EVO",B66)),ISERROR(FIND("Design ",B66))),0,96.55),19.35))</f>
        <v>0</v>
      </c>
      <c r="J66" s="40"/>
      <c r="K66" s="40" t="s">
        <v>1186</v>
      </c>
      <c r="L66" s="29">
        <f>IF(K66&lt;&gt;"",IFERROR(VLOOKUP(K66,Rabattwerte_eintragen!$A$3:$C$24,3,FALSE),0),0)</f>
        <v>0</v>
      </c>
      <c r="M66" s="58">
        <f>IF(H66&lt;&gt;"",H66*(1-L66)+I66*(1-VLOOKUP("A1",Rabattwerte_eintragen!$A$3:$C$26,3,FALSE)),"")</f>
        <v>692.15000000000009</v>
      </c>
      <c r="N66" s="40"/>
      <c r="O66" s="39" t="str">
        <f t="shared" si="2"/>
        <v>Artikel online anzeigen</v>
      </c>
      <c r="P66" s="44"/>
      <c r="Q66" s="49" t="s">
        <v>2435</v>
      </c>
      <c r="R66" s="37" t="s">
        <v>1018</v>
      </c>
      <c r="S66" s="55"/>
      <c r="T66" s="40" t="s">
        <v>1143</v>
      </c>
      <c r="U66" s="63" t="s">
        <v>4872</v>
      </c>
    </row>
    <row r="67" spans="1:21" x14ac:dyDescent="0.25">
      <c r="A67" s="1">
        <v>9073</v>
      </c>
      <c r="B67" s="46" t="s">
        <v>1324</v>
      </c>
      <c r="C67" s="46" t="s">
        <v>2121</v>
      </c>
      <c r="D67" s="46" t="s">
        <v>2257</v>
      </c>
      <c r="E67" s="47" t="s">
        <v>1113</v>
      </c>
      <c r="F67" s="47" t="s">
        <v>1114</v>
      </c>
      <c r="G67" s="47">
        <v>850261</v>
      </c>
      <c r="H67" s="57">
        <v>554.79999999999995</v>
      </c>
      <c r="I67" s="60">
        <f>IF(R67="UP",VLOOKUP($I$1,Änderungen!$F$1:$G$4,2,FALSE),IF(OR(ISERROR(FIND("NOVOS",B67)),ISERROR(FIND("Design ",B67))),IF(OR(ISERROR(FIND("thanos EVO",B67)),ISERROR(FIND("Design ",B67))),0,96.55),19.35))</f>
        <v>0</v>
      </c>
      <c r="J67" s="40"/>
      <c r="K67" s="40" t="s">
        <v>1186</v>
      </c>
      <c r="L67" s="29">
        <f>IF(K67&lt;&gt;"",IFERROR(VLOOKUP(K67,Rabattwerte_eintragen!$A$3:$C$24,3,FALSE),0),0)</f>
        <v>0</v>
      </c>
      <c r="M67" s="58">
        <f>IF(H67&lt;&gt;"",H67*(1-L67)+I67*(1-VLOOKUP("A1",Rabattwerte_eintragen!$A$3:$C$26,3,FALSE)),"")</f>
        <v>554.79999999999995</v>
      </c>
      <c r="N67" s="40"/>
      <c r="O67" s="39" t="str">
        <f t="shared" si="2"/>
        <v>Artikel online anzeigen</v>
      </c>
      <c r="P67" s="44"/>
      <c r="Q67" s="49" t="s">
        <v>2436</v>
      </c>
      <c r="R67" s="37" t="s">
        <v>1018</v>
      </c>
      <c r="S67" s="55"/>
      <c r="T67" s="40" t="s">
        <v>1143</v>
      </c>
      <c r="U67" s="63" t="s">
        <v>4873</v>
      </c>
    </row>
    <row r="68" spans="1:21" x14ac:dyDescent="0.25">
      <c r="A68" s="1">
        <v>9074</v>
      </c>
      <c r="B68" s="46" t="s">
        <v>1325</v>
      </c>
      <c r="C68" s="46" t="s">
        <v>2122</v>
      </c>
      <c r="D68" s="46" t="s">
        <v>2257</v>
      </c>
      <c r="E68" s="47" t="s">
        <v>1113</v>
      </c>
      <c r="F68" s="47" t="s">
        <v>1114</v>
      </c>
      <c r="G68" s="47">
        <v>850239</v>
      </c>
      <c r="H68" s="57">
        <v>618.65</v>
      </c>
      <c r="I68" s="60">
        <f>IF(R68="UP",VLOOKUP($I$1,Änderungen!$F$1:$G$4,2,FALSE),IF(OR(ISERROR(FIND("NOVOS",B68)),ISERROR(FIND("Design ",B68))),IF(OR(ISERROR(FIND("thanos EVO",B68)),ISERROR(FIND("Design ",B68))),0,96.55),19.35))</f>
        <v>0</v>
      </c>
      <c r="J68" s="40"/>
      <c r="K68" s="40" t="s">
        <v>1186</v>
      </c>
      <c r="L68" s="29">
        <f>IF(K68&lt;&gt;"",IFERROR(VLOOKUP(K68,Rabattwerte_eintragen!$A$3:$C$24,3,FALSE),0),0)</f>
        <v>0</v>
      </c>
      <c r="M68" s="58">
        <f>IF(H68&lt;&gt;"",H68*(1-L68)+I68*(1-VLOOKUP("A1",Rabattwerte_eintragen!$A$3:$C$26,3,FALSE)),"")</f>
        <v>618.65</v>
      </c>
      <c r="N68" s="40"/>
      <c r="O68" s="39" t="str">
        <f t="shared" si="2"/>
        <v>Artikel online anzeigen</v>
      </c>
      <c r="P68" s="44"/>
      <c r="Q68" s="49" t="s">
        <v>2437</v>
      </c>
      <c r="R68" s="37" t="s">
        <v>1018</v>
      </c>
      <c r="S68" s="55"/>
      <c r="T68" s="40" t="s">
        <v>1143</v>
      </c>
      <c r="U68" s="63" t="s">
        <v>4874</v>
      </c>
    </row>
    <row r="69" spans="1:21" x14ac:dyDescent="0.25">
      <c r="A69" s="1">
        <v>9075</v>
      </c>
      <c r="B69" s="46" t="s">
        <v>1326</v>
      </c>
      <c r="C69" s="46" t="s">
        <v>2123</v>
      </c>
      <c r="D69" s="46" t="s">
        <v>2257</v>
      </c>
      <c r="E69" s="47" t="s">
        <v>1113</v>
      </c>
      <c r="F69" s="47" t="s">
        <v>1114</v>
      </c>
      <c r="G69" s="47">
        <v>850235</v>
      </c>
      <c r="H69" s="57">
        <v>714.44999999999993</v>
      </c>
      <c r="I69" s="60">
        <f>IF(R69="UP",VLOOKUP($I$1,Änderungen!$F$1:$G$4,2,FALSE),IF(OR(ISERROR(FIND("NOVOS",B69)),ISERROR(FIND("Design ",B69))),IF(OR(ISERROR(FIND("thanos EVO",B69)),ISERROR(FIND("Design ",B69))),0,96.55),19.35))</f>
        <v>0</v>
      </c>
      <c r="J69" s="40"/>
      <c r="K69" s="40" t="s">
        <v>1186</v>
      </c>
      <c r="L69" s="29">
        <f>IF(K69&lt;&gt;"",IFERROR(VLOOKUP(K69,Rabattwerte_eintragen!$A$3:$C$24,3,FALSE),0),0)</f>
        <v>0</v>
      </c>
      <c r="M69" s="58">
        <f>IF(H69&lt;&gt;"",H69*(1-L69)+I69*(1-VLOOKUP("A1",Rabattwerte_eintragen!$A$3:$C$26,3,FALSE)),"")</f>
        <v>714.44999999999993</v>
      </c>
      <c r="N69" s="40"/>
      <c r="O69" s="39" t="str">
        <f t="shared" si="2"/>
        <v>Artikel online anzeigen</v>
      </c>
      <c r="P69" s="44"/>
      <c r="Q69" s="49" t="s">
        <v>2438</v>
      </c>
      <c r="R69" s="37" t="s">
        <v>1018</v>
      </c>
      <c r="S69" s="55"/>
      <c r="T69" s="40" t="s">
        <v>1143</v>
      </c>
      <c r="U69" s="63" t="s">
        <v>4875</v>
      </c>
    </row>
    <row r="70" spans="1:21" ht="14.25" customHeight="1" x14ac:dyDescent="0.25">
      <c r="A70" s="1">
        <v>9077</v>
      </c>
      <c r="B70" s="46" t="s">
        <v>1327</v>
      </c>
      <c r="C70" s="46" t="s">
        <v>2124</v>
      </c>
      <c r="D70" s="46" t="s">
        <v>2257</v>
      </c>
      <c r="E70" s="47" t="s">
        <v>1113</v>
      </c>
      <c r="F70" s="47" t="s">
        <v>1114</v>
      </c>
      <c r="G70" s="47">
        <v>850251</v>
      </c>
      <c r="H70" s="57">
        <v>794.2</v>
      </c>
      <c r="I70" s="60">
        <f>IF(R70="UP",VLOOKUP($I$1,Änderungen!$F$1:$G$4,2,FALSE),IF(OR(ISERROR(FIND("NOVOS",B70)),ISERROR(FIND("Design ",B70))),IF(OR(ISERROR(FIND("thanos EVO",B70)),ISERROR(FIND("Design ",B70))),0,96.55),19.35))</f>
        <v>0</v>
      </c>
      <c r="J70" s="40"/>
      <c r="K70" s="40" t="s">
        <v>1186</v>
      </c>
      <c r="L70" s="29">
        <f>IF(K70&lt;&gt;"",IFERROR(VLOOKUP(K70,Rabattwerte_eintragen!$A$3:$C$24,3,FALSE),0),0)</f>
        <v>0</v>
      </c>
      <c r="M70" s="58">
        <f>IF(H70&lt;&gt;"",H70*(1-L70)+I70*(1-VLOOKUP("A1",Rabattwerte_eintragen!$A$3:$C$26,3,FALSE)),"")</f>
        <v>794.2</v>
      </c>
      <c r="N70" s="40"/>
      <c r="O70" s="39" t="str">
        <f t="shared" si="2"/>
        <v>Artikel online anzeigen</v>
      </c>
      <c r="P70" s="44"/>
      <c r="Q70" s="49" t="s">
        <v>2439</v>
      </c>
      <c r="R70" s="37" t="s">
        <v>1018</v>
      </c>
      <c r="S70" s="55"/>
      <c r="T70" s="40" t="s">
        <v>1143</v>
      </c>
      <c r="U70" s="63" t="s">
        <v>4876</v>
      </c>
    </row>
    <row r="71" spans="1:21" ht="14.25" customHeight="1" x14ac:dyDescent="0.25">
      <c r="A71" s="1">
        <v>1378</v>
      </c>
      <c r="B71" s="46" t="s">
        <v>1328</v>
      </c>
      <c r="C71" s="46" t="s">
        <v>2126</v>
      </c>
      <c r="D71" s="46" t="s">
        <v>2258</v>
      </c>
      <c r="E71" s="47" t="s">
        <v>1113</v>
      </c>
      <c r="F71" s="47" t="s">
        <v>1114</v>
      </c>
      <c r="G71" s="47">
        <v>730082</v>
      </c>
      <c r="H71" s="57">
        <v>111</v>
      </c>
      <c r="I71" s="60">
        <f>IF(R71="UP",VLOOKUP($I$1,Änderungen!$F$1:$G$4,2,FALSE),IF(OR(ISERROR(FIND("NOVOS",B71)),ISERROR(FIND("Design ",B71))),IF(OR(ISERROR(FIND("thanos EVO",B71)),ISERROR(FIND("Design ",B71))),0,96.55),19.35))</f>
        <v>0</v>
      </c>
      <c r="J71" s="40"/>
      <c r="K71" s="40" t="s">
        <v>1188</v>
      </c>
      <c r="L71" s="29">
        <f>IF(K71&lt;&gt;"",IFERROR(VLOOKUP(K71,Rabattwerte_eintragen!$A$3:$C$24,3,FALSE),0),0)</f>
        <v>0</v>
      </c>
      <c r="M71" s="58">
        <f>IF(H71&lt;&gt;"",H71*(1-L71)+I71*(1-VLOOKUP("A1",Rabattwerte_eintragen!$A$3:$C$26,3,FALSE)),"")</f>
        <v>111</v>
      </c>
      <c r="N71" s="40"/>
      <c r="O71" s="39" t="str">
        <f t="shared" si="2"/>
        <v>Artikel online anzeigen</v>
      </c>
      <c r="P71" s="44"/>
      <c r="Q71" s="49" t="s">
        <v>2440</v>
      </c>
      <c r="R71" s="37" t="s">
        <v>1018</v>
      </c>
      <c r="S71" s="55"/>
      <c r="T71" s="40" t="s">
        <v>1143</v>
      </c>
      <c r="U71" s="63" t="s">
        <v>4877</v>
      </c>
    </row>
    <row r="72" spans="1:21" x14ac:dyDescent="0.25">
      <c r="A72" s="1">
        <v>1379</v>
      </c>
      <c r="B72" s="46" t="s">
        <v>1329</v>
      </c>
      <c r="C72" s="46" t="s">
        <v>2121</v>
      </c>
      <c r="D72" s="46" t="s">
        <v>2258</v>
      </c>
      <c r="E72" s="47" t="s">
        <v>1113</v>
      </c>
      <c r="F72" s="47" t="s">
        <v>1114</v>
      </c>
      <c r="G72" s="47">
        <v>730129</v>
      </c>
      <c r="H72" s="57">
        <v>122</v>
      </c>
      <c r="I72" s="60">
        <f>IF(R72="UP",VLOOKUP($I$1,Änderungen!$F$1:$G$4,2,FALSE),IF(OR(ISERROR(FIND("NOVOS",B72)),ISERROR(FIND("Design ",B72))),IF(OR(ISERROR(FIND("thanos EVO",B72)),ISERROR(FIND("Design ",B72))),0,96.55),19.35))</f>
        <v>0</v>
      </c>
      <c r="J72" s="40"/>
      <c r="K72" s="40" t="s">
        <v>1188</v>
      </c>
      <c r="L72" s="29">
        <f>IF(K72&lt;&gt;"",IFERROR(VLOOKUP(K72,Rabattwerte_eintragen!$A$3:$C$24,3,FALSE),0),0)</f>
        <v>0</v>
      </c>
      <c r="M72" s="58">
        <f>IF(H72&lt;&gt;"",H72*(1-L72)+I72*(1-VLOOKUP("A1",Rabattwerte_eintragen!$A$3:$C$26,3,FALSE)),"")</f>
        <v>122</v>
      </c>
      <c r="N72" s="40"/>
      <c r="O72" s="39" t="str">
        <f t="shared" si="2"/>
        <v>Artikel online anzeigen</v>
      </c>
      <c r="P72" s="44"/>
      <c r="Q72" s="49" t="s">
        <v>2441</v>
      </c>
      <c r="R72" s="37" t="s">
        <v>1018</v>
      </c>
      <c r="S72" s="55"/>
      <c r="T72" s="40" t="s">
        <v>1143</v>
      </c>
      <c r="U72" s="63" t="s">
        <v>4878</v>
      </c>
    </row>
    <row r="73" spans="1:21" x14ac:dyDescent="0.25">
      <c r="A73" s="1">
        <v>1380</v>
      </c>
      <c r="B73" s="46" t="s">
        <v>1330</v>
      </c>
      <c r="C73" s="46" t="s">
        <v>2121</v>
      </c>
      <c r="D73" s="46" t="s">
        <v>2258</v>
      </c>
      <c r="E73" s="47" t="s">
        <v>1113</v>
      </c>
      <c r="F73" s="47" t="s">
        <v>1114</v>
      </c>
      <c r="G73" s="47">
        <v>730150</v>
      </c>
      <c r="H73" s="57">
        <v>125.15</v>
      </c>
      <c r="I73" s="60">
        <f>IF(R73="UP",VLOOKUP($I$1,Änderungen!$F$1:$G$4,2,FALSE),IF(OR(ISERROR(FIND("NOVOS",B73)),ISERROR(FIND("Design ",B73))),IF(OR(ISERROR(FIND("thanos EVO",B73)),ISERROR(FIND("Design ",B73))),0,96.55),19.35))</f>
        <v>0</v>
      </c>
      <c r="J73" s="40"/>
      <c r="K73" s="40" t="s">
        <v>1188</v>
      </c>
      <c r="L73" s="29">
        <f>IF(K73&lt;&gt;"",IFERROR(VLOOKUP(K73,Rabattwerte_eintragen!$A$3:$C$24,3,FALSE),0),0)</f>
        <v>0</v>
      </c>
      <c r="M73" s="58">
        <f>IF(H73&lt;&gt;"",H73*(1-L73)+I73*(1-VLOOKUP("A1",Rabattwerte_eintragen!$A$3:$C$26,3,FALSE)),"")</f>
        <v>125.15</v>
      </c>
      <c r="N73" s="40"/>
      <c r="O73" s="39" t="str">
        <f t="shared" si="2"/>
        <v>Artikel online anzeigen</v>
      </c>
      <c r="P73" s="44"/>
      <c r="Q73" s="49" t="s">
        <v>2442</v>
      </c>
      <c r="R73" s="37" t="s">
        <v>1018</v>
      </c>
      <c r="S73" s="55"/>
      <c r="T73" s="40" t="s">
        <v>1143</v>
      </c>
      <c r="U73" s="63" t="s">
        <v>4879</v>
      </c>
    </row>
    <row r="74" spans="1:21" x14ac:dyDescent="0.25">
      <c r="A74" s="1">
        <v>1381</v>
      </c>
      <c r="B74" s="46" t="s">
        <v>1331</v>
      </c>
      <c r="C74" s="46" t="s">
        <v>2121</v>
      </c>
      <c r="D74" s="46" t="s">
        <v>2258</v>
      </c>
      <c r="E74" s="47" t="s">
        <v>1113</v>
      </c>
      <c r="F74" s="47" t="s">
        <v>1114</v>
      </c>
      <c r="G74" s="47">
        <v>730204</v>
      </c>
      <c r="H74" s="57">
        <v>130.15</v>
      </c>
      <c r="I74" s="60">
        <f>IF(R74="UP",VLOOKUP($I$1,Änderungen!$F$1:$G$4,2,FALSE),IF(OR(ISERROR(FIND("NOVOS",B74)),ISERROR(FIND("Design ",B74))),IF(OR(ISERROR(FIND("thanos EVO",B74)),ISERROR(FIND("Design ",B74))),0,96.55),19.35))</f>
        <v>0</v>
      </c>
      <c r="J74" s="40"/>
      <c r="K74" s="40" t="s">
        <v>1188</v>
      </c>
      <c r="L74" s="29">
        <f>IF(K74&lt;&gt;"",IFERROR(VLOOKUP(K74,Rabattwerte_eintragen!$A$3:$C$24,3,FALSE),0),0)</f>
        <v>0</v>
      </c>
      <c r="M74" s="58">
        <f>IF(H74&lt;&gt;"",H74*(1-L74)+I74*(1-VLOOKUP("A1",Rabattwerte_eintragen!$A$3:$C$26,3,FALSE)),"")</f>
        <v>130.15</v>
      </c>
      <c r="N74" s="40"/>
      <c r="O74" s="39" t="str">
        <f t="shared" si="2"/>
        <v>Artikel online anzeigen</v>
      </c>
      <c r="P74" s="44"/>
      <c r="Q74" s="49" t="s">
        <v>2443</v>
      </c>
      <c r="R74" s="37" t="s">
        <v>1018</v>
      </c>
      <c r="S74" s="55"/>
      <c r="T74" s="40" t="s">
        <v>1143</v>
      </c>
      <c r="U74" s="63" t="s">
        <v>4880</v>
      </c>
    </row>
    <row r="75" spans="1:21" x14ac:dyDescent="0.25">
      <c r="A75" s="1">
        <v>1382</v>
      </c>
      <c r="B75" s="46" t="s">
        <v>1332</v>
      </c>
      <c r="C75" s="46" t="s">
        <v>2121</v>
      </c>
      <c r="D75" s="46" t="s">
        <v>2258</v>
      </c>
      <c r="E75" s="47" t="s">
        <v>1113</v>
      </c>
      <c r="F75" s="47" t="s">
        <v>1114</v>
      </c>
      <c r="G75" s="47">
        <v>730273</v>
      </c>
      <c r="H75" s="57">
        <v>124.75</v>
      </c>
      <c r="I75" s="60">
        <f>IF(R75="UP",VLOOKUP($I$1,Änderungen!$F$1:$G$4,2,FALSE),IF(OR(ISERROR(FIND("NOVOS",B75)),ISERROR(FIND("Design ",B75))),IF(OR(ISERROR(FIND("thanos EVO",B75)),ISERROR(FIND("Design ",B75))),0,96.55),19.35))</f>
        <v>0</v>
      </c>
      <c r="J75" s="40"/>
      <c r="K75" s="40" t="s">
        <v>1188</v>
      </c>
      <c r="L75" s="29">
        <f>IF(K75&lt;&gt;"",IFERROR(VLOOKUP(K75,Rabattwerte_eintragen!$A$3:$C$24,3,FALSE),0),0)</f>
        <v>0</v>
      </c>
      <c r="M75" s="58">
        <f>IF(H75&lt;&gt;"",H75*(1-L75)+I75*(1-VLOOKUP("A1",Rabattwerte_eintragen!$A$3:$C$26,3,FALSE)),"")</f>
        <v>124.75</v>
      </c>
      <c r="N75" s="40"/>
      <c r="O75" s="39" t="str">
        <f t="shared" si="2"/>
        <v>Artikel online anzeigen</v>
      </c>
      <c r="P75" s="44"/>
      <c r="Q75" s="49" t="s">
        <v>2444</v>
      </c>
      <c r="R75" s="37" t="s">
        <v>1018</v>
      </c>
      <c r="S75" s="55"/>
      <c r="T75" s="40" t="s">
        <v>1143</v>
      </c>
      <c r="U75" s="63" t="s">
        <v>4881</v>
      </c>
    </row>
    <row r="76" spans="1:21" x14ac:dyDescent="0.25">
      <c r="A76" s="1">
        <v>1383</v>
      </c>
      <c r="B76" s="46" t="s">
        <v>1333</v>
      </c>
      <c r="C76" s="46" t="s">
        <v>2121</v>
      </c>
      <c r="D76" s="46" t="s">
        <v>2258</v>
      </c>
      <c r="E76" s="47" t="s">
        <v>1113</v>
      </c>
      <c r="F76" s="47" t="s">
        <v>1114</v>
      </c>
      <c r="G76" s="47">
        <v>730303</v>
      </c>
      <c r="H76" s="57">
        <v>130.15</v>
      </c>
      <c r="I76" s="60">
        <f>IF(R76="UP",VLOOKUP($I$1,Änderungen!$F$1:$G$4,2,FALSE),IF(OR(ISERROR(FIND("NOVOS",B76)),ISERROR(FIND("Design ",B76))),IF(OR(ISERROR(FIND("thanos EVO",B76)),ISERROR(FIND("Design ",B76))),0,96.55),19.35))</f>
        <v>0</v>
      </c>
      <c r="J76" s="40"/>
      <c r="K76" s="40" t="s">
        <v>1188</v>
      </c>
      <c r="L76" s="29">
        <f>IF(K76&lt;&gt;"",IFERROR(VLOOKUP(K76,Rabattwerte_eintragen!$A$3:$C$24,3,FALSE),0),0)</f>
        <v>0</v>
      </c>
      <c r="M76" s="58">
        <f>IF(H76&lt;&gt;"",H76*(1-L76)+I76*(1-VLOOKUP("A1",Rabattwerte_eintragen!$A$3:$C$26,3,FALSE)),"")</f>
        <v>130.15</v>
      </c>
      <c r="N76" s="40"/>
      <c r="O76" s="39" t="str">
        <f t="shared" si="2"/>
        <v>Artikel online anzeigen</v>
      </c>
      <c r="P76" s="44"/>
      <c r="Q76" s="49" t="s">
        <v>2445</v>
      </c>
      <c r="R76" s="37" t="s">
        <v>1018</v>
      </c>
      <c r="S76" s="55"/>
      <c r="T76" s="40" t="s">
        <v>1143</v>
      </c>
      <c r="U76" s="63" t="s">
        <v>4882</v>
      </c>
    </row>
    <row r="77" spans="1:21" x14ac:dyDescent="0.25">
      <c r="A77" s="1">
        <v>1384</v>
      </c>
      <c r="B77" s="46" t="s">
        <v>1334</v>
      </c>
      <c r="C77" s="46" t="s">
        <v>2121</v>
      </c>
      <c r="D77" s="46" t="s">
        <v>2258</v>
      </c>
      <c r="E77" s="47" t="s">
        <v>1113</v>
      </c>
      <c r="F77" s="47" t="s">
        <v>1114</v>
      </c>
      <c r="G77" s="47">
        <v>730334</v>
      </c>
      <c r="H77" s="57">
        <v>120</v>
      </c>
      <c r="I77" s="60">
        <f>IF(R77="UP",VLOOKUP($I$1,Änderungen!$F$1:$G$4,2,FALSE),IF(OR(ISERROR(FIND("NOVOS",B77)),ISERROR(FIND("Design ",B77))),IF(OR(ISERROR(FIND("thanos EVO",B77)),ISERROR(FIND("Design ",B77))),0,96.55),19.35))</f>
        <v>0</v>
      </c>
      <c r="J77" s="40"/>
      <c r="K77" s="40" t="s">
        <v>1188</v>
      </c>
      <c r="L77" s="29">
        <f>IF(K77&lt;&gt;"",IFERROR(VLOOKUP(K77,Rabattwerte_eintragen!$A$3:$C$24,3,FALSE),0),0)</f>
        <v>0</v>
      </c>
      <c r="M77" s="58">
        <f>IF(H77&lt;&gt;"",H77*(1-L77)+I77*(1-VLOOKUP("A1",Rabattwerte_eintragen!$A$3:$C$26,3,FALSE)),"")</f>
        <v>120</v>
      </c>
      <c r="N77" s="40"/>
      <c r="O77" s="39" t="str">
        <f t="shared" si="2"/>
        <v>Artikel online anzeigen</v>
      </c>
      <c r="P77" s="44"/>
      <c r="Q77" s="49" t="s">
        <v>2446</v>
      </c>
      <c r="R77" s="37" t="s">
        <v>1018</v>
      </c>
      <c r="S77" s="55"/>
      <c r="T77" s="40" t="s">
        <v>1143</v>
      </c>
      <c r="U77" s="63" t="s">
        <v>4883</v>
      </c>
    </row>
    <row r="78" spans="1:21" x14ac:dyDescent="0.25">
      <c r="A78" s="1">
        <v>1397</v>
      </c>
      <c r="B78" s="46" t="s">
        <v>1335</v>
      </c>
      <c r="C78" s="46" t="s">
        <v>2126</v>
      </c>
      <c r="D78" s="46" t="s">
        <v>2258</v>
      </c>
      <c r="E78" s="47" t="s">
        <v>1113</v>
      </c>
      <c r="F78" s="47" t="s">
        <v>1114</v>
      </c>
      <c r="G78" s="47">
        <v>730112</v>
      </c>
      <c r="H78" s="57">
        <v>146.15</v>
      </c>
      <c r="I78" s="60">
        <f>IF(R78="UP",VLOOKUP($I$1,Änderungen!$F$1:$G$4,2,FALSE),IF(OR(ISERROR(FIND("NOVOS",B78)),ISERROR(FIND("Design ",B78))),IF(OR(ISERROR(FIND("thanos EVO",B78)),ISERROR(FIND("Design ",B78))),0,96.55),19.35))</f>
        <v>0</v>
      </c>
      <c r="J78" s="40"/>
      <c r="K78" s="40" t="s">
        <v>1188</v>
      </c>
      <c r="L78" s="29">
        <f>IF(K78&lt;&gt;"",IFERROR(VLOOKUP(K78,Rabattwerte_eintragen!$A$3:$C$24,3,FALSE),0),0)</f>
        <v>0</v>
      </c>
      <c r="M78" s="58">
        <f>IF(H78&lt;&gt;"",H78*(1-L78)+I78*(1-VLOOKUP("A1",Rabattwerte_eintragen!$A$3:$C$26,3,FALSE)),"")</f>
        <v>146.15</v>
      </c>
      <c r="N78" s="40"/>
      <c r="O78" s="39" t="str">
        <f t="shared" si="2"/>
        <v>Artikel online anzeigen</v>
      </c>
      <c r="P78" s="44"/>
      <c r="Q78" s="49" t="s">
        <v>2447</v>
      </c>
      <c r="R78" s="37" t="s">
        <v>1018</v>
      </c>
      <c r="S78" s="55"/>
      <c r="T78" s="40" t="s">
        <v>1143</v>
      </c>
      <c r="U78" s="63" t="s">
        <v>4884</v>
      </c>
    </row>
    <row r="79" spans="1:21" x14ac:dyDescent="0.25">
      <c r="A79" s="1">
        <v>1398</v>
      </c>
      <c r="B79" s="46" t="s">
        <v>1336</v>
      </c>
      <c r="C79" s="46" t="s">
        <v>2121</v>
      </c>
      <c r="D79" s="46" t="s">
        <v>2258</v>
      </c>
      <c r="E79" s="47" t="s">
        <v>1113</v>
      </c>
      <c r="F79" s="47" t="s">
        <v>1114</v>
      </c>
      <c r="G79" s="47">
        <v>730143</v>
      </c>
      <c r="H79" s="57">
        <v>157.15</v>
      </c>
      <c r="I79" s="60">
        <f>IF(R79="UP",VLOOKUP($I$1,Änderungen!$F$1:$G$4,2,FALSE),IF(OR(ISERROR(FIND("NOVOS",B79)),ISERROR(FIND("Design ",B79))),IF(OR(ISERROR(FIND("thanos EVO",B79)),ISERROR(FIND("Design ",B79))),0,96.55),19.35))</f>
        <v>0</v>
      </c>
      <c r="J79" s="40"/>
      <c r="K79" s="40" t="s">
        <v>1188</v>
      </c>
      <c r="L79" s="29">
        <f>IF(K79&lt;&gt;"",IFERROR(VLOOKUP(K79,Rabattwerte_eintragen!$A$3:$C$24,3,FALSE),0),0)</f>
        <v>0</v>
      </c>
      <c r="M79" s="58">
        <f>IF(H79&lt;&gt;"",H79*(1-L79)+I79*(1-VLOOKUP("A1",Rabattwerte_eintragen!$A$3:$C$26,3,FALSE)),"")</f>
        <v>157.15</v>
      </c>
      <c r="N79" s="40"/>
      <c r="O79" s="39" t="str">
        <f t="shared" si="2"/>
        <v>Artikel online anzeigen</v>
      </c>
      <c r="P79" s="44"/>
      <c r="Q79" s="49" t="s">
        <v>2448</v>
      </c>
      <c r="R79" s="37" t="s">
        <v>1018</v>
      </c>
      <c r="S79" s="55"/>
      <c r="T79" s="40" t="s">
        <v>1143</v>
      </c>
      <c r="U79" s="63" t="s">
        <v>4885</v>
      </c>
    </row>
    <row r="80" spans="1:21" x14ac:dyDescent="0.25">
      <c r="A80" s="1">
        <v>1399</v>
      </c>
      <c r="B80" s="46" t="s">
        <v>1337</v>
      </c>
      <c r="C80" s="46" t="s">
        <v>2121</v>
      </c>
      <c r="D80" s="46" t="s">
        <v>2258</v>
      </c>
      <c r="E80" s="47" t="s">
        <v>1113</v>
      </c>
      <c r="F80" s="47" t="s">
        <v>1114</v>
      </c>
      <c r="G80" s="47">
        <v>730198</v>
      </c>
      <c r="H80" s="57">
        <v>160.25</v>
      </c>
      <c r="I80" s="60">
        <f>IF(R80="UP",VLOOKUP($I$1,Änderungen!$F$1:$G$4,2,FALSE),IF(OR(ISERROR(FIND("NOVOS",B80)),ISERROR(FIND("Design ",B80))),IF(OR(ISERROR(FIND("thanos EVO",B80)),ISERROR(FIND("Design ",B80))),0,96.55),19.35))</f>
        <v>0</v>
      </c>
      <c r="J80" s="40"/>
      <c r="K80" s="40" t="s">
        <v>1188</v>
      </c>
      <c r="L80" s="29">
        <f>IF(K80&lt;&gt;"",IFERROR(VLOOKUP(K80,Rabattwerte_eintragen!$A$3:$C$24,3,FALSE),0),0)</f>
        <v>0</v>
      </c>
      <c r="M80" s="58">
        <f>IF(H80&lt;&gt;"",H80*(1-L80)+I80*(1-VLOOKUP("A1",Rabattwerte_eintragen!$A$3:$C$26,3,FALSE)),"")</f>
        <v>160.25</v>
      </c>
      <c r="N80" s="40"/>
      <c r="O80" s="39" t="str">
        <f t="shared" si="2"/>
        <v>Artikel online anzeigen</v>
      </c>
      <c r="P80" s="44"/>
      <c r="Q80" s="49" t="s">
        <v>2449</v>
      </c>
      <c r="R80" s="37" t="s">
        <v>1018</v>
      </c>
      <c r="S80" s="55"/>
      <c r="T80" s="40" t="s">
        <v>1143</v>
      </c>
      <c r="U80" s="63" t="s">
        <v>4886</v>
      </c>
    </row>
    <row r="81" spans="1:21" x14ac:dyDescent="0.25">
      <c r="A81" s="1">
        <v>1401</v>
      </c>
      <c r="B81" s="46" t="s">
        <v>1338</v>
      </c>
      <c r="C81" s="46" t="s">
        <v>2121</v>
      </c>
      <c r="D81" s="46" t="s">
        <v>2258</v>
      </c>
      <c r="E81" s="47" t="s">
        <v>1113</v>
      </c>
      <c r="F81" s="47" t="s">
        <v>1114</v>
      </c>
      <c r="G81" s="47">
        <v>730228</v>
      </c>
      <c r="H81" s="57">
        <v>165.25</v>
      </c>
      <c r="I81" s="60">
        <f>IF(R81="UP",VLOOKUP($I$1,Änderungen!$F$1:$G$4,2,FALSE),IF(OR(ISERROR(FIND("NOVOS",B81)),ISERROR(FIND("Design ",B81))),IF(OR(ISERROR(FIND("thanos EVO",B81)),ISERROR(FIND("Design ",B81))),0,96.55),19.35))</f>
        <v>0</v>
      </c>
      <c r="J81" s="40"/>
      <c r="K81" s="40" t="s">
        <v>1188</v>
      </c>
      <c r="L81" s="29">
        <f>IF(K81&lt;&gt;"",IFERROR(VLOOKUP(K81,Rabattwerte_eintragen!$A$3:$C$24,3,FALSE),0),0)</f>
        <v>0</v>
      </c>
      <c r="M81" s="58">
        <f>IF(H81&lt;&gt;"",H81*(1-L81)+I81*(1-VLOOKUP("A1",Rabattwerte_eintragen!$A$3:$C$26,3,FALSE)),"")</f>
        <v>165.25</v>
      </c>
      <c r="N81" s="40"/>
      <c r="O81" s="39" t="str">
        <f t="shared" si="2"/>
        <v>Artikel online anzeigen</v>
      </c>
      <c r="P81" s="44"/>
      <c r="Q81" s="49" t="s">
        <v>2450</v>
      </c>
      <c r="R81" s="37" t="s">
        <v>1018</v>
      </c>
      <c r="S81" s="55"/>
      <c r="T81" s="40" t="s">
        <v>1143</v>
      </c>
      <c r="U81" s="63" t="s">
        <v>4887</v>
      </c>
    </row>
    <row r="82" spans="1:21" x14ac:dyDescent="0.25">
      <c r="A82" s="1">
        <v>1402</v>
      </c>
      <c r="B82" s="46" t="s">
        <v>1339</v>
      </c>
      <c r="C82" s="46" t="s">
        <v>2121</v>
      </c>
      <c r="D82" s="46" t="s">
        <v>2258</v>
      </c>
      <c r="E82" s="47" t="s">
        <v>1113</v>
      </c>
      <c r="F82" s="47" t="s">
        <v>1114</v>
      </c>
      <c r="G82" s="47">
        <v>730297</v>
      </c>
      <c r="H82" s="57">
        <v>159.9</v>
      </c>
      <c r="I82" s="60">
        <f>IF(R82="UP",VLOOKUP($I$1,Änderungen!$F$1:$G$4,2,FALSE),IF(OR(ISERROR(FIND("NOVOS",B82)),ISERROR(FIND("Design ",B82))),IF(OR(ISERROR(FIND("thanos EVO",B82)),ISERROR(FIND("Design ",B82))),0,96.55),19.35))</f>
        <v>0</v>
      </c>
      <c r="J82" s="40"/>
      <c r="K82" s="40" t="s">
        <v>1188</v>
      </c>
      <c r="L82" s="29">
        <f>IF(K82&lt;&gt;"",IFERROR(VLOOKUP(K82,Rabattwerte_eintragen!$A$3:$C$24,3,FALSE),0),0)</f>
        <v>0</v>
      </c>
      <c r="M82" s="58">
        <f>IF(H82&lt;&gt;"",H82*(1-L82)+I82*(1-VLOOKUP("A1",Rabattwerte_eintragen!$A$3:$C$26,3,FALSE)),"")</f>
        <v>159.9</v>
      </c>
      <c r="N82" s="40"/>
      <c r="O82" s="39" t="str">
        <f t="shared" si="2"/>
        <v>Artikel online anzeigen</v>
      </c>
      <c r="P82" s="44"/>
      <c r="Q82" s="49" t="s">
        <v>2451</v>
      </c>
      <c r="R82" s="37" t="s">
        <v>1018</v>
      </c>
      <c r="S82" s="55"/>
      <c r="T82" s="40" t="s">
        <v>1143</v>
      </c>
      <c r="U82" s="63" t="s">
        <v>4888</v>
      </c>
    </row>
    <row r="83" spans="1:21" x14ac:dyDescent="0.25">
      <c r="A83" s="1">
        <v>1403</v>
      </c>
      <c r="B83" s="46" t="s">
        <v>1340</v>
      </c>
      <c r="C83" s="46" t="s">
        <v>2121</v>
      </c>
      <c r="D83" s="46" t="s">
        <v>2258</v>
      </c>
      <c r="E83" s="47" t="s">
        <v>1113</v>
      </c>
      <c r="F83" s="47" t="s">
        <v>1114</v>
      </c>
      <c r="G83" s="47">
        <v>730327</v>
      </c>
      <c r="H83" s="57">
        <v>165.25</v>
      </c>
      <c r="I83" s="60">
        <f>IF(R83="UP",VLOOKUP($I$1,Änderungen!$F$1:$G$4,2,FALSE),IF(OR(ISERROR(FIND("NOVOS",B83)),ISERROR(FIND("Design ",B83))),IF(OR(ISERROR(FIND("thanos EVO",B83)),ISERROR(FIND("Design ",B83))),0,96.55),19.35))</f>
        <v>0</v>
      </c>
      <c r="J83" s="40"/>
      <c r="K83" s="40" t="s">
        <v>1188</v>
      </c>
      <c r="L83" s="29">
        <f>IF(K83&lt;&gt;"",IFERROR(VLOOKUP(K83,Rabattwerte_eintragen!$A$3:$C$24,3,FALSE),0),0)</f>
        <v>0</v>
      </c>
      <c r="M83" s="58">
        <f>IF(H83&lt;&gt;"",H83*(1-L83)+I83*(1-VLOOKUP("A1",Rabattwerte_eintragen!$A$3:$C$26,3,FALSE)),"")</f>
        <v>165.25</v>
      </c>
      <c r="N83" s="40"/>
      <c r="O83" s="39" t="str">
        <f t="shared" si="2"/>
        <v>Artikel online anzeigen</v>
      </c>
      <c r="P83" s="44"/>
      <c r="Q83" s="49" t="s">
        <v>2452</v>
      </c>
      <c r="R83" s="37" t="s">
        <v>1018</v>
      </c>
      <c r="S83" s="55"/>
      <c r="T83" s="40" t="s">
        <v>1143</v>
      </c>
      <c r="U83" s="63" t="s">
        <v>4889</v>
      </c>
    </row>
    <row r="84" spans="1:21" x14ac:dyDescent="0.25">
      <c r="A84" s="1">
        <v>1404</v>
      </c>
      <c r="B84" s="46" t="s">
        <v>1341</v>
      </c>
      <c r="C84" s="46" t="s">
        <v>2121</v>
      </c>
      <c r="D84" s="46" t="s">
        <v>2258</v>
      </c>
      <c r="E84" s="47" t="s">
        <v>1113</v>
      </c>
      <c r="F84" s="47" t="s">
        <v>1114</v>
      </c>
      <c r="G84" s="47">
        <v>730358</v>
      </c>
      <c r="H84" s="57">
        <v>155.15</v>
      </c>
      <c r="I84" s="60">
        <f>IF(R84="UP",VLOOKUP($I$1,Änderungen!$F$1:$G$4,2,FALSE),IF(OR(ISERROR(FIND("NOVOS",B84)),ISERROR(FIND("Design ",B84))),IF(OR(ISERROR(FIND("thanos EVO",B84)),ISERROR(FIND("Design ",B84))),0,96.55),19.35))</f>
        <v>0</v>
      </c>
      <c r="J84" s="40"/>
      <c r="K84" s="40" t="s">
        <v>1188</v>
      </c>
      <c r="L84" s="29">
        <f>IF(K84&lt;&gt;"",IFERROR(VLOOKUP(K84,Rabattwerte_eintragen!$A$3:$C$24,3,FALSE),0),0)</f>
        <v>0</v>
      </c>
      <c r="M84" s="58">
        <f>IF(H84&lt;&gt;"",H84*(1-L84)+I84*(1-VLOOKUP("A1",Rabattwerte_eintragen!$A$3:$C$26,3,FALSE)),"")</f>
        <v>155.15</v>
      </c>
      <c r="N84" s="40"/>
      <c r="O84" s="39" t="str">
        <f t="shared" si="2"/>
        <v>Artikel online anzeigen</v>
      </c>
      <c r="P84" s="44"/>
      <c r="Q84" s="49" t="s">
        <v>2453</v>
      </c>
      <c r="R84" s="37" t="s">
        <v>1018</v>
      </c>
      <c r="S84" s="55"/>
      <c r="T84" s="40" t="s">
        <v>1143</v>
      </c>
      <c r="U84" s="63" t="s">
        <v>4890</v>
      </c>
    </row>
    <row r="85" spans="1:21" x14ac:dyDescent="0.25">
      <c r="A85" s="1">
        <v>1412</v>
      </c>
      <c r="B85" s="46" t="s">
        <v>1342</v>
      </c>
      <c r="C85" s="46" t="s">
        <v>2121</v>
      </c>
      <c r="D85" s="46" t="s">
        <v>2258</v>
      </c>
      <c r="E85" s="47" t="s">
        <v>1113</v>
      </c>
      <c r="F85" s="47" t="s">
        <v>1114</v>
      </c>
      <c r="G85" s="47">
        <v>734936</v>
      </c>
      <c r="H85" s="57">
        <v>269.8</v>
      </c>
      <c r="I85" s="60">
        <f>IF(R85="UP",VLOOKUP($I$1,Änderungen!$F$1:$G$4,2,FALSE),IF(OR(ISERROR(FIND("NOVOS",B85)),ISERROR(FIND("Design ",B85))),IF(OR(ISERROR(FIND("thanos EVO",B85)),ISERROR(FIND("Design ",B85))),0,96.55),19.35))</f>
        <v>0</v>
      </c>
      <c r="J85" s="40"/>
      <c r="K85" s="40" t="s">
        <v>1188</v>
      </c>
      <c r="L85" s="29">
        <f>IF(K85&lt;&gt;"",IFERROR(VLOOKUP(K85,Rabattwerte_eintragen!$A$3:$C$24,3,FALSE),0),0)</f>
        <v>0</v>
      </c>
      <c r="M85" s="58">
        <f>IF(H85&lt;&gt;"",H85*(1-L85)+I85*(1-VLOOKUP("A1",Rabattwerte_eintragen!$A$3:$C$26,3,FALSE)),"")</f>
        <v>269.8</v>
      </c>
      <c r="N85" s="40"/>
      <c r="O85" s="39" t="str">
        <f t="shared" si="2"/>
        <v>Artikel online anzeigen</v>
      </c>
      <c r="P85" s="44"/>
      <c r="Q85" s="49" t="s">
        <v>2454</v>
      </c>
      <c r="R85" s="37" t="s">
        <v>1018</v>
      </c>
      <c r="S85" s="55"/>
      <c r="T85" s="40" t="s">
        <v>1143</v>
      </c>
      <c r="U85" s="63" t="s">
        <v>4891</v>
      </c>
    </row>
    <row r="86" spans="1:21" x14ac:dyDescent="0.25">
      <c r="A86" s="1">
        <v>1414</v>
      </c>
      <c r="B86" s="46" t="s">
        <v>1343</v>
      </c>
      <c r="C86" s="46" t="s">
        <v>2121</v>
      </c>
      <c r="D86" s="46" t="s">
        <v>2258</v>
      </c>
      <c r="E86" s="47" t="s">
        <v>1113</v>
      </c>
      <c r="F86" s="47" t="s">
        <v>1114</v>
      </c>
      <c r="G86" s="47">
        <v>734943</v>
      </c>
      <c r="H86" s="57">
        <v>311.55</v>
      </c>
      <c r="I86" s="60">
        <f>IF(R86="UP",VLOOKUP($I$1,Änderungen!$F$1:$G$4,2,FALSE),IF(OR(ISERROR(FIND("NOVOS",B86)),ISERROR(FIND("Design ",B86))),IF(OR(ISERROR(FIND("thanos EVO",B86)),ISERROR(FIND("Design ",B86))),0,96.55),19.35))</f>
        <v>0</v>
      </c>
      <c r="J86" s="40"/>
      <c r="K86" s="40" t="s">
        <v>1188</v>
      </c>
      <c r="L86" s="29">
        <f>IF(K86&lt;&gt;"",IFERROR(VLOOKUP(K86,Rabattwerte_eintragen!$A$3:$C$24,3,FALSE),0),0)</f>
        <v>0</v>
      </c>
      <c r="M86" s="58">
        <f>IF(H86&lt;&gt;"",H86*(1-L86)+I86*(1-VLOOKUP("A1",Rabattwerte_eintragen!$A$3:$C$26,3,FALSE)),"")</f>
        <v>311.55</v>
      </c>
      <c r="N86" s="40"/>
      <c r="O86" s="39" t="str">
        <f t="shared" si="2"/>
        <v>Artikel online anzeigen</v>
      </c>
      <c r="P86" s="44"/>
      <c r="Q86" s="49" t="s">
        <v>2455</v>
      </c>
      <c r="R86" s="37" t="s">
        <v>1018</v>
      </c>
      <c r="S86" s="55"/>
      <c r="T86" s="40" t="s">
        <v>1143</v>
      </c>
      <c r="U86" s="63" t="s">
        <v>4892</v>
      </c>
    </row>
    <row r="87" spans="1:21" x14ac:dyDescent="0.25">
      <c r="A87" s="1">
        <v>1421</v>
      </c>
      <c r="B87" s="46" t="s">
        <v>1344</v>
      </c>
      <c r="C87" s="46" t="s">
        <v>2121</v>
      </c>
      <c r="D87" s="46" t="s">
        <v>2258</v>
      </c>
      <c r="E87" s="47" t="s">
        <v>1113</v>
      </c>
      <c r="F87" s="47" t="s">
        <v>1114</v>
      </c>
      <c r="G87" s="47">
        <v>754217</v>
      </c>
      <c r="H87" s="57">
        <v>334.15</v>
      </c>
      <c r="I87" s="60">
        <f>IF(R87="UP",VLOOKUP($I$1,Änderungen!$F$1:$G$4,2,FALSE),IF(OR(ISERROR(FIND("NOVOS",B87)),ISERROR(FIND("Design ",B87))),IF(OR(ISERROR(FIND("thanos EVO",B87)),ISERROR(FIND("Design ",B87))),0,96.55),19.35))</f>
        <v>0</v>
      </c>
      <c r="J87" s="40"/>
      <c r="K87" s="40" t="s">
        <v>1187</v>
      </c>
      <c r="L87" s="29">
        <f>IF(K87&lt;&gt;"",IFERROR(VLOOKUP(K87,Rabattwerte_eintragen!$A$3:$C$24,3,FALSE),0),0)</f>
        <v>0</v>
      </c>
      <c r="M87" s="58">
        <f>IF(H87&lt;&gt;"",H87*(1-L87)+I87*(1-VLOOKUP("A1",Rabattwerte_eintragen!$A$3:$C$26,3,FALSE)),"")</f>
        <v>334.15</v>
      </c>
      <c r="N87" s="40"/>
      <c r="O87" s="39" t="str">
        <f t="shared" si="2"/>
        <v>Artikel online anzeigen</v>
      </c>
      <c r="P87" s="44"/>
      <c r="Q87" s="49" t="s">
        <v>2456</v>
      </c>
      <c r="R87" s="37" t="s">
        <v>1018</v>
      </c>
      <c r="S87" s="55"/>
      <c r="T87" s="40" t="s">
        <v>1143</v>
      </c>
      <c r="U87" s="63" t="s">
        <v>4893</v>
      </c>
    </row>
    <row r="88" spans="1:21" x14ac:dyDescent="0.25">
      <c r="A88" s="1">
        <v>1425</v>
      </c>
      <c r="B88" s="46" t="s">
        <v>1345</v>
      </c>
      <c r="C88" s="46" t="s">
        <v>2121</v>
      </c>
      <c r="D88" s="46" t="s">
        <v>2258</v>
      </c>
      <c r="E88" s="47" t="s">
        <v>1113</v>
      </c>
      <c r="F88" s="47" t="s">
        <v>1114</v>
      </c>
      <c r="G88" s="47">
        <v>754255</v>
      </c>
      <c r="H88" s="57">
        <v>375.85</v>
      </c>
      <c r="I88" s="60">
        <f>IF(R88="UP",VLOOKUP($I$1,Änderungen!$F$1:$G$4,2,FALSE),IF(OR(ISERROR(FIND("NOVOS",B88)),ISERROR(FIND("Design ",B88))),IF(OR(ISERROR(FIND("thanos EVO",B88)),ISERROR(FIND("Design ",B88))),0,96.55),19.35))</f>
        <v>0</v>
      </c>
      <c r="J88" s="40"/>
      <c r="K88" s="40" t="s">
        <v>1187</v>
      </c>
      <c r="L88" s="29">
        <f>IF(K88&lt;&gt;"",IFERROR(VLOOKUP(K88,Rabattwerte_eintragen!$A$3:$C$24,3,FALSE),0),0)</f>
        <v>0</v>
      </c>
      <c r="M88" s="58">
        <f>IF(H88&lt;&gt;"",H88*(1-L88)+I88*(1-VLOOKUP("A1",Rabattwerte_eintragen!$A$3:$C$26,3,FALSE)),"")</f>
        <v>375.85</v>
      </c>
      <c r="N88" s="40"/>
      <c r="O88" s="39" t="str">
        <f t="shared" si="2"/>
        <v>Artikel online anzeigen</v>
      </c>
      <c r="P88" s="44"/>
      <c r="Q88" s="49" t="s">
        <v>2457</v>
      </c>
      <c r="R88" s="37" t="s">
        <v>1018</v>
      </c>
      <c r="S88" s="55"/>
      <c r="T88" s="40" t="s">
        <v>1143</v>
      </c>
      <c r="U88" s="63" t="s">
        <v>4894</v>
      </c>
    </row>
    <row r="89" spans="1:21" x14ac:dyDescent="0.25">
      <c r="A89" s="1">
        <v>1422</v>
      </c>
      <c r="B89" s="46" t="s">
        <v>1346</v>
      </c>
      <c r="C89" s="46" t="s">
        <v>2121</v>
      </c>
      <c r="D89" s="46" t="s">
        <v>2258</v>
      </c>
      <c r="E89" s="47" t="s">
        <v>1113</v>
      </c>
      <c r="F89" s="47" t="s">
        <v>1114</v>
      </c>
      <c r="G89" s="47">
        <v>734974</v>
      </c>
      <c r="H89" s="57">
        <v>334.15</v>
      </c>
      <c r="I89" s="60">
        <f>IF(R89="UP",VLOOKUP($I$1,Änderungen!$F$1:$G$4,2,FALSE),IF(OR(ISERROR(FIND("NOVOS",B89)),ISERROR(FIND("Design ",B89))),IF(OR(ISERROR(FIND("thanos EVO",B89)),ISERROR(FIND("Design ",B89))),0,96.55),19.35))</f>
        <v>0</v>
      </c>
      <c r="J89" s="40"/>
      <c r="K89" s="40" t="s">
        <v>1187</v>
      </c>
      <c r="L89" s="29">
        <f>IF(K89&lt;&gt;"",IFERROR(VLOOKUP(K89,Rabattwerte_eintragen!$A$3:$C$24,3,FALSE),0),0)</f>
        <v>0</v>
      </c>
      <c r="M89" s="58">
        <f>IF(H89&lt;&gt;"",H89*(1-L89)+I89*(1-VLOOKUP("A1",Rabattwerte_eintragen!$A$3:$C$26,3,FALSE)),"")</f>
        <v>334.15</v>
      </c>
      <c r="N89" s="40"/>
      <c r="O89" s="39" t="str">
        <f t="shared" si="2"/>
        <v>Artikel online anzeigen</v>
      </c>
      <c r="P89" s="44"/>
      <c r="Q89" s="49" t="s">
        <v>2458</v>
      </c>
      <c r="R89" s="37" t="s">
        <v>1018</v>
      </c>
      <c r="S89" s="55"/>
      <c r="T89" s="40" t="s">
        <v>1143</v>
      </c>
      <c r="U89" s="63" t="s">
        <v>4895</v>
      </c>
    </row>
    <row r="90" spans="1:21" x14ac:dyDescent="0.25">
      <c r="A90" s="1">
        <v>1426</v>
      </c>
      <c r="B90" s="46" t="s">
        <v>1347</v>
      </c>
      <c r="C90" s="46" t="s">
        <v>2121</v>
      </c>
      <c r="D90" s="46" t="s">
        <v>2258</v>
      </c>
      <c r="E90" s="47" t="s">
        <v>1113</v>
      </c>
      <c r="F90" s="47" t="s">
        <v>1114</v>
      </c>
      <c r="G90" s="47">
        <v>734981</v>
      </c>
      <c r="H90" s="57">
        <v>375.85</v>
      </c>
      <c r="I90" s="60">
        <f>IF(R90="UP",VLOOKUP($I$1,Änderungen!$F$1:$G$4,2,FALSE),IF(OR(ISERROR(FIND("NOVOS",B90)),ISERROR(FIND("Design ",B90))),IF(OR(ISERROR(FIND("thanos EVO",B90)),ISERROR(FIND("Design ",B90))),0,96.55),19.35))</f>
        <v>0</v>
      </c>
      <c r="J90" s="40"/>
      <c r="K90" s="40" t="s">
        <v>1187</v>
      </c>
      <c r="L90" s="29">
        <f>IF(K90&lt;&gt;"",IFERROR(VLOOKUP(K90,Rabattwerte_eintragen!$A$3:$C$24,3,FALSE),0),0)</f>
        <v>0</v>
      </c>
      <c r="M90" s="58">
        <f>IF(H90&lt;&gt;"",H90*(1-L90)+I90*(1-VLOOKUP("A1",Rabattwerte_eintragen!$A$3:$C$26,3,FALSE)),"")</f>
        <v>375.85</v>
      </c>
      <c r="N90" s="40"/>
      <c r="O90" s="39" t="str">
        <f t="shared" si="2"/>
        <v>Artikel online anzeigen</v>
      </c>
      <c r="P90" s="44"/>
      <c r="Q90" s="49" t="s">
        <v>2459</v>
      </c>
      <c r="R90" s="37" t="s">
        <v>1018</v>
      </c>
      <c r="S90" s="55"/>
      <c r="T90" s="40" t="s">
        <v>1143</v>
      </c>
      <c r="U90" s="63" t="s">
        <v>4896</v>
      </c>
    </row>
    <row r="91" spans="1:21" x14ac:dyDescent="0.25">
      <c r="A91" s="1">
        <v>1216</v>
      </c>
      <c r="B91" s="46" t="s">
        <v>1348</v>
      </c>
      <c r="C91" s="46" t="s">
        <v>2126</v>
      </c>
      <c r="D91" s="46" t="s">
        <v>2259</v>
      </c>
      <c r="E91" s="47" t="s">
        <v>1113</v>
      </c>
      <c r="F91" s="47" t="s">
        <v>1114</v>
      </c>
      <c r="G91" s="47">
        <v>729574</v>
      </c>
      <c r="H91" s="57">
        <v>50.15</v>
      </c>
      <c r="I91" s="60">
        <f>IF(R91="UP",VLOOKUP($I$1,Änderungen!$F$1:$G$4,2,FALSE),IF(OR(ISERROR(FIND("NOVOS",B91)),ISERROR(FIND("Design ",B91))),IF(OR(ISERROR(FIND("thanos EVO",B91)),ISERROR(FIND("Design ",B91))),0,96.55),19.35))</f>
        <v>0</v>
      </c>
      <c r="J91" s="40"/>
      <c r="K91" s="40" t="s">
        <v>1188</v>
      </c>
      <c r="L91" s="29">
        <f>IF(K91&lt;&gt;"",IFERROR(VLOOKUP(K91,Rabattwerte_eintragen!$A$3:$C$24,3,FALSE),0),0)</f>
        <v>0</v>
      </c>
      <c r="M91" s="58">
        <f>IF(H91&lt;&gt;"",H91*(1-L91)+I91*(1-VLOOKUP("A1",Rabattwerte_eintragen!$A$3:$C$26,3,FALSE)),"")</f>
        <v>50.15</v>
      </c>
      <c r="N91" s="40"/>
      <c r="O91" s="39" t="str">
        <f t="shared" si="2"/>
        <v>Artikel online anzeigen</v>
      </c>
      <c r="P91" s="44"/>
      <c r="Q91" s="49" t="s">
        <v>2460</v>
      </c>
      <c r="R91" s="37" t="s">
        <v>1018</v>
      </c>
      <c r="S91" s="55"/>
      <c r="T91" s="40" t="s">
        <v>1143</v>
      </c>
      <c r="U91" s="63" t="s">
        <v>4897</v>
      </c>
    </row>
    <row r="92" spans="1:21" x14ac:dyDescent="0.25">
      <c r="A92" s="1">
        <v>1283</v>
      </c>
      <c r="B92" s="46" t="s">
        <v>1349</v>
      </c>
      <c r="C92" s="46" t="s">
        <v>2126</v>
      </c>
      <c r="D92" s="46" t="s">
        <v>2259</v>
      </c>
      <c r="E92" s="47" t="s">
        <v>1113</v>
      </c>
      <c r="F92" s="47" t="s">
        <v>1114</v>
      </c>
      <c r="G92" s="47">
        <v>729604</v>
      </c>
      <c r="H92" s="57">
        <v>57.400000000000006</v>
      </c>
      <c r="I92" s="60">
        <f>IF(R92="UP",VLOOKUP($I$1,Änderungen!$F$1:$G$4,2,FALSE),IF(OR(ISERROR(FIND("NOVOS",B92)),ISERROR(FIND("Design ",B92))),IF(OR(ISERROR(FIND("thanos EVO",B92)),ISERROR(FIND("Design ",B92))),0,96.55),19.35))</f>
        <v>0</v>
      </c>
      <c r="J92" s="40"/>
      <c r="K92" s="40" t="s">
        <v>1188</v>
      </c>
      <c r="L92" s="29">
        <f>IF(K92&lt;&gt;"",IFERROR(VLOOKUP(K92,Rabattwerte_eintragen!$A$3:$C$24,3,FALSE),0),0)</f>
        <v>0</v>
      </c>
      <c r="M92" s="58">
        <f>IF(H92&lt;&gt;"",H92*(1-L92)+I92*(1-VLOOKUP("A1",Rabattwerte_eintragen!$A$3:$C$26,3,FALSE)),"")</f>
        <v>57.400000000000006</v>
      </c>
      <c r="N92" s="40"/>
      <c r="O92" s="39" t="str">
        <f t="shared" si="2"/>
        <v>Artikel online anzeigen</v>
      </c>
      <c r="P92" s="44"/>
      <c r="Q92" s="49" t="s">
        <v>2461</v>
      </c>
      <c r="R92" s="37" t="s">
        <v>1018</v>
      </c>
      <c r="S92" s="55"/>
      <c r="T92" s="40" t="s">
        <v>1143</v>
      </c>
      <c r="U92" s="63" t="s">
        <v>4898</v>
      </c>
    </row>
    <row r="93" spans="1:21" x14ac:dyDescent="0.25">
      <c r="A93" s="1">
        <v>1310</v>
      </c>
      <c r="B93" s="46" t="s">
        <v>1350</v>
      </c>
      <c r="C93" s="46" t="s">
        <v>2126</v>
      </c>
      <c r="D93" s="46" t="s">
        <v>2259</v>
      </c>
      <c r="E93" s="47" t="s">
        <v>1113</v>
      </c>
      <c r="F93" s="47" t="s">
        <v>1114</v>
      </c>
      <c r="G93" s="47">
        <v>729611</v>
      </c>
      <c r="H93" s="57">
        <v>77.150000000000006</v>
      </c>
      <c r="I93" s="60">
        <f>IF(R93="UP",VLOOKUP($I$1,Änderungen!$F$1:$G$4,2,FALSE),IF(OR(ISERROR(FIND("NOVOS",B93)),ISERROR(FIND("Design ",B93))),IF(OR(ISERROR(FIND("thanos EVO",B93)),ISERROR(FIND("Design ",B93))),0,96.55),19.35))</f>
        <v>0</v>
      </c>
      <c r="J93" s="40"/>
      <c r="K93" s="40" t="s">
        <v>1188</v>
      </c>
      <c r="L93" s="29">
        <f>IF(K93&lt;&gt;"",IFERROR(VLOOKUP(K93,Rabattwerte_eintragen!$A$3:$C$24,3,FALSE),0),0)</f>
        <v>0</v>
      </c>
      <c r="M93" s="58">
        <f>IF(H93&lt;&gt;"",H93*(1-L93)+I93*(1-VLOOKUP("A1",Rabattwerte_eintragen!$A$3:$C$26,3,FALSE)),"")</f>
        <v>77.150000000000006</v>
      </c>
      <c r="N93" s="40"/>
      <c r="O93" s="39" t="str">
        <f t="shared" si="2"/>
        <v>Artikel online anzeigen</v>
      </c>
      <c r="P93" s="44"/>
      <c r="Q93" s="49" t="s">
        <v>2462</v>
      </c>
      <c r="R93" s="37" t="s">
        <v>1018</v>
      </c>
      <c r="S93" s="55"/>
      <c r="T93" s="40" t="s">
        <v>1143</v>
      </c>
      <c r="U93" s="63" t="s">
        <v>4899</v>
      </c>
    </row>
    <row r="94" spans="1:21" x14ac:dyDescent="0.25">
      <c r="A94" s="1">
        <v>1245</v>
      </c>
      <c r="B94" s="46" t="s">
        <v>1351</v>
      </c>
      <c r="C94" s="46" t="s">
        <v>2121</v>
      </c>
      <c r="D94" s="46" t="s">
        <v>2259</v>
      </c>
      <c r="E94" s="47" t="s">
        <v>1113</v>
      </c>
      <c r="F94" s="47" t="s">
        <v>1114</v>
      </c>
      <c r="G94" s="47">
        <v>729659</v>
      </c>
      <c r="H94" s="57">
        <v>61.150000000000006</v>
      </c>
      <c r="I94" s="60">
        <f>IF(R94="UP",VLOOKUP($I$1,Änderungen!$F$1:$G$4,2,FALSE),IF(OR(ISERROR(FIND("NOVOS",B94)),ISERROR(FIND("Design ",B94))),IF(OR(ISERROR(FIND("thanos EVO",B94)),ISERROR(FIND("Design ",B94))),0,96.55),19.35))</f>
        <v>0</v>
      </c>
      <c r="J94" s="40"/>
      <c r="K94" s="40" t="s">
        <v>1188</v>
      </c>
      <c r="L94" s="29">
        <f>IF(K94&lt;&gt;"",IFERROR(VLOOKUP(K94,Rabattwerte_eintragen!$A$3:$C$24,3,FALSE),0),0)</f>
        <v>0</v>
      </c>
      <c r="M94" s="58">
        <f>IF(H94&lt;&gt;"",H94*(1-L94)+I94*(1-VLOOKUP("A1",Rabattwerte_eintragen!$A$3:$C$26,3,FALSE)),"")</f>
        <v>61.150000000000006</v>
      </c>
      <c r="N94" s="40"/>
      <c r="O94" s="39" t="str">
        <f t="shared" si="2"/>
        <v>Artikel online anzeigen</v>
      </c>
      <c r="P94" s="44"/>
      <c r="Q94" s="49" t="s">
        <v>2463</v>
      </c>
      <c r="R94" s="37" t="s">
        <v>1018</v>
      </c>
      <c r="S94" s="55"/>
      <c r="T94" s="40" t="s">
        <v>1143</v>
      </c>
      <c r="U94" s="63" t="s">
        <v>4900</v>
      </c>
    </row>
    <row r="95" spans="1:21" x14ac:dyDescent="0.25">
      <c r="A95" s="1">
        <v>1284</v>
      </c>
      <c r="B95" s="46" t="s">
        <v>1352</v>
      </c>
      <c r="C95" s="46" t="s">
        <v>2121</v>
      </c>
      <c r="D95" s="46" t="s">
        <v>2259</v>
      </c>
      <c r="E95" s="47" t="s">
        <v>1113</v>
      </c>
      <c r="F95" s="47" t="s">
        <v>1114</v>
      </c>
      <c r="G95" s="47">
        <v>729666</v>
      </c>
      <c r="H95" s="57">
        <v>68.400000000000006</v>
      </c>
      <c r="I95" s="60">
        <f>IF(R95="UP",VLOOKUP($I$1,Änderungen!$F$1:$G$4,2,FALSE),IF(OR(ISERROR(FIND("NOVOS",B95)),ISERROR(FIND("Design ",B95))),IF(OR(ISERROR(FIND("thanos EVO",B95)),ISERROR(FIND("Design ",B95))),0,96.55),19.35))</f>
        <v>0</v>
      </c>
      <c r="J95" s="40"/>
      <c r="K95" s="40" t="s">
        <v>1188</v>
      </c>
      <c r="L95" s="29">
        <f>IF(K95&lt;&gt;"",IFERROR(VLOOKUP(K95,Rabattwerte_eintragen!$A$3:$C$24,3,FALSE),0),0)</f>
        <v>0</v>
      </c>
      <c r="M95" s="58">
        <f>IF(H95&lt;&gt;"",H95*(1-L95)+I95*(1-VLOOKUP("A1",Rabattwerte_eintragen!$A$3:$C$26,3,FALSE)),"")</f>
        <v>68.400000000000006</v>
      </c>
      <c r="N95" s="40"/>
      <c r="O95" s="39" t="str">
        <f t="shared" si="2"/>
        <v>Artikel online anzeigen</v>
      </c>
      <c r="P95" s="44"/>
      <c r="Q95" s="49" t="s">
        <v>2464</v>
      </c>
      <c r="R95" s="37" t="s">
        <v>1018</v>
      </c>
      <c r="S95" s="55"/>
      <c r="T95" s="40" t="s">
        <v>1143</v>
      </c>
      <c r="U95" s="63" t="s">
        <v>4901</v>
      </c>
    </row>
    <row r="96" spans="1:21" x14ac:dyDescent="0.25">
      <c r="A96" s="1">
        <v>1311</v>
      </c>
      <c r="B96" s="46" t="s">
        <v>1353</v>
      </c>
      <c r="C96" s="46" t="s">
        <v>2121</v>
      </c>
      <c r="D96" s="46" t="s">
        <v>2259</v>
      </c>
      <c r="E96" s="47" t="s">
        <v>1113</v>
      </c>
      <c r="F96" s="47" t="s">
        <v>1114</v>
      </c>
      <c r="G96" s="47">
        <v>729673</v>
      </c>
      <c r="H96" s="57">
        <v>88.149999999999991</v>
      </c>
      <c r="I96" s="60">
        <f>IF(R96="UP",VLOOKUP($I$1,Änderungen!$F$1:$G$4,2,FALSE),IF(OR(ISERROR(FIND("NOVOS",B96)),ISERROR(FIND("Design ",B96))),IF(OR(ISERROR(FIND("thanos EVO",B96)),ISERROR(FIND("Design ",B96))),0,96.55),19.35))</f>
        <v>0</v>
      </c>
      <c r="J96" s="40"/>
      <c r="K96" s="40" t="s">
        <v>1188</v>
      </c>
      <c r="L96" s="29">
        <f>IF(K96&lt;&gt;"",IFERROR(VLOOKUP(K96,Rabattwerte_eintragen!$A$3:$C$24,3,FALSE),0),0)</f>
        <v>0</v>
      </c>
      <c r="M96" s="58">
        <f>IF(H96&lt;&gt;"",H96*(1-L96)+I96*(1-VLOOKUP("A1",Rabattwerte_eintragen!$A$3:$C$26,3,FALSE)),"")</f>
        <v>88.149999999999991</v>
      </c>
      <c r="N96" s="40"/>
      <c r="O96" s="39" t="str">
        <f t="shared" si="2"/>
        <v>Artikel online anzeigen</v>
      </c>
      <c r="P96" s="44"/>
      <c r="Q96" s="49" t="s">
        <v>2465</v>
      </c>
      <c r="R96" s="37" t="s">
        <v>1018</v>
      </c>
      <c r="S96" s="55"/>
      <c r="T96" s="40" t="s">
        <v>1143</v>
      </c>
      <c r="U96" s="63" t="s">
        <v>4902</v>
      </c>
    </row>
    <row r="97" spans="1:21" x14ac:dyDescent="0.25">
      <c r="A97" s="1">
        <v>1247</v>
      </c>
      <c r="B97" s="46" t="s">
        <v>1354</v>
      </c>
      <c r="C97" s="46" t="s">
        <v>2121</v>
      </c>
      <c r="D97" s="46" t="s">
        <v>2259</v>
      </c>
      <c r="E97" s="47" t="s">
        <v>1113</v>
      </c>
      <c r="F97" s="47" t="s">
        <v>1114</v>
      </c>
      <c r="G97" s="47">
        <v>729727</v>
      </c>
      <c r="H97" s="57">
        <v>64.25</v>
      </c>
      <c r="I97" s="60">
        <f>IF(R97="UP",VLOOKUP($I$1,Änderungen!$F$1:$G$4,2,FALSE),IF(OR(ISERROR(FIND("NOVOS",B97)),ISERROR(FIND("Design ",B97))),IF(OR(ISERROR(FIND("thanos EVO",B97)),ISERROR(FIND("Design ",B97))),0,96.55),19.35))</f>
        <v>0</v>
      </c>
      <c r="J97" s="40" t="s">
        <v>1019</v>
      </c>
      <c r="K97" s="40" t="s">
        <v>1188</v>
      </c>
      <c r="L97" s="29">
        <f>IF(K97&lt;&gt;"",IFERROR(VLOOKUP(K97,Rabattwerte_eintragen!$A$3:$C$24,3,FALSE),0),0)</f>
        <v>0</v>
      </c>
      <c r="M97" s="58">
        <f>IF(H97&lt;&gt;"",H97*(1-L97)+I97*(1-VLOOKUP("A1",Rabattwerte_eintragen!$A$3:$C$26,3,FALSE)),"")</f>
        <v>64.25</v>
      </c>
      <c r="N97" s="40"/>
      <c r="O97" s="39" t="str">
        <f t="shared" si="2"/>
        <v>Artikel online anzeigen</v>
      </c>
      <c r="P97" s="44"/>
      <c r="Q97" s="49" t="s">
        <v>2466</v>
      </c>
      <c r="R97" s="37" t="s">
        <v>1018</v>
      </c>
      <c r="S97" s="55"/>
      <c r="T97" s="40" t="s">
        <v>1143</v>
      </c>
      <c r="U97" s="63" t="s">
        <v>4903</v>
      </c>
    </row>
    <row r="98" spans="1:21" x14ac:dyDescent="0.25">
      <c r="A98" s="1">
        <v>1285</v>
      </c>
      <c r="B98" s="46" t="s">
        <v>1355</v>
      </c>
      <c r="C98" s="46" t="s">
        <v>2121</v>
      </c>
      <c r="D98" s="46" t="s">
        <v>2259</v>
      </c>
      <c r="E98" s="47" t="s">
        <v>1113</v>
      </c>
      <c r="F98" s="47" t="s">
        <v>1114</v>
      </c>
      <c r="G98" s="47">
        <v>729734</v>
      </c>
      <c r="H98" s="57">
        <v>71.5</v>
      </c>
      <c r="I98" s="60">
        <f>IF(R98="UP",VLOOKUP($I$1,Änderungen!$F$1:$G$4,2,FALSE),IF(OR(ISERROR(FIND("NOVOS",B98)),ISERROR(FIND("Design ",B98))),IF(OR(ISERROR(FIND("thanos EVO",B98)),ISERROR(FIND("Design ",B98))),0,96.55),19.35))</f>
        <v>0</v>
      </c>
      <c r="J98" s="40"/>
      <c r="K98" s="40" t="s">
        <v>1188</v>
      </c>
      <c r="L98" s="29">
        <f>IF(K98&lt;&gt;"",IFERROR(VLOOKUP(K98,Rabattwerte_eintragen!$A$3:$C$24,3,FALSE),0),0)</f>
        <v>0</v>
      </c>
      <c r="M98" s="58">
        <f>IF(H98&lt;&gt;"",H98*(1-L98)+I98*(1-VLOOKUP("A1",Rabattwerte_eintragen!$A$3:$C$26,3,FALSE)),"")</f>
        <v>71.5</v>
      </c>
      <c r="N98" s="40"/>
      <c r="O98" s="39" t="str">
        <f t="shared" si="2"/>
        <v>Artikel online anzeigen</v>
      </c>
      <c r="P98" s="44"/>
      <c r="Q98" s="49" t="s">
        <v>2467</v>
      </c>
      <c r="R98" s="37" t="s">
        <v>1018</v>
      </c>
      <c r="S98" s="55"/>
      <c r="T98" s="40" t="s">
        <v>1143</v>
      </c>
      <c r="U98" s="63" t="s">
        <v>4904</v>
      </c>
    </row>
    <row r="99" spans="1:21" x14ac:dyDescent="0.25">
      <c r="A99" s="1">
        <v>1313</v>
      </c>
      <c r="B99" s="46" t="s">
        <v>1356</v>
      </c>
      <c r="C99" s="46" t="s">
        <v>2121</v>
      </c>
      <c r="D99" s="46" t="s">
        <v>2259</v>
      </c>
      <c r="E99" s="47" t="s">
        <v>1113</v>
      </c>
      <c r="F99" s="47" t="s">
        <v>1114</v>
      </c>
      <c r="G99" s="47">
        <v>729741</v>
      </c>
      <c r="H99" s="57">
        <v>91.25</v>
      </c>
      <c r="I99" s="60">
        <f>IF(R99="UP",VLOOKUP($I$1,Änderungen!$F$1:$G$4,2,FALSE),IF(OR(ISERROR(FIND("NOVOS",B99)),ISERROR(FIND("Design ",B99))),IF(OR(ISERROR(FIND("thanos EVO",B99)),ISERROR(FIND("Design ",B99))),0,96.55),19.35))</f>
        <v>0</v>
      </c>
      <c r="J99" s="40"/>
      <c r="K99" s="40" t="s">
        <v>1188</v>
      </c>
      <c r="L99" s="29">
        <f>IF(K99&lt;&gt;"",IFERROR(VLOOKUP(K99,Rabattwerte_eintragen!$A$3:$C$24,3,FALSE),0),0)</f>
        <v>0</v>
      </c>
      <c r="M99" s="58">
        <f>IF(H99&lt;&gt;"",H99*(1-L99)+I99*(1-VLOOKUP("A1",Rabattwerte_eintragen!$A$3:$C$26,3,FALSE)),"")</f>
        <v>91.25</v>
      </c>
      <c r="N99" s="40"/>
      <c r="O99" s="39" t="str">
        <f t="shared" si="2"/>
        <v>Artikel online anzeigen</v>
      </c>
      <c r="P99" s="44"/>
      <c r="Q99" s="49" t="s">
        <v>2468</v>
      </c>
      <c r="R99" s="37" t="s">
        <v>1018</v>
      </c>
      <c r="S99" s="55"/>
      <c r="T99" s="40" t="s">
        <v>1143</v>
      </c>
      <c r="U99" s="63" t="s">
        <v>4905</v>
      </c>
    </row>
    <row r="100" spans="1:21" x14ac:dyDescent="0.25">
      <c r="A100" s="1">
        <v>1251</v>
      </c>
      <c r="B100" s="46" t="s">
        <v>1357</v>
      </c>
      <c r="C100" s="46" t="s">
        <v>2121</v>
      </c>
      <c r="D100" s="46" t="s">
        <v>2259</v>
      </c>
      <c r="E100" s="47" t="s">
        <v>1113</v>
      </c>
      <c r="F100" s="47" t="s">
        <v>1114</v>
      </c>
      <c r="G100" s="47">
        <v>729789</v>
      </c>
      <c r="H100" s="57">
        <v>69.25</v>
      </c>
      <c r="I100" s="60">
        <f>IF(R100="UP",VLOOKUP($I$1,Änderungen!$F$1:$G$4,2,FALSE),IF(OR(ISERROR(FIND("NOVOS",B100)),ISERROR(FIND("Design ",B100))),IF(OR(ISERROR(FIND("thanos EVO",B100)),ISERROR(FIND("Design ",B100))),0,96.55),19.35))</f>
        <v>0</v>
      </c>
      <c r="J100" s="40"/>
      <c r="K100" s="40" t="s">
        <v>1188</v>
      </c>
      <c r="L100" s="29">
        <f>IF(K100&lt;&gt;"",IFERROR(VLOOKUP(K100,Rabattwerte_eintragen!$A$3:$C$24,3,FALSE),0),0)</f>
        <v>0</v>
      </c>
      <c r="M100" s="58">
        <f>IF(H100&lt;&gt;"",H100*(1-L100)+I100*(1-VLOOKUP("A1",Rabattwerte_eintragen!$A$3:$C$26,3,FALSE)),"")</f>
        <v>69.25</v>
      </c>
      <c r="N100" s="40"/>
      <c r="O100" s="39" t="str">
        <f t="shared" si="2"/>
        <v>Artikel online anzeigen</v>
      </c>
      <c r="P100" s="44"/>
      <c r="Q100" s="49" t="s">
        <v>2469</v>
      </c>
      <c r="R100" s="37" t="s">
        <v>1018</v>
      </c>
      <c r="S100" s="55"/>
      <c r="T100" s="40" t="s">
        <v>1143</v>
      </c>
      <c r="U100" s="63" t="s">
        <v>4906</v>
      </c>
    </row>
    <row r="101" spans="1:21" x14ac:dyDescent="0.25">
      <c r="A101" s="1">
        <v>1286</v>
      </c>
      <c r="B101" s="46" t="s">
        <v>1358</v>
      </c>
      <c r="C101" s="46" t="s">
        <v>2121</v>
      </c>
      <c r="D101" s="46" t="s">
        <v>2259</v>
      </c>
      <c r="E101" s="47" t="s">
        <v>1113</v>
      </c>
      <c r="F101" s="47" t="s">
        <v>1114</v>
      </c>
      <c r="G101" s="47">
        <v>729796</v>
      </c>
      <c r="H101" s="57">
        <v>76.5</v>
      </c>
      <c r="I101" s="60">
        <f>IF(R101="UP",VLOOKUP($I$1,Änderungen!$F$1:$G$4,2,FALSE),IF(OR(ISERROR(FIND("NOVOS",B101)),ISERROR(FIND("Design ",B101))),IF(OR(ISERROR(FIND("thanos EVO",B101)),ISERROR(FIND("Design ",B101))),0,96.55),19.35))</f>
        <v>0</v>
      </c>
      <c r="J101" s="40"/>
      <c r="K101" s="40" t="s">
        <v>1188</v>
      </c>
      <c r="L101" s="29">
        <f>IF(K101&lt;&gt;"",IFERROR(VLOOKUP(K101,Rabattwerte_eintragen!$A$3:$C$24,3,FALSE),0),0)</f>
        <v>0</v>
      </c>
      <c r="M101" s="58">
        <f>IF(H101&lt;&gt;"",H101*(1-L101)+I101*(1-VLOOKUP("A1",Rabattwerte_eintragen!$A$3:$C$26,3,FALSE)),"")</f>
        <v>76.5</v>
      </c>
      <c r="N101" s="40"/>
      <c r="O101" s="39" t="str">
        <f t="shared" si="2"/>
        <v>Artikel online anzeigen</v>
      </c>
      <c r="P101" s="44"/>
      <c r="Q101" s="49" t="s">
        <v>2470</v>
      </c>
      <c r="R101" s="37" t="s">
        <v>1018</v>
      </c>
      <c r="S101" s="55"/>
      <c r="T101" s="40" t="s">
        <v>1143</v>
      </c>
      <c r="U101" s="63" t="s">
        <v>4907</v>
      </c>
    </row>
    <row r="102" spans="1:21" x14ac:dyDescent="0.25">
      <c r="A102" s="1">
        <v>1312</v>
      </c>
      <c r="B102" s="46" t="s">
        <v>1359</v>
      </c>
      <c r="C102" s="46" t="s">
        <v>2121</v>
      </c>
      <c r="D102" s="46" t="s">
        <v>2259</v>
      </c>
      <c r="E102" s="47" t="s">
        <v>1113</v>
      </c>
      <c r="F102" s="47" t="s">
        <v>1114</v>
      </c>
      <c r="G102" s="47">
        <v>729802</v>
      </c>
      <c r="H102" s="57">
        <v>96.25</v>
      </c>
      <c r="I102" s="60">
        <f>IF(R102="UP",VLOOKUP($I$1,Änderungen!$F$1:$G$4,2,FALSE),IF(OR(ISERROR(FIND("NOVOS",B102)),ISERROR(FIND("Design ",B102))),IF(OR(ISERROR(FIND("thanos EVO",B102)),ISERROR(FIND("Design ",B102))),0,96.55),19.35))</f>
        <v>0</v>
      </c>
      <c r="J102" s="40"/>
      <c r="K102" s="40" t="s">
        <v>1188</v>
      </c>
      <c r="L102" s="29">
        <f>IF(K102&lt;&gt;"",IFERROR(VLOOKUP(K102,Rabattwerte_eintragen!$A$3:$C$24,3,FALSE),0),0)</f>
        <v>0</v>
      </c>
      <c r="M102" s="58">
        <f>IF(H102&lt;&gt;"",H102*(1-L102)+I102*(1-VLOOKUP("A1",Rabattwerte_eintragen!$A$3:$C$26,3,FALSE)),"")</f>
        <v>96.25</v>
      </c>
      <c r="N102" s="40"/>
      <c r="O102" s="39" t="str">
        <f t="shared" si="2"/>
        <v>Artikel online anzeigen</v>
      </c>
      <c r="P102" s="44"/>
      <c r="Q102" s="49" t="s">
        <v>2471</v>
      </c>
      <c r="R102" s="37" t="s">
        <v>1018</v>
      </c>
      <c r="S102" s="55"/>
      <c r="T102" s="40" t="s">
        <v>1143</v>
      </c>
      <c r="U102" s="63" t="s">
        <v>4908</v>
      </c>
    </row>
    <row r="103" spans="1:21" x14ac:dyDescent="0.25">
      <c r="A103" s="1">
        <v>1252</v>
      </c>
      <c r="B103" s="46" t="s">
        <v>1360</v>
      </c>
      <c r="C103" s="46" t="s">
        <v>2121</v>
      </c>
      <c r="D103" s="46" t="s">
        <v>2259</v>
      </c>
      <c r="E103" s="47" t="s">
        <v>1113</v>
      </c>
      <c r="F103" s="47" t="s">
        <v>1114</v>
      </c>
      <c r="G103" s="47">
        <v>729864</v>
      </c>
      <c r="H103" s="57">
        <v>63.9</v>
      </c>
      <c r="I103" s="60">
        <f>IF(R103="UP",VLOOKUP($I$1,Änderungen!$F$1:$G$4,2,FALSE),IF(OR(ISERROR(FIND("NOVOS",B103)),ISERROR(FIND("Design ",B103))),IF(OR(ISERROR(FIND("thanos EVO",B103)),ISERROR(FIND("Design ",B103))),0,96.55),19.35))</f>
        <v>0</v>
      </c>
      <c r="J103" s="40"/>
      <c r="K103" s="40" t="s">
        <v>1188</v>
      </c>
      <c r="L103" s="29">
        <f>IF(K103&lt;&gt;"",IFERROR(VLOOKUP(K103,Rabattwerte_eintragen!$A$3:$C$24,3,FALSE),0),0)</f>
        <v>0</v>
      </c>
      <c r="M103" s="58">
        <f>IF(H103&lt;&gt;"",H103*(1-L103)+I103*(1-VLOOKUP("A1",Rabattwerte_eintragen!$A$3:$C$26,3,FALSE)),"")</f>
        <v>63.9</v>
      </c>
      <c r="N103" s="40"/>
      <c r="O103" s="39" t="str">
        <f t="shared" si="2"/>
        <v>Artikel online anzeigen</v>
      </c>
      <c r="P103" s="44"/>
      <c r="Q103" s="49" t="s">
        <v>2472</v>
      </c>
      <c r="R103" s="37" t="s">
        <v>1018</v>
      </c>
      <c r="S103" s="55"/>
      <c r="T103" s="40" t="s">
        <v>1143</v>
      </c>
      <c r="U103" s="63" t="s">
        <v>4909</v>
      </c>
    </row>
    <row r="104" spans="1:21" x14ac:dyDescent="0.25">
      <c r="A104" s="1">
        <v>1287</v>
      </c>
      <c r="B104" s="46" t="s">
        <v>1361</v>
      </c>
      <c r="C104" s="46" t="s">
        <v>2121</v>
      </c>
      <c r="D104" s="46" t="s">
        <v>2259</v>
      </c>
      <c r="E104" s="47" t="s">
        <v>1113</v>
      </c>
      <c r="F104" s="47" t="s">
        <v>1114</v>
      </c>
      <c r="G104" s="47">
        <v>729871</v>
      </c>
      <c r="H104" s="57">
        <v>71.150000000000006</v>
      </c>
      <c r="I104" s="60">
        <f>IF(R104="UP",VLOOKUP($I$1,Änderungen!$F$1:$G$4,2,FALSE),IF(OR(ISERROR(FIND("NOVOS",B104)),ISERROR(FIND("Design ",B104))),IF(OR(ISERROR(FIND("thanos EVO",B104)),ISERROR(FIND("Design ",B104))),0,96.55),19.35))</f>
        <v>0</v>
      </c>
      <c r="J104" s="40"/>
      <c r="K104" s="40" t="s">
        <v>1188</v>
      </c>
      <c r="L104" s="29">
        <f>IF(K104&lt;&gt;"",IFERROR(VLOOKUP(K104,Rabattwerte_eintragen!$A$3:$C$24,3,FALSE),0),0)</f>
        <v>0</v>
      </c>
      <c r="M104" s="58">
        <f>IF(H104&lt;&gt;"",H104*(1-L104)+I104*(1-VLOOKUP("A1",Rabattwerte_eintragen!$A$3:$C$26,3,FALSE)),"")</f>
        <v>71.150000000000006</v>
      </c>
      <c r="N104" s="40"/>
      <c r="O104" s="39" t="str">
        <f t="shared" si="2"/>
        <v>Artikel online anzeigen</v>
      </c>
      <c r="P104" s="44"/>
      <c r="Q104" s="49" t="s">
        <v>2473</v>
      </c>
      <c r="R104" s="37" t="s">
        <v>1018</v>
      </c>
      <c r="S104" s="55"/>
      <c r="T104" s="40" t="s">
        <v>1143</v>
      </c>
      <c r="U104" s="63" t="s">
        <v>4910</v>
      </c>
    </row>
    <row r="105" spans="1:21" x14ac:dyDescent="0.25">
      <c r="A105" s="1">
        <v>1315</v>
      </c>
      <c r="B105" s="46" t="s">
        <v>1362</v>
      </c>
      <c r="C105" s="46" t="s">
        <v>2121</v>
      </c>
      <c r="D105" s="46" t="s">
        <v>2259</v>
      </c>
      <c r="E105" s="47" t="s">
        <v>1113</v>
      </c>
      <c r="F105" s="47" t="s">
        <v>1114</v>
      </c>
      <c r="G105" s="47">
        <v>729895</v>
      </c>
      <c r="H105" s="57">
        <v>90.9</v>
      </c>
      <c r="I105" s="60">
        <f>IF(R105="UP",VLOOKUP($I$1,Änderungen!$F$1:$G$4,2,FALSE),IF(OR(ISERROR(FIND("NOVOS",B105)),ISERROR(FIND("Design ",B105))),IF(OR(ISERROR(FIND("thanos EVO",B105)),ISERROR(FIND("Design ",B105))),0,96.55),19.35))</f>
        <v>0</v>
      </c>
      <c r="J105" s="40"/>
      <c r="K105" s="40" t="s">
        <v>1188</v>
      </c>
      <c r="L105" s="29">
        <f>IF(K105&lt;&gt;"",IFERROR(VLOOKUP(K105,Rabattwerte_eintragen!$A$3:$C$24,3,FALSE),0),0)</f>
        <v>0</v>
      </c>
      <c r="M105" s="58">
        <f>IF(H105&lt;&gt;"",H105*(1-L105)+I105*(1-VLOOKUP("A1",Rabattwerte_eintragen!$A$3:$C$26,3,FALSE)),"")</f>
        <v>90.9</v>
      </c>
      <c r="N105" s="40"/>
      <c r="O105" s="39" t="str">
        <f t="shared" si="2"/>
        <v>Artikel online anzeigen</v>
      </c>
      <c r="P105" s="44"/>
      <c r="Q105" s="49" t="s">
        <v>2474</v>
      </c>
      <c r="R105" s="37" t="s">
        <v>1018</v>
      </c>
      <c r="S105" s="55"/>
      <c r="T105" s="40" t="s">
        <v>1143</v>
      </c>
      <c r="U105" s="63" t="s">
        <v>4911</v>
      </c>
    </row>
    <row r="106" spans="1:21" x14ac:dyDescent="0.25">
      <c r="A106" s="1">
        <v>1253</v>
      </c>
      <c r="B106" s="46" t="s">
        <v>1363</v>
      </c>
      <c r="C106" s="46" t="s">
        <v>2121</v>
      </c>
      <c r="D106" s="46" t="s">
        <v>2259</v>
      </c>
      <c r="E106" s="47" t="s">
        <v>1113</v>
      </c>
      <c r="F106" s="47" t="s">
        <v>1114</v>
      </c>
      <c r="G106" s="47">
        <v>729932</v>
      </c>
      <c r="H106" s="57">
        <v>69.25</v>
      </c>
      <c r="I106" s="60">
        <f>IF(R106="UP",VLOOKUP($I$1,Änderungen!$F$1:$G$4,2,FALSE),IF(OR(ISERROR(FIND("NOVOS",B106)),ISERROR(FIND("Design ",B106))),IF(OR(ISERROR(FIND("thanos EVO",B106)),ISERROR(FIND("Design ",B106))),0,96.55),19.35))</f>
        <v>0</v>
      </c>
      <c r="J106" s="40"/>
      <c r="K106" s="40" t="s">
        <v>1188</v>
      </c>
      <c r="L106" s="29">
        <f>IF(K106&lt;&gt;"",IFERROR(VLOOKUP(K106,Rabattwerte_eintragen!$A$3:$C$24,3,FALSE),0),0)</f>
        <v>0</v>
      </c>
      <c r="M106" s="58">
        <f>IF(H106&lt;&gt;"",H106*(1-L106)+I106*(1-VLOOKUP("A1",Rabattwerte_eintragen!$A$3:$C$26,3,FALSE)),"")</f>
        <v>69.25</v>
      </c>
      <c r="N106" s="40"/>
      <c r="O106" s="39" t="str">
        <f t="shared" si="2"/>
        <v>Artikel online anzeigen</v>
      </c>
      <c r="P106" s="44"/>
      <c r="Q106" s="49" t="s">
        <v>2475</v>
      </c>
      <c r="R106" s="37" t="s">
        <v>1018</v>
      </c>
      <c r="S106" s="55"/>
      <c r="T106" s="40" t="s">
        <v>1143</v>
      </c>
      <c r="U106" s="63" t="s">
        <v>4912</v>
      </c>
    </row>
    <row r="107" spans="1:21" x14ac:dyDescent="0.25">
      <c r="A107" s="1">
        <v>1288</v>
      </c>
      <c r="B107" s="46" t="s">
        <v>1364</v>
      </c>
      <c r="C107" s="46" t="s">
        <v>2121</v>
      </c>
      <c r="D107" s="46" t="s">
        <v>2259</v>
      </c>
      <c r="E107" s="47" t="s">
        <v>1113</v>
      </c>
      <c r="F107" s="47" t="s">
        <v>1114</v>
      </c>
      <c r="G107" s="47">
        <v>729949</v>
      </c>
      <c r="H107" s="57">
        <v>76.5</v>
      </c>
      <c r="I107" s="60">
        <f>IF(R107="UP",VLOOKUP($I$1,Änderungen!$F$1:$G$4,2,FALSE),IF(OR(ISERROR(FIND("NOVOS",B107)),ISERROR(FIND("Design ",B107))),IF(OR(ISERROR(FIND("thanos EVO",B107)),ISERROR(FIND("Design ",B107))),0,96.55),19.35))</f>
        <v>0</v>
      </c>
      <c r="J107" s="40"/>
      <c r="K107" s="40" t="s">
        <v>1188</v>
      </c>
      <c r="L107" s="29">
        <f>IF(K107&lt;&gt;"",IFERROR(VLOOKUP(K107,Rabattwerte_eintragen!$A$3:$C$24,3,FALSE),0),0)</f>
        <v>0</v>
      </c>
      <c r="M107" s="58">
        <f>IF(H107&lt;&gt;"",H107*(1-L107)+I107*(1-VLOOKUP("A1",Rabattwerte_eintragen!$A$3:$C$26,3,FALSE)),"")</f>
        <v>76.5</v>
      </c>
      <c r="N107" s="40"/>
      <c r="O107" s="39" t="str">
        <f t="shared" si="2"/>
        <v>Artikel online anzeigen</v>
      </c>
      <c r="P107" s="44"/>
      <c r="Q107" s="49" t="s">
        <v>2476</v>
      </c>
      <c r="R107" s="37" t="s">
        <v>1018</v>
      </c>
      <c r="S107" s="55"/>
      <c r="T107" s="40" t="s">
        <v>1143</v>
      </c>
      <c r="U107" s="63" t="s">
        <v>4913</v>
      </c>
    </row>
    <row r="108" spans="1:21" x14ac:dyDescent="0.25">
      <c r="A108" s="1">
        <v>1316</v>
      </c>
      <c r="B108" s="46" t="s">
        <v>1365</v>
      </c>
      <c r="C108" s="46" t="s">
        <v>2121</v>
      </c>
      <c r="D108" s="46" t="s">
        <v>2259</v>
      </c>
      <c r="E108" s="47" t="s">
        <v>1113</v>
      </c>
      <c r="F108" s="47" t="s">
        <v>1114</v>
      </c>
      <c r="G108" s="47">
        <v>729956</v>
      </c>
      <c r="H108" s="57">
        <v>96.25</v>
      </c>
      <c r="I108" s="60">
        <f>IF(R108="UP",VLOOKUP($I$1,Änderungen!$F$1:$G$4,2,FALSE),IF(OR(ISERROR(FIND("NOVOS",B108)),ISERROR(FIND("Design ",B108))),IF(OR(ISERROR(FIND("thanos EVO",B108)),ISERROR(FIND("Design ",B108))),0,96.55),19.35))</f>
        <v>0</v>
      </c>
      <c r="J108" s="40"/>
      <c r="K108" s="40" t="s">
        <v>1188</v>
      </c>
      <c r="L108" s="29">
        <f>IF(K108&lt;&gt;"",IFERROR(VLOOKUP(K108,Rabattwerte_eintragen!$A$3:$C$24,3,FALSE),0),0)</f>
        <v>0</v>
      </c>
      <c r="M108" s="58">
        <f>IF(H108&lt;&gt;"",H108*(1-L108)+I108*(1-VLOOKUP("A1",Rabattwerte_eintragen!$A$3:$C$26,3,FALSE)),"")</f>
        <v>96.25</v>
      </c>
      <c r="N108" s="40"/>
      <c r="O108" s="39" t="str">
        <f t="shared" si="2"/>
        <v>Artikel online anzeigen</v>
      </c>
      <c r="P108" s="44"/>
      <c r="Q108" s="49" t="s">
        <v>2477</v>
      </c>
      <c r="R108" s="37" t="s">
        <v>1018</v>
      </c>
      <c r="S108" s="55"/>
      <c r="T108" s="40" t="s">
        <v>1143</v>
      </c>
      <c r="U108" s="63" t="s">
        <v>4914</v>
      </c>
    </row>
    <row r="109" spans="1:21" x14ac:dyDescent="0.25">
      <c r="A109" s="1">
        <v>1254</v>
      </c>
      <c r="B109" s="46" t="s">
        <v>1366</v>
      </c>
      <c r="C109" s="46" t="s">
        <v>2121</v>
      </c>
      <c r="D109" s="46" t="s">
        <v>2259</v>
      </c>
      <c r="E109" s="47" t="s">
        <v>1113</v>
      </c>
      <c r="F109" s="47" t="s">
        <v>1114</v>
      </c>
      <c r="G109" s="47">
        <v>729994</v>
      </c>
      <c r="H109" s="57">
        <v>59.15</v>
      </c>
      <c r="I109" s="60">
        <f>IF(R109="UP",VLOOKUP($I$1,Änderungen!$F$1:$G$4,2,FALSE),IF(OR(ISERROR(FIND("NOVOS",B109)),ISERROR(FIND("Design ",B109))),IF(OR(ISERROR(FIND("thanos EVO",B109)),ISERROR(FIND("Design ",B109))),0,96.55),19.35))</f>
        <v>0</v>
      </c>
      <c r="J109" s="40"/>
      <c r="K109" s="40" t="s">
        <v>1188</v>
      </c>
      <c r="L109" s="29">
        <f>IF(K109&lt;&gt;"",IFERROR(VLOOKUP(K109,Rabattwerte_eintragen!$A$3:$C$24,3,FALSE),0),0)</f>
        <v>0</v>
      </c>
      <c r="M109" s="58">
        <f>IF(H109&lt;&gt;"",H109*(1-L109)+I109*(1-VLOOKUP("A1",Rabattwerte_eintragen!$A$3:$C$26,3,FALSE)),"")</f>
        <v>59.15</v>
      </c>
      <c r="N109" s="40"/>
      <c r="O109" s="39" t="str">
        <f t="shared" si="2"/>
        <v>Artikel online anzeigen</v>
      </c>
      <c r="P109" s="44"/>
      <c r="Q109" s="49" t="s">
        <v>2478</v>
      </c>
      <c r="R109" s="37" t="s">
        <v>1018</v>
      </c>
      <c r="S109" s="55"/>
      <c r="T109" s="40" t="s">
        <v>1143</v>
      </c>
      <c r="U109" s="63" t="s">
        <v>4915</v>
      </c>
    </row>
    <row r="110" spans="1:21" x14ac:dyDescent="0.25">
      <c r="A110" s="1">
        <v>1289</v>
      </c>
      <c r="B110" s="46" t="s">
        <v>1367</v>
      </c>
      <c r="C110" s="46" t="s">
        <v>2121</v>
      </c>
      <c r="D110" s="46" t="s">
        <v>2259</v>
      </c>
      <c r="E110" s="47" t="s">
        <v>1113</v>
      </c>
      <c r="F110" s="47" t="s">
        <v>1114</v>
      </c>
      <c r="G110" s="47">
        <v>730013</v>
      </c>
      <c r="H110" s="57">
        <v>66.399999999999991</v>
      </c>
      <c r="I110" s="60">
        <f>IF(R110="UP",VLOOKUP($I$1,Änderungen!$F$1:$G$4,2,FALSE),IF(OR(ISERROR(FIND("NOVOS",B110)),ISERROR(FIND("Design ",B110))),IF(OR(ISERROR(FIND("thanos EVO",B110)),ISERROR(FIND("Design ",B110))),0,96.55),19.35))</f>
        <v>0</v>
      </c>
      <c r="J110" s="40"/>
      <c r="K110" s="40" t="s">
        <v>1188</v>
      </c>
      <c r="L110" s="29">
        <f>IF(K110&lt;&gt;"",IFERROR(VLOOKUP(K110,Rabattwerte_eintragen!$A$3:$C$24,3,FALSE),0),0)</f>
        <v>0</v>
      </c>
      <c r="M110" s="58">
        <f>IF(H110&lt;&gt;"",H110*(1-L110)+I110*(1-VLOOKUP("A1",Rabattwerte_eintragen!$A$3:$C$26,3,FALSE)),"")</f>
        <v>66.399999999999991</v>
      </c>
      <c r="N110" s="40"/>
      <c r="O110" s="39" t="str">
        <f t="shared" si="2"/>
        <v>Artikel online anzeigen</v>
      </c>
      <c r="P110" s="44"/>
      <c r="Q110" s="49" t="s">
        <v>2479</v>
      </c>
      <c r="R110" s="37" t="s">
        <v>1018</v>
      </c>
      <c r="S110" s="55"/>
      <c r="T110" s="40" t="s">
        <v>1143</v>
      </c>
      <c r="U110" s="63" t="s">
        <v>4916</v>
      </c>
    </row>
    <row r="111" spans="1:21" x14ac:dyDescent="0.25">
      <c r="A111" s="1">
        <v>1317</v>
      </c>
      <c r="B111" s="46" t="s">
        <v>1368</v>
      </c>
      <c r="C111" s="46" t="s">
        <v>2121</v>
      </c>
      <c r="D111" s="46" t="s">
        <v>2259</v>
      </c>
      <c r="E111" s="47" t="s">
        <v>1113</v>
      </c>
      <c r="F111" s="47" t="s">
        <v>1114</v>
      </c>
      <c r="G111" s="47">
        <v>730020</v>
      </c>
      <c r="H111" s="57">
        <v>86.15</v>
      </c>
      <c r="I111" s="60">
        <f>IF(R111="UP",VLOOKUP($I$1,Änderungen!$F$1:$G$4,2,FALSE),IF(OR(ISERROR(FIND("NOVOS",B111)),ISERROR(FIND("Design ",B111))),IF(OR(ISERROR(FIND("thanos EVO",B111)),ISERROR(FIND("Design ",B111))),0,96.55),19.35))</f>
        <v>0</v>
      </c>
      <c r="J111" s="40"/>
      <c r="K111" s="40" t="s">
        <v>1188</v>
      </c>
      <c r="L111" s="29">
        <f>IF(K111&lt;&gt;"",IFERROR(VLOOKUP(K111,Rabattwerte_eintragen!$A$3:$C$24,3,FALSE),0),0)</f>
        <v>0</v>
      </c>
      <c r="M111" s="58">
        <f>IF(H111&lt;&gt;"",H111*(1-L111)+I111*(1-VLOOKUP("A1",Rabattwerte_eintragen!$A$3:$C$26,3,FALSE)),"")</f>
        <v>86.15</v>
      </c>
      <c r="N111" s="40"/>
      <c r="O111" s="39" t="str">
        <f t="shared" si="2"/>
        <v>Artikel online anzeigen</v>
      </c>
      <c r="P111" s="44"/>
      <c r="Q111" s="49" t="s">
        <v>2480</v>
      </c>
      <c r="R111" s="37" t="s">
        <v>1018</v>
      </c>
      <c r="S111" s="55"/>
      <c r="T111" s="40" t="s">
        <v>1143</v>
      </c>
      <c r="U111" s="63" t="s">
        <v>4917</v>
      </c>
    </row>
    <row r="112" spans="1:21" x14ac:dyDescent="0.25">
      <c r="A112" s="1">
        <v>1326</v>
      </c>
      <c r="B112" s="46" t="s">
        <v>1369</v>
      </c>
      <c r="C112" s="46" t="s">
        <v>2121</v>
      </c>
      <c r="D112" s="46" t="s">
        <v>2259</v>
      </c>
      <c r="E112" s="47" t="s">
        <v>1113</v>
      </c>
      <c r="F112" s="47" t="s">
        <v>1114</v>
      </c>
      <c r="G112" s="47">
        <v>734691</v>
      </c>
      <c r="H112" s="57">
        <v>144.75</v>
      </c>
      <c r="I112" s="60">
        <f>IF(R112="UP",VLOOKUP($I$1,Änderungen!$F$1:$G$4,2,FALSE),IF(OR(ISERROR(FIND("NOVOS",B112)),ISERROR(FIND("Design ",B112))),IF(OR(ISERROR(FIND("thanos EVO",B112)),ISERROR(FIND("Design ",B112))),0,96.55),19.35))</f>
        <v>0</v>
      </c>
      <c r="J112" s="40" t="s">
        <v>1019</v>
      </c>
      <c r="K112" s="40" t="s">
        <v>1188</v>
      </c>
      <c r="L112" s="29">
        <f>IF(K112&lt;&gt;"",IFERROR(VLOOKUP(K112,Rabattwerte_eintragen!$A$3:$C$24,3,FALSE),0),0)</f>
        <v>0</v>
      </c>
      <c r="M112" s="58">
        <f>IF(H112&lt;&gt;"",H112*(1-L112)+I112*(1-VLOOKUP("A1",Rabattwerte_eintragen!$A$3:$C$26,3,FALSE)),"")</f>
        <v>144.75</v>
      </c>
      <c r="N112" s="40"/>
      <c r="O112" s="39" t="str">
        <f t="shared" si="2"/>
        <v>Artikel online anzeigen</v>
      </c>
      <c r="P112" s="44"/>
      <c r="Q112" s="49" t="s">
        <v>2481</v>
      </c>
      <c r="R112" s="37" t="s">
        <v>1018</v>
      </c>
      <c r="S112" s="55"/>
      <c r="T112" s="40" t="s">
        <v>1143</v>
      </c>
      <c r="U112" s="63" t="s">
        <v>4918</v>
      </c>
    </row>
    <row r="113" spans="1:21" x14ac:dyDescent="0.25">
      <c r="A113" s="1">
        <v>1329</v>
      </c>
      <c r="B113" s="46" t="s">
        <v>1370</v>
      </c>
      <c r="C113" s="46" t="s">
        <v>2121</v>
      </c>
      <c r="D113" s="46" t="s">
        <v>2259</v>
      </c>
      <c r="E113" s="47" t="s">
        <v>1113</v>
      </c>
      <c r="F113" s="47" t="s">
        <v>1114</v>
      </c>
      <c r="G113" s="47">
        <v>734714</v>
      </c>
      <c r="H113" s="57">
        <v>152</v>
      </c>
      <c r="I113" s="60">
        <f>IF(R113="UP",VLOOKUP($I$1,Änderungen!$F$1:$G$4,2,FALSE),IF(OR(ISERROR(FIND("NOVOS",B113)),ISERROR(FIND("Design ",B113))),IF(OR(ISERROR(FIND("thanos EVO",B113)),ISERROR(FIND("Design ",B113))),0,96.55),19.35))</f>
        <v>0</v>
      </c>
      <c r="J113" s="40"/>
      <c r="K113" s="40" t="s">
        <v>1188</v>
      </c>
      <c r="L113" s="29">
        <f>IF(K113&lt;&gt;"",IFERROR(VLOOKUP(K113,Rabattwerte_eintragen!$A$3:$C$24,3,FALSE),0),0)</f>
        <v>0</v>
      </c>
      <c r="M113" s="58">
        <f>IF(H113&lt;&gt;"",H113*(1-L113)+I113*(1-VLOOKUP("A1",Rabattwerte_eintragen!$A$3:$C$26,3,FALSE)),"")</f>
        <v>152</v>
      </c>
      <c r="N113" s="40"/>
      <c r="O113" s="39" t="str">
        <f t="shared" si="2"/>
        <v>Artikel online anzeigen</v>
      </c>
      <c r="P113" s="44"/>
      <c r="Q113" s="49" t="s">
        <v>2482</v>
      </c>
      <c r="R113" s="37" t="s">
        <v>1018</v>
      </c>
      <c r="S113" s="55"/>
      <c r="T113" s="40" t="s">
        <v>1143</v>
      </c>
      <c r="U113" s="63" t="s">
        <v>4919</v>
      </c>
    </row>
    <row r="114" spans="1:21" x14ac:dyDescent="0.25">
      <c r="A114" s="1">
        <v>1330</v>
      </c>
      <c r="B114" s="46" t="s">
        <v>1371</v>
      </c>
      <c r="C114" s="46" t="s">
        <v>2121</v>
      </c>
      <c r="D114" s="46" t="s">
        <v>2259</v>
      </c>
      <c r="E114" s="47" t="s">
        <v>1113</v>
      </c>
      <c r="F114" s="47" t="s">
        <v>1114</v>
      </c>
      <c r="G114" s="47">
        <v>734776</v>
      </c>
      <c r="H114" s="57">
        <v>171.75</v>
      </c>
      <c r="I114" s="60">
        <f>IF(R114="UP",VLOOKUP($I$1,Änderungen!$F$1:$G$4,2,FALSE),IF(OR(ISERROR(FIND("NOVOS",B114)),ISERROR(FIND("Design ",B114))),IF(OR(ISERROR(FIND("thanos EVO",B114)),ISERROR(FIND("Design ",B114))),0,96.55),19.35))</f>
        <v>0</v>
      </c>
      <c r="J114" s="40"/>
      <c r="K114" s="40" t="s">
        <v>1188</v>
      </c>
      <c r="L114" s="29">
        <f>IF(K114&lt;&gt;"",IFERROR(VLOOKUP(K114,Rabattwerte_eintragen!$A$3:$C$24,3,FALSE),0),0)</f>
        <v>0</v>
      </c>
      <c r="M114" s="58">
        <f>IF(H114&lt;&gt;"",H114*(1-L114)+I114*(1-VLOOKUP("A1",Rabattwerte_eintragen!$A$3:$C$26,3,FALSE)),"")</f>
        <v>171.75</v>
      </c>
      <c r="N114" s="40"/>
      <c r="O114" s="39" t="str">
        <f t="shared" si="2"/>
        <v>Artikel online anzeigen</v>
      </c>
      <c r="P114" s="44"/>
      <c r="Q114" s="49" t="s">
        <v>2483</v>
      </c>
      <c r="R114" s="37" t="s">
        <v>1018</v>
      </c>
      <c r="S114" s="55"/>
      <c r="T114" s="40" t="s">
        <v>1143</v>
      </c>
      <c r="U114" s="63" t="s">
        <v>4920</v>
      </c>
    </row>
    <row r="115" spans="1:21" x14ac:dyDescent="0.25">
      <c r="A115" s="1">
        <v>1332</v>
      </c>
      <c r="B115" s="46" t="s">
        <v>1372</v>
      </c>
      <c r="C115" s="46" t="s">
        <v>2121</v>
      </c>
      <c r="D115" s="46" t="s">
        <v>2259</v>
      </c>
      <c r="E115" s="47" t="s">
        <v>1113</v>
      </c>
      <c r="F115" s="47" t="s">
        <v>1114</v>
      </c>
      <c r="G115" s="47">
        <v>754453</v>
      </c>
      <c r="H115" s="57">
        <v>197.5</v>
      </c>
      <c r="I115" s="60">
        <f>IF(R115="UP",VLOOKUP($I$1,Änderungen!$F$1:$G$4,2,FALSE),IF(OR(ISERROR(FIND("NOVOS",B115)),ISERROR(FIND("Design ",B115))),IF(OR(ISERROR(FIND("thanos EVO",B115)),ISERROR(FIND("Design ",B115))),0,96.55),19.35))</f>
        <v>0</v>
      </c>
      <c r="J115" s="40"/>
      <c r="K115" s="40" t="s">
        <v>1187</v>
      </c>
      <c r="L115" s="29">
        <f>IF(K115&lt;&gt;"",IFERROR(VLOOKUP(K115,Rabattwerte_eintragen!$A$3:$C$24,3,FALSE),0),0)</f>
        <v>0</v>
      </c>
      <c r="M115" s="58">
        <f>IF(H115&lt;&gt;"",H115*(1-L115)+I115*(1-VLOOKUP("A1",Rabattwerte_eintragen!$A$3:$C$26,3,FALSE)),"")</f>
        <v>197.5</v>
      </c>
      <c r="N115" s="40"/>
      <c r="O115" s="39" t="str">
        <f t="shared" si="2"/>
        <v>Artikel online anzeigen</v>
      </c>
      <c r="P115" s="44"/>
      <c r="Q115" s="49" t="s">
        <v>2484</v>
      </c>
      <c r="R115" s="37" t="s">
        <v>1018</v>
      </c>
      <c r="S115" s="55"/>
      <c r="T115" s="40" t="s">
        <v>1143</v>
      </c>
      <c r="U115" s="63" t="s">
        <v>4921</v>
      </c>
    </row>
    <row r="116" spans="1:21" x14ac:dyDescent="0.25">
      <c r="A116" s="1">
        <v>1335</v>
      </c>
      <c r="B116" s="46" t="s">
        <v>1373</v>
      </c>
      <c r="C116" s="46" t="s">
        <v>2121</v>
      </c>
      <c r="D116" s="46" t="s">
        <v>2259</v>
      </c>
      <c r="E116" s="47" t="s">
        <v>1113</v>
      </c>
      <c r="F116" s="47" t="s">
        <v>1114</v>
      </c>
      <c r="G116" s="47">
        <v>754460</v>
      </c>
      <c r="H116" s="57">
        <v>206.1</v>
      </c>
      <c r="I116" s="60">
        <f>IF(R116="UP",VLOOKUP($I$1,Änderungen!$F$1:$G$4,2,FALSE),IF(OR(ISERROR(FIND("NOVOS",B116)),ISERROR(FIND("Design ",B116))),IF(OR(ISERROR(FIND("thanos EVO",B116)),ISERROR(FIND("Design ",B116))),0,96.55),19.35))</f>
        <v>0</v>
      </c>
      <c r="J116" s="40"/>
      <c r="K116" s="40" t="s">
        <v>1187</v>
      </c>
      <c r="L116" s="29">
        <f>IF(K116&lt;&gt;"",IFERROR(VLOOKUP(K116,Rabattwerte_eintragen!$A$3:$C$24,3,FALSE),0),0)</f>
        <v>0</v>
      </c>
      <c r="M116" s="58">
        <f>IF(H116&lt;&gt;"",H116*(1-L116)+I116*(1-VLOOKUP("A1",Rabattwerte_eintragen!$A$3:$C$26,3,FALSE)),"")</f>
        <v>206.1</v>
      </c>
      <c r="N116" s="40"/>
      <c r="O116" s="39" t="str">
        <f t="shared" si="2"/>
        <v>Artikel online anzeigen</v>
      </c>
      <c r="P116" s="44"/>
      <c r="Q116" s="49" t="s">
        <v>2485</v>
      </c>
      <c r="R116" s="37" t="s">
        <v>1018</v>
      </c>
      <c r="S116" s="55"/>
      <c r="T116" s="40" t="s">
        <v>1143</v>
      </c>
      <c r="U116" s="63" t="s">
        <v>4922</v>
      </c>
    </row>
    <row r="117" spans="1:21" x14ac:dyDescent="0.25">
      <c r="A117" s="1">
        <v>1339</v>
      </c>
      <c r="B117" s="46" t="s">
        <v>1374</v>
      </c>
      <c r="C117" s="46" t="s">
        <v>2121</v>
      </c>
      <c r="D117" s="46" t="s">
        <v>2259</v>
      </c>
      <c r="E117" s="47" t="s">
        <v>1113</v>
      </c>
      <c r="F117" s="47" t="s">
        <v>1114</v>
      </c>
      <c r="G117" s="47">
        <v>754477</v>
      </c>
      <c r="H117" s="57">
        <v>229.60000000000002</v>
      </c>
      <c r="I117" s="60">
        <f>IF(R117="UP",VLOOKUP($I$1,Änderungen!$F$1:$G$4,2,FALSE),IF(OR(ISERROR(FIND("NOVOS",B117)),ISERROR(FIND("Design ",B117))),IF(OR(ISERROR(FIND("thanos EVO",B117)),ISERROR(FIND("Design ",B117))),0,96.55),19.35))</f>
        <v>0</v>
      </c>
      <c r="J117" s="40"/>
      <c r="K117" s="40" t="s">
        <v>1187</v>
      </c>
      <c r="L117" s="29">
        <f>IF(K117&lt;&gt;"",IFERROR(VLOOKUP(K117,Rabattwerte_eintragen!$A$3:$C$24,3,FALSE),0),0)</f>
        <v>0</v>
      </c>
      <c r="M117" s="58">
        <f>IF(H117&lt;&gt;"",H117*(1-L117)+I117*(1-VLOOKUP("A1",Rabattwerte_eintragen!$A$3:$C$26,3,FALSE)),"")</f>
        <v>229.60000000000002</v>
      </c>
      <c r="N117" s="40"/>
      <c r="O117" s="39" t="str">
        <f t="shared" si="2"/>
        <v>Artikel online anzeigen</v>
      </c>
      <c r="P117" s="44"/>
      <c r="Q117" s="49" t="s">
        <v>2486</v>
      </c>
      <c r="R117" s="37" t="s">
        <v>1018</v>
      </c>
      <c r="S117" s="55"/>
      <c r="T117" s="40" t="s">
        <v>1143</v>
      </c>
      <c r="U117" s="63" t="s">
        <v>4923</v>
      </c>
    </row>
    <row r="118" spans="1:21" x14ac:dyDescent="0.25">
      <c r="A118" s="1">
        <v>1333</v>
      </c>
      <c r="B118" s="46" t="s">
        <v>1375</v>
      </c>
      <c r="C118" s="46" t="s">
        <v>2121</v>
      </c>
      <c r="D118" s="46" t="s">
        <v>2259</v>
      </c>
      <c r="E118" s="47" t="s">
        <v>1113</v>
      </c>
      <c r="F118" s="47" t="s">
        <v>1114</v>
      </c>
      <c r="G118" s="47">
        <v>734851</v>
      </c>
      <c r="H118" s="57">
        <v>197.5</v>
      </c>
      <c r="I118" s="60">
        <f>IF(R118="UP",VLOOKUP($I$1,Änderungen!$F$1:$G$4,2,FALSE),IF(OR(ISERROR(FIND("NOVOS",B118)),ISERROR(FIND("Design ",B118))),IF(OR(ISERROR(FIND("thanos EVO",B118)),ISERROR(FIND("Design ",B118))),0,96.55),19.35))</f>
        <v>0</v>
      </c>
      <c r="J118" s="40"/>
      <c r="K118" s="40" t="s">
        <v>1187</v>
      </c>
      <c r="L118" s="29">
        <f>IF(K118&lt;&gt;"",IFERROR(VLOOKUP(K118,Rabattwerte_eintragen!$A$3:$C$24,3,FALSE),0),0)</f>
        <v>0</v>
      </c>
      <c r="M118" s="58">
        <f>IF(H118&lt;&gt;"",H118*(1-L118)+I118*(1-VLOOKUP("A1",Rabattwerte_eintragen!$A$3:$C$26,3,FALSE)),"")</f>
        <v>197.5</v>
      </c>
      <c r="N118" s="40"/>
      <c r="O118" s="39" t="str">
        <f t="shared" si="2"/>
        <v>Artikel online anzeigen</v>
      </c>
      <c r="P118" s="44"/>
      <c r="Q118" s="49" t="s">
        <v>2487</v>
      </c>
      <c r="R118" s="37" t="s">
        <v>1018</v>
      </c>
      <c r="S118" s="55"/>
      <c r="T118" s="40" t="s">
        <v>1143</v>
      </c>
      <c r="U118" s="63" t="s">
        <v>4924</v>
      </c>
    </row>
    <row r="119" spans="1:21" x14ac:dyDescent="0.25">
      <c r="A119" s="1">
        <v>1336</v>
      </c>
      <c r="B119" s="46" t="s">
        <v>1376</v>
      </c>
      <c r="C119" s="46" t="s">
        <v>2121</v>
      </c>
      <c r="D119" s="46" t="s">
        <v>2259</v>
      </c>
      <c r="E119" s="47" t="s">
        <v>1113</v>
      </c>
      <c r="F119" s="47" t="s">
        <v>1114</v>
      </c>
      <c r="G119" s="47">
        <v>734882</v>
      </c>
      <c r="H119" s="57">
        <v>206.1</v>
      </c>
      <c r="I119" s="60">
        <f>IF(R119="UP",VLOOKUP($I$1,Änderungen!$F$1:$G$4,2,FALSE),IF(OR(ISERROR(FIND("NOVOS",B119)),ISERROR(FIND("Design ",B119))),IF(OR(ISERROR(FIND("thanos EVO",B119)),ISERROR(FIND("Design ",B119))),0,96.55),19.35))</f>
        <v>0</v>
      </c>
      <c r="J119" s="40"/>
      <c r="K119" s="40" t="s">
        <v>1187</v>
      </c>
      <c r="L119" s="29">
        <f>IF(K119&lt;&gt;"",IFERROR(VLOOKUP(K119,Rabattwerte_eintragen!$A$3:$C$24,3,FALSE),0),0)</f>
        <v>0</v>
      </c>
      <c r="M119" s="58">
        <f>IF(H119&lt;&gt;"",H119*(1-L119)+I119*(1-VLOOKUP("A1",Rabattwerte_eintragen!$A$3:$C$26,3,FALSE)),"")</f>
        <v>206.1</v>
      </c>
      <c r="N119" s="40"/>
      <c r="O119" s="39" t="str">
        <f t="shared" si="2"/>
        <v>Artikel online anzeigen</v>
      </c>
      <c r="P119" s="44"/>
      <c r="Q119" s="49" t="s">
        <v>2488</v>
      </c>
      <c r="R119" s="37" t="s">
        <v>1018</v>
      </c>
      <c r="S119" s="55"/>
      <c r="T119" s="40" t="s">
        <v>1143</v>
      </c>
      <c r="U119" s="63" t="s">
        <v>4925</v>
      </c>
    </row>
    <row r="120" spans="1:21" x14ac:dyDescent="0.25">
      <c r="A120" s="1">
        <v>1338</v>
      </c>
      <c r="B120" s="46" t="s">
        <v>1377</v>
      </c>
      <c r="C120" s="46" t="s">
        <v>2121</v>
      </c>
      <c r="D120" s="46" t="s">
        <v>2259</v>
      </c>
      <c r="E120" s="47" t="s">
        <v>1113</v>
      </c>
      <c r="F120" s="47" t="s">
        <v>1114</v>
      </c>
      <c r="G120" s="47">
        <v>734899</v>
      </c>
      <c r="H120" s="57">
        <v>229.60000000000002</v>
      </c>
      <c r="I120" s="60">
        <f>IF(R120="UP",VLOOKUP($I$1,Änderungen!$F$1:$G$4,2,FALSE),IF(OR(ISERROR(FIND("NOVOS",B120)),ISERROR(FIND("Design ",B120))),IF(OR(ISERROR(FIND("thanos EVO",B120)),ISERROR(FIND("Design ",B120))),0,96.55),19.35))</f>
        <v>0</v>
      </c>
      <c r="J120" s="40"/>
      <c r="K120" s="40" t="s">
        <v>1187</v>
      </c>
      <c r="L120" s="29">
        <f>IF(K120&lt;&gt;"",IFERROR(VLOOKUP(K120,Rabattwerte_eintragen!$A$3:$C$24,3,FALSE),0),0)</f>
        <v>0</v>
      </c>
      <c r="M120" s="58">
        <f>IF(H120&lt;&gt;"",H120*(1-L120)+I120*(1-VLOOKUP("A1",Rabattwerte_eintragen!$A$3:$C$26,3,FALSE)),"")</f>
        <v>229.60000000000002</v>
      </c>
      <c r="N120" s="40"/>
      <c r="O120" s="39" t="str">
        <f t="shared" ref="O120:O179" si="3">IF(Q120&lt;&gt;"",HYPERLINK(Q120, "Artikel online anzeigen"),"")</f>
        <v>Artikel online anzeigen</v>
      </c>
      <c r="P120" s="44"/>
      <c r="Q120" s="49" t="s">
        <v>2489</v>
      </c>
      <c r="R120" s="37" t="s">
        <v>1018</v>
      </c>
      <c r="S120" s="55"/>
      <c r="T120" s="40" t="s">
        <v>1143</v>
      </c>
      <c r="U120" s="63" t="s">
        <v>4926</v>
      </c>
    </row>
    <row r="121" spans="1:21" x14ac:dyDescent="0.25">
      <c r="A121" s="1">
        <v>8309</v>
      </c>
      <c r="B121" s="46" t="s">
        <v>1378</v>
      </c>
      <c r="C121" s="46" t="s">
        <v>2121</v>
      </c>
      <c r="D121" s="46" t="s">
        <v>2259</v>
      </c>
      <c r="E121" s="47" t="s">
        <v>1113</v>
      </c>
      <c r="F121" s="47" t="s">
        <v>1114</v>
      </c>
      <c r="G121" s="47">
        <v>754064</v>
      </c>
      <c r="H121" s="57">
        <v>235.5</v>
      </c>
      <c r="I121" s="60">
        <f>IF(R121="UP",VLOOKUP($I$1,Änderungen!$F$1:$G$4,2,FALSE),IF(OR(ISERROR(FIND("NOVOS",B121)),ISERROR(FIND("Design ",B121))),IF(OR(ISERROR(FIND("thanos EVO",B121)),ISERROR(FIND("Design ",B121))),0,96.55),19.35))</f>
        <v>0</v>
      </c>
      <c r="J121" s="40" t="s">
        <v>1019</v>
      </c>
      <c r="K121" s="40" t="s">
        <v>1177</v>
      </c>
      <c r="L121" s="29">
        <f>IF(K121&lt;&gt;"",IFERROR(VLOOKUP(K121,Rabattwerte_eintragen!$A$3:$C$24,3,FALSE),0),0)</f>
        <v>0</v>
      </c>
      <c r="M121" s="58">
        <f>IF(H121&lt;&gt;"",H121*(1-L121)+I121*(1-VLOOKUP("A1",Rabattwerte_eintragen!$A$3:$C$26,3,FALSE)),"")</f>
        <v>235.5</v>
      </c>
      <c r="N121" s="40"/>
      <c r="O121" s="39" t="str">
        <f t="shared" si="3"/>
        <v>Artikel online anzeigen</v>
      </c>
      <c r="P121" s="44"/>
      <c r="Q121" s="49" t="s">
        <v>2490</v>
      </c>
      <c r="R121" s="37" t="s">
        <v>1018</v>
      </c>
      <c r="S121" s="55"/>
      <c r="T121" s="40" t="s">
        <v>1144</v>
      </c>
      <c r="U121" s="63" t="s">
        <v>4927</v>
      </c>
    </row>
    <row r="122" spans="1:21" x14ac:dyDescent="0.25">
      <c r="A122" s="1">
        <v>8316</v>
      </c>
      <c r="B122" s="46" t="s">
        <v>1379</v>
      </c>
      <c r="C122" s="46" t="s">
        <v>2121</v>
      </c>
      <c r="D122" s="46" t="s">
        <v>2259</v>
      </c>
      <c r="E122" s="47" t="s">
        <v>1113</v>
      </c>
      <c r="F122" s="47" t="s">
        <v>1114</v>
      </c>
      <c r="G122" s="47">
        <v>754071</v>
      </c>
      <c r="H122" s="57">
        <v>243.4</v>
      </c>
      <c r="I122" s="60">
        <f>IF(R122="UP",VLOOKUP($I$1,Änderungen!$F$1:$G$4,2,FALSE),IF(OR(ISERROR(FIND("NOVOS",B122)),ISERROR(FIND("Design ",B122))),IF(OR(ISERROR(FIND("thanos EVO",B122)),ISERROR(FIND("Design ",B122))),0,96.55),19.35))</f>
        <v>0</v>
      </c>
      <c r="J122" s="40"/>
      <c r="K122" s="40" t="s">
        <v>1177</v>
      </c>
      <c r="L122" s="29">
        <f>IF(K122&lt;&gt;"",IFERROR(VLOOKUP(K122,Rabattwerte_eintragen!$A$3:$C$24,3,FALSE),0),0)</f>
        <v>0</v>
      </c>
      <c r="M122" s="58">
        <f>IF(H122&lt;&gt;"",H122*(1-L122)+I122*(1-VLOOKUP("A1",Rabattwerte_eintragen!$A$3:$C$26,3,FALSE)),"")</f>
        <v>243.4</v>
      </c>
      <c r="N122" s="40"/>
      <c r="O122" s="39" t="str">
        <f t="shared" si="3"/>
        <v>Artikel online anzeigen</v>
      </c>
      <c r="P122" s="44"/>
      <c r="Q122" s="49" t="s">
        <v>2491</v>
      </c>
      <c r="R122" s="37" t="s">
        <v>1018</v>
      </c>
      <c r="S122" s="55"/>
      <c r="T122" s="40" t="s">
        <v>1144</v>
      </c>
      <c r="U122" s="63" t="s">
        <v>4928</v>
      </c>
    </row>
    <row r="123" spans="1:21" x14ac:dyDescent="0.25">
      <c r="A123" s="1">
        <v>8317</v>
      </c>
      <c r="B123" s="46" t="s">
        <v>1380</v>
      </c>
      <c r="C123" s="46" t="s">
        <v>2121</v>
      </c>
      <c r="D123" s="46" t="s">
        <v>2259</v>
      </c>
      <c r="E123" s="47" t="s">
        <v>1113</v>
      </c>
      <c r="F123" s="47" t="s">
        <v>1114</v>
      </c>
      <c r="G123" s="47">
        <v>754095</v>
      </c>
      <c r="H123" s="57">
        <v>267.60000000000002</v>
      </c>
      <c r="I123" s="60">
        <f>IF(R123="UP",VLOOKUP($I$1,Änderungen!$F$1:$G$4,2,FALSE),IF(OR(ISERROR(FIND("NOVOS",B123)),ISERROR(FIND("Design ",B123))),IF(OR(ISERROR(FIND("thanos EVO",B123)),ISERROR(FIND("Design ",B123))),0,96.55),19.35))</f>
        <v>0</v>
      </c>
      <c r="J123" s="40"/>
      <c r="K123" s="40" t="s">
        <v>1177</v>
      </c>
      <c r="L123" s="29">
        <f>IF(K123&lt;&gt;"",IFERROR(VLOOKUP(K123,Rabattwerte_eintragen!$A$3:$C$24,3,FALSE),0),0)</f>
        <v>0</v>
      </c>
      <c r="M123" s="58">
        <f>IF(H123&lt;&gt;"",H123*(1-L123)+I123*(1-VLOOKUP("A1",Rabattwerte_eintragen!$A$3:$C$26,3,FALSE)),"")</f>
        <v>267.60000000000002</v>
      </c>
      <c r="N123" s="40"/>
      <c r="O123" s="39" t="str">
        <f t="shared" si="3"/>
        <v>Artikel online anzeigen</v>
      </c>
      <c r="P123" s="44"/>
      <c r="Q123" s="49" t="s">
        <v>2492</v>
      </c>
      <c r="R123" s="37" t="s">
        <v>1018</v>
      </c>
      <c r="S123" s="55"/>
      <c r="T123" s="40" t="s">
        <v>1144</v>
      </c>
      <c r="U123" s="63" t="s">
        <v>4929</v>
      </c>
    </row>
    <row r="124" spans="1:21" x14ac:dyDescent="0.25">
      <c r="A124" s="1">
        <v>8318</v>
      </c>
      <c r="B124" s="46" t="s">
        <v>1381</v>
      </c>
      <c r="C124" s="46" t="s">
        <v>2121</v>
      </c>
      <c r="D124" s="46" t="s">
        <v>2259</v>
      </c>
      <c r="E124" s="47" t="s">
        <v>1113</v>
      </c>
      <c r="F124" s="47" t="s">
        <v>1114</v>
      </c>
      <c r="G124" s="47">
        <v>754101</v>
      </c>
      <c r="H124" s="57">
        <v>299.40000000000003</v>
      </c>
      <c r="I124" s="60">
        <f>IF(R124="UP",VLOOKUP($I$1,Änderungen!$F$1:$G$4,2,FALSE),IF(OR(ISERROR(FIND("NOVOS",B124)),ISERROR(FIND("Design ",B124))),IF(OR(ISERROR(FIND("thanos EVO",B124)),ISERROR(FIND("Design ",B124))),0,96.55),19.35))</f>
        <v>0</v>
      </c>
      <c r="J124" s="40"/>
      <c r="K124" s="40" t="s">
        <v>1177</v>
      </c>
      <c r="L124" s="29">
        <f>IF(K124&lt;&gt;"",IFERROR(VLOOKUP(K124,Rabattwerte_eintragen!$A$3:$C$24,3,FALSE),0),0)</f>
        <v>0</v>
      </c>
      <c r="M124" s="58">
        <f>IF(H124&lt;&gt;"",H124*(1-L124)+I124*(1-VLOOKUP("A1",Rabattwerte_eintragen!$A$3:$C$26,3,FALSE)),"")</f>
        <v>299.40000000000003</v>
      </c>
      <c r="N124" s="40"/>
      <c r="O124" s="39" t="str">
        <f t="shared" si="3"/>
        <v>Artikel online anzeigen</v>
      </c>
      <c r="P124" s="44"/>
      <c r="Q124" s="49" t="s">
        <v>2493</v>
      </c>
      <c r="R124" s="37" t="s">
        <v>1018</v>
      </c>
      <c r="S124" s="55"/>
      <c r="T124" s="40" t="s">
        <v>1144</v>
      </c>
      <c r="U124" s="63" t="s">
        <v>4930</v>
      </c>
    </row>
    <row r="125" spans="1:21" x14ac:dyDescent="0.25">
      <c r="A125" s="1">
        <v>8319</v>
      </c>
      <c r="B125" s="46" t="s">
        <v>1382</v>
      </c>
      <c r="C125" s="46" t="s">
        <v>2121</v>
      </c>
      <c r="D125" s="46" t="s">
        <v>2259</v>
      </c>
      <c r="E125" s="47" t="s">
        <v>1113</v>
      </c>
      <c r="F125" s="47" t="s">
        <v>1114</v>
      </c>
      <c r="G125" s="47">
        <v>754118</v>
      </c>
      <c r="H125" s="57">
        <v>307.25</v>
      </c>
      <c r="I125" s="60">
        <f>IF(R125="UP",VLOOKUP($I$1,Änderungen!$F$1:$G$4,2,FALSE),IF(OR(ISERROR(FIND("NOVOS",B125)),ISERROR(FIND("Design ",B125))),IF(OR(ISERROR(FIND("thanos EVO",B125)),ISERROR(FIND("Design ",B125))),0,96.55),19.35))</f>
        <v>0</v>
      </c>
      <c r="J125" s="40"/>
      <c r="K125" s="40" t="s">
        <v>1177</v>
      </c>
      <c r="L125" s="29">
        <f>IF(K125&lt;&gt;"",IFERROR(VLOOKUP(K125,Rabattwerte_eintragen!$A$3:$C$24,3,FALSE),0),0)</f>
        <v>0</v>
      </c>
      <c r="M125" s="58">
        <f>IF(H125&lt;&gt;"",H125*(1-L125)+I125*(1-VLOOKUP("A1",Rabattwerte_eintragen!$A$3:$C$26,3,FALSE)),"")</f>
        <v>307.25</v>
      </c>
      <c r="N125" s="40"/>
      <c r="O125" s="39" t="str">
        <f t="shared" si="3"/>
        <v>Artikel online anzeigen</v>
      </c>
      <c r="P125" s="44"/>
      <c r="Q125" s="49" t="s">
        <v>2494</v>
      </c>
      <c r="R125" s="37" t="s">
        <v>1018</v>
      </c>
      <c r="S125" s="55"/>
      <c r="T125" s="40" t="s">
        <v>1144</v>
      </c>
      <c r="U125" s="63" t="s">
        <v>4928</v>
      </c>
    </row>
    <row r="126" spans="1:21" x14ac:dyDescent="0.25">
      <c r="A126" s="1">
        <v>8320</v>
      </c>
      <c r="B126" s="46" t="s">
        <v>1383</v>
      </c>
      <c r="C126" s="46" t="s">
        <v>2121</v>
      </c>
      <c r="D126" s="46" t="s">
        <v>2259</v>
      </c>
      <c r="E126" s="47" t="s">
        <v>1113</v>
      </c>
      <c r="F126" s="47" t="s">
        <v>1114</v>
      </c>
      <c r="G126" s="47">
        <v>754125</v>
      </c>
      <c r="H126" s="57">
        <v>331.45000000000005</v>
      </c>
      <c r="I126" s="60">
        <f>IF(R126="UP",VLOOKUP($I$1,Änderungen!$F$1:$G$4,2,FALSE),IF(OR(ISERROR(FIND("NOVOS",B126)),ISERROR(FIND("Design ",B126))),IF(OR(ISERROR(FIND("thanos EVO",B126)),ISERROR(FIND("Design ",B126))),0,96.55),19.35))</f>
        <v>0</v>
      </c>
      <c r="J126" s="40"/>
      <c r="K126" s="40" t="s">
        <v>1177</v>
      </c>
      <c r="L126" s="29">
        <f>IF(K126&lt;&gt;"",IFERROR(VLOOKUP(K126,Rabattwerte_eintragen!$A$3:$C$24,3,FALSE),0),0)</f>
        <v>0</v>
      </c>
      <c r="M126" s="58">
        <f>IF(H126&lt;&gt;"",H126*(1-L126)+I126*(1-VLOOKUP("A1",Rabattwerte_eintragen!$A$3:$C$26,3,FALSE)),"")</f>
        <v>331.45000000000005</v>
      </c>
      <c r="N126" s="40"/>
      <c r="O126" s="39" t="str">
        <f t="shared" si="3"/>
        <v>Artikel online anzeigen</v>
      </c>
      <c r="P126" s="44"/>
      <c r="Q126" s="49" t="s">
        <v>2495</v>
      </c>
      <c r="R126" s="37" t="s">
        <v>1018</v>
      </c>
      <c r="S126" s="55"/>
      <c r="T126" s="40" t="s">
        <v>1144</v>
      </c>
      <c r="U126" s="63" t="s">
        <v>4931</v>
      </c>
    </row>
    <row r="127" spans="1:21" x14ac:dyDescent="0.25">
      <c r="A127" s="1">
        <v>11571</v>
      </c>
      <c r="B127" s="46" t="s">
        <v>1384</v>
      </c>
      <c r="C127" s="46" t="s">
        <v>2127</v>
      </c>
      <c r="D127" s="46" t="s">
        <v>2259</v>
      </c>
      <c r="E127" s="47" t="s">
        <v>1113</v>
      </c>
      <c r="F127" s="47" t="s">
        <v>1114</v>
      </c>
      <c r="G127" s="47">
        <v>811217</v>
      </c>
      <c r="H127" s="57">
        <v>109</v>
      </c>
      <c r="I127" s="60">
        <f>IF(R127="UP",VLOOKUP($I$1,Änderungen!$F$1:$G$4,2,FALSE),IF(OR(ISERROR(FIND("NOVOS",B127)),ISERROR(FIND("Design ",B127))),IF(OR(ISERROR(FIND("thanos EVO",B127)),ISERROR(FIND("Design ",B127))),0,96.55),19.35))</f>
        <v>0</v>
      </c>
      <c r="J127" s="40"/>
      <c r="K127" s="40" t="s">
        <v>1189</v>
      </c>
      <c r="L127" s="29">
        <f>IF(K127&lt;&gt;"",IFERROR(VLOOKUP(K127,Rabattwerte_eintragen!$A$3:$C$24,3,FALSE),0),0)</f>
        <v>0</v>
      </c>
      <c r="M127" s="58">
        <f>IF(H127&lt;&gt;"",H127*(1-L127)+I127*(1-VLOOKUP("A1",Rabattwerte_eintragen!$A$3:$C$26,3,FALSE)),"")</f>
        <v>109</v>
      </c>
      <c r="N127" s="40"/>
      <c r="O127" s="39" t="str">
        <f t="shared" si="3"/>
        <v>Artikel online anzeigen</v>
      </c>
      <c r="P127" s="44"/>
      <c r="Q127" s="49" t="s">
        <v>2496</v>
      </c>
      <c r="R127" s="37" t="s">
        <v>1018</v>
      </c>
      <c r="S127" s="55"/>
      <c r="T127" s="40" t="s">
        <v>1144</v>
      </c>
      <c r="U127" s="63" t="s">
        <v>4932</v>
      </c>
    </row>
    <row r="128" spans="1:21" x14ac:dyDescent="0.25">
      <c r="A128" s="1">
        <v>11573</v>
      </c>
      <c r="B128" s="46" t="s">
        <v>1385</v>
      </c>
      <c r="C128" s="46" t="s">
        <v>2128</v>
      </c>
      <c r="D128" s="46" t="s">
        <v>2259</v>
      </c>
      <c r="E128" s="47" t="s">
        <v>1113</v>
      </c>
      <c r="F128" s="47" t="s">
        <v>1114</v>
      </c>
      <c r="G128" s="47">
        <v>824255</v>
      </c>
      <c r="H128" s="57">
        <v>233.2</v>
      </c>
      <c r="I128" s="60">
        <f>IF(R128="UP",VLOOKUP($I$1,Änderungen!$F$1:$G$4,2,FALSE),IF(OR(ISERROR(FIND("NOVOS",B128)),ISERROR(FIND("Design ",B128))),IF(OR(ISERROR(FIND("thanos EVO",B128)),ISERROR(FIND("Design ",B128))),0,96.55),19.35))</f>
        <v>0</v>
      </c>
      <c r="J128" s="40"/>
      <c r="K128" s="40" t="s">
        <v>1189</v>
      </c>
      <c r="L128" s="29">
        <f>IF(K128&lt;&gt;"",IFERROR(VLOOKUP(K128,Rabattwerte_eintragen!$A$3:$C$24,3,FALSE),0),0)</f>
        <v>0</v>
      </c>
      <c r="M128" s="58">
        <f>IF(H128&lt;&gt;"",H128*(1-L128)+I128*(1-VLOOKUP("A1",Rabattwerte_eintragen!$A$3:$C$26,3,FALSE)),"")</f>
        <v>233.2</v>
      </c>
      <c r="N128" s="40"/>
      <c r="O128" s="39" t="str">
        <f t="shared" si="3"/>
        <v>Artikel online anzeigen</v>
      </c>
      <c r="P128" s="44"/>
      <c r="Q128" s="49" t="s">
        <v>2497</v>
      </c>
      <c r="R128" s="37" t="s">
        <v>1018</v>
      </c>
      <c r="S128" s="55"/>
      <c r="T128" s="40" t="s">
        <v>1144</v>
      </c>
      <c r="U128" s="63" t="s">
        <v>4933</v>
      </c>
    </row>
    <row r="129" spans="1:21" x14ac:dyDescent="0.25">
      <c r="A129" s="1">
        <v>11572</v>
      </c>
      <c r="B129" s="46" t="s">
        <v>1386</v>
      </c>
      <c r="C129" s="46" t="s">
        <v>2125</v>
      </c>
      <c r="D129" s="46" t="s">
        <v>2259</v>
      </c>
      <c r="E129" s="47" t="s">
        <v>1113</v>
      </c>
      <c r="F129" s="47" t="s">
        <v>1114</v>
      </c>
      <c r="G129" s="47">
        <v>824248</v>
      </c>
      <c r="H129" s="57">
        <v>241.5</v>
      </c>
      <c r="I129" s="60">
        <f>IF(R129="UP",VLOOKUP($I$1,Änderungen!$F$1:$G$4,2,FALSE),IF(OR(ISERROR(FIND("NOVOS",B129)),ISERROR(FIND("Design ",B129))),IF(OR(ISERROR(FIND("thanos EVO",B129)),ISERROR(FIND("Design ",B129))),0,96.55),19.35))</f>
        <v>0</v>
      </c>
      <c r="J129" s="40"/>
      <c r="K129" s="40" t="s">
        <v>1189</v>
      </c>
      <c r="L129" s="29">
        <f>IF(K129&lt;&gt;"",IFERROR(VLOOKUP(K129,Rabattwerte_eintragen!$A$3:$C$24,3,FALSE),0),0)</f>
        <v>0</v>
      </c>
      <c r="M129" s="58">
        <f>IF(H129&lt;&gt;"",H129*(1-L129)+I129*(1-VLOOKUP("A1",Rabattwerte_eintragen!$A$3:$C$26,3,FALSE)),"")</f>
        <v>241.5</v>
      </c>
      <c r="N129" s="40"/>
      <c r="O129" s="39" t="str">
        <f t="shared" si="3"/>
        <v>Artikel online anzeigen</v>
      </c>
      <c r="P129" s="44"/>
      <c r="Q129" s="49" t="s">
        <v>2498</v>
      </c>
      <c r="R129" s="37" t="s">
        <v>1018</v>
      </c>
      <c r="S129" s="55"/>
      <c r="T129" s="40" t="s">
        <v>1144</v>
      </c>
      <c r="U129" s="63" t="s">
        <v>4934</v>
      </c>
    </row>
    <row r="130" spans="1:21" x14ac:dyDescent="0.25">
      <c r="A130" s="1">
        <v>13535</v>
      </c>
      <c r="B130" s="46" t="s">
        <v>1387</v>
      </c>
      <c r="C130" s="46" t="s">
        <v>2129</v>
      </c>
      <c r="D130" s="46" t="s">
        <v>2259</v>
      </c>
      <c r="E130" s="47" t="s">
        <v>1113</v>
      </c>
      <c r="F130" s="47" t="s">
        <v>1114</v>
      </c>
      <c r="G130" s="47">
        <v>850790</v>
      </c>
      <c r="H130" s="57">
        <v>216.64999999999998</v>
      </c>
      <c r="I130" s="60">
        <f>IF(R130="UP",VLOOKUP($I$1,Änderungen!$F$1:$G$4,2,FALSE),IF(OR(ISERROR(FIND("NOVOS",B130)),ISERROR(FIND("Design ",B130))),IF(OR(ISERROR(FIND("thanos EVO",B130)),ISERROR(FIND("Design ",B130))),0,96.55),19.35))</f>
        <v>0</v>
      </c>
      <c r="J130" s="40"/>
      <c r="K130" s="40" t="s">
        <v>1189</v>
      </c>
      <c r="L130" s="29">
        <f>IF(K130&lt;&gt;"",IFERROR(VLOOKUP(K130,Rabattwerte_eintragen!$A$3:$C$24,3,FALSE),0),0)</f>
        <v>0</v>
      </c>
      <c r="M130" s="58">
        <f>IF(H130&lt;&gt;"",H130*(1-L130)+I130*(1-VLOOKUP("A1",Rabattwerte_eintragen!$A$3:$C$26,3,FALSE)),"")</f>
        <v>216.64999999999998</v>
      </c>
      <c r="N130" s="40"/>
      <c r="O130" s="39" t="str">
        <f t="shared" si="3"/>
        <v>Artikel online anzeigen</v>
      </c>
      <c r="P130" s="44"/>
      <c r="Q130" s="49" t="s">
        <v>2499</v>
      </c>
      <c r="R130" s="37" t="s">
        <v>1018</v>
      </c>
      <c r="S130" s="55"/>
      <c r="T130" s="40" t="s">
        <v>1144</v>
      </c>
      <c r="U130" s="63" t="s">
        <v>4932</v>
      </c>
    </row>
    <row r="131" spans="1:21" x14ac:dyDescent="0.25">
      <c r="A131" s="1">
        <v>12248</v>
      </c>
      <c r="B131" s="46" t="s">
        <v>1388</v>
      </c>
      <c r="C131" s="46" t="s">
        <v>2121</v>
      </c>
      <c r="D131" s="46" t="s">
        <v>2260</v>
      </c>
      <c r="E131" s="47" t="s">
        <v>1113</v>
      </c>
      <c r="F131" s="47" t="s">
        <v>1114</v>
      </c>
      <c r="G131" s="47">
        <v>840781</v>
      </c>
      <c r="H131" s="57">
        <v>227.8</v>
      </c>
      <c r="I131" s="60">
        <f>IF(R131="UP",VLOOKUP($I$1,Änderungen!$F$1:$G$4,2,FALSE),IF(OR(ISERROR(FIND("NOVOS",B131)),ISERROR(FIND("Design ",B131))),IF(OR(ISERROR(FIND("thanos EVO",B131)),ISERROR(FIND("Design ",B131))),0,96.55),19.35))</f>
        <v>0</v>
      </c>
      <c r="J131" s="40"/>
      <c r="K131" s="40" t="s">
        <v>1187</v>
      </c>
      <c r="L131" s="29">
        <f>IF(K131&lt;&gt;"",IFERROR(VLOOKUP(K131,Rabattwerte_eintragen!$A$3:$C$24,3,FALSE),0),0)</f>
        <v>0</v>
      </c>
      <c r="M131" s="58">
        <f>IF(H131&lt;&gt;"",H131*(1-L131)+I131*(1-VLOOKUP("A1",Rabattwerte_eintragen!$A$3:$C$26,3,FALSE)),"")</f>
        <v>227.8</v>
      </c>
      <c r="N131" s="40"/>
      <c r="O131" s="39" t="str">
        <f t="shared" si="3"/>
        <v>Artikel online anzeigen</v>
      </c>
      <c r="P131" s="44"/>
      <c r="Q131" s="49" t="s">
        <v>2500</v>
      </c>
      <c r="R131" s="37" t="s">
        <v>1018</v>
      </c>
      <c r="S131" s="55"/>
      <c r="T131" s="40" t="s">
        <v>1143</v>
      </c>
      <c r="U131" s="63" t="s">
        <v>4935</v>
      </c>
    </row>
    <row r="132" spans="1:21" x14ac:dyDescent="0.25">
      <c r="A132" s="1">
        <v>9143</v>
      </c>
      <c r="B132" s="46" t="s">
        <v>1389</v>
      </c>
      <c r="C132" s="46" t="s">
        <v>2121</v>
      </c>
      <c r="D132" s="46" t="s">
        <v>2260</v>
      </c>
      <c r="E132" s="47" t="s">
        <v>1113</v>
      </c>
      <c r="F132" s="47" t="s">
        <v>1114</v>
      </c>
      <c r="G132" s="47">
        <v>781657</v>
      </c>
      <c r="H132" s="57">
        <v>227.8</v>
      </c>
      <c r="I132" s="60">
        <f>IF(R132="UP",VLOOKUP($I$1,Änderungen!$F$1:$G$4,2,FALSE),IF(OR(ISERROR(FIND("NOVOS",B132)),ISERROR(FIND("Design ",B132))),IF(OR(ISERROR(FIND("thanos EVO",B132)),ISERROR(FIND("Design ",B132))),0,96.55),19.35))</f>
        <v>0</v>
      </c>
      <c r="J132" s="40"/>
      <c r="K132" s="40" t="s">
        <v>1187</v>
      </c>
      <c r="L132" s="29">
        <f>IF(K132&lt;&gt;"",IFERROR(VLOOKUP(K132,Rabattwerte_eintragen!$A$3:$C$24,3,FALSE),0),0)</f>
        <v>0</v>
      </c>
      <c r="M132" s="58">
        <f>IF(H132&lt;&gt;"",H132*(1-L132)+I132*(1-VLOOKUP("A1",Rabattwerte_eintragen!$A$3:$C$26,3,FALSE)),"")</f>
        <v>227.8</v>
      </c>
      <c r="N132" s="40"/>
      <c r="O132" s="39" t="str">
        <f t="shared" si="3"/>
        <v>Artikel online anzeigen</v>
      </c>
      <c r="P132" s="44"/>
      <c r="Q132" s="49" t="s">
        <v>2501</v>
      </c>
      <c r="R132" s="37" t="s">
        <v>1018</v>
      </c>
      <c r="S132" s="55"/>
      <c r="T132" s="40" t="s">
        <v>1143</v>
      </c>
      <c r="U132" s="63" t="s">
        <v>4935</v>
      </c>
    </row>
    <row r="133" spans="1:21" x14ac:dyDescent="0.25">
      <c r="A133" s="1">
        <v>12249</v>
      </c>
      <c r="B133" s="46" t="s">
        <v>1390</v>
      </c>
      <c r="C133" s="46" t="s">
        <v>2121</v>
      </c>
      <c r="D133" s="46" t="s">
        <v>2260</v>
      </c>
      <c r="E133" s="47" t="s">
        <v>1113</v>
      </c>
      <c r="F133" s="47" t="s">
        <v>1114</v>
      </c>
      <c r="G133" s="47">
        <v>840798</v>
      </c>
      <c r="H133" s="57">
        <v>238.35000000000002</v>
      </c>
      <c r="I133" s="60">
        <f>IF(R133="UP",VLOOKUP($I$1,Änderungen!$F$1:$G$4,2,FALSE),IF(OR(ISERROR(FIND("NOVOS",B133)),ISERROR(FIND("Design ",B133))),IF(OR(ISERROR(FIND("thanos EVO",B133)),ISERROR(FIND("Design ",B133))),0,96.55),19.35))</f>
        <v>0</v>
      </c>
      <c r="J133" s="40"/>
      <c r="K133" s="40" t="s">
        <v>1187</v>
      </c>
      <c r="L133" s="29">
        <f>IF(K133&lt;&gt;"",IFERROR(VLOOKUP(K133,Rabattwerte_eintragen!$A$3:$C$24,3,FALSE),0),0)</f>
        <v>0</v>
      </c>
      <c r="M133" s="58">
        <f>IF(H133&lt;&gt;"",H133*(1-L133)+I133*(1-VLOOKUP("A1",Rabattwerte_eintragen!$A$3:$C$26,3,FALSE)),"")</f>
        <v>238.35000000000002</v>
      </c>
      <c r="N133" s="40"/>
      <c r="O133" s="39" t="str">
        <f t="shared" si="3"/>
        <v>Artikel online anzeigen</v>
      </c>
      <c r="P133" s="44"/>
      <c r="Q133" s="49" t="s">
        <v>2502</v>
      </c>
      <c r="R133" s="37" t="s">
        <v>1018</v>
      </c>
      <c r="S133" s="55"/>
      <c r="T133" s="40" t="s">
        <v>1143</v>
      </c>
      <c r="U133" s="63" t="s">
        <v>4936</v>
      </c>
    </row>
    <row r="134" spans="1:21" x14ac:dyDescent="0.25">
      <c r="A134" s="1">
        <v>9144</v>
      </c>
      <c r="B134" s="46" t="s">
        <v>1391</v>
      </c>
      <c r="C134" s="46" t="s">
        <v>2121</v>
      </c>
      <c r="D134" s="46" t="s">
        <v>2260</v>
      </c>
      <c r="E134" s="47" t="s">
        <v>1113</v>
      </c>
      <c r="F134" s="47" t="s">
        <v>1114</v>
      </c>
      <c r="G134" s="47">
        <v>781664</v>
      </c>
      <c r="H134" s="57">
        <v>238.35000000000002</v>
      </c>
      <c r="I134" s="60">
        <f>IF(R134="UP",VLOOKUP($I$1,Änderungen!$F$1:$G$4,2,FALSE),IF(OR(ISERROR(FIND("NOVOS",B134)),ISERROR(FIND("Design ",B134))),IF(OR(ISERROR(FIND("thanos EVO",B134)),ISERROR(FIND("Design ",B134))),0,96.55),19.35))</f>
        <v>0</v>
      </c>
      <c r="J134" s="40"/>
      <c r="K134" s="40" t="s">
        <v>1187</v>
      </c>
      <c r="L134" s="29">
        <f>IF(K134&lt;&gt;"",IFERROR(VLOOKUP(K134,Rabattwerte_eintragen!$A$3:$C$24,3,FALSE),0),0)</f>
        <v>0</v>
      </c>
      <c r="M134" s="58">
        <f>IF(H134&lt;&gt;"",H134*(1-L134)+I134*(1-VLOOKUP("A1",Rabattwerte_eintragen!$A$3:$C$26,3,FALSE)),"")</f>
        <v>238.35000000000002</v>
      </c>
      <c r="N134" s="40"/>
      <c r="O134" s="39" t="str">
        <f t="shared" si="3"/>
        <v>Artikel online anzeigen</v>
      </c>
      <c r="P134" s="44"/>
      <c r="Q134" s="49" t="s">
        <v>2503</v>
      </c>
      <c r="R134" s="37" t="s">
        <v>1018</v>
      </c>
      <c r="S134" s="55"/>
      <c r="T134" s="40" t="s">
        <v>1143</v>
      </c>
      <c r="U134" s="63" t="s">
        <v>4936</v>
      </c>
    </row>
    <row r="135" spans="1:21" x14ac:dyDescent="0.25">
      <c r="A135" s="1">
        <v>12250</v>
      </c>
      <c r="B135" s="46" t="s">
        <v>1392</v>
      </c>
      <c r="C135" s="46" t="s">
        <v>2121</v>
      </c>
      <c r="D135" s="46" t="s">
        <v>2260</v>
      </c>
      <c r="E135" s="47" t="s">
        <v>1113</v>
      </c>
      <c r="F135" s="47" t="s">
        <v>1114</v>
      </c>
      <c r="G135" s="47">
        <v>840804</v>
      </c>
      <c r="H135" s="57">
        <v>259.89999999999998</v>
      </c>
      <c r="I135" s="60">
        <f>IF(R135="UP",VLOOKUP($I$1,Änderungen!$F$1:$G$4,2,FALSE),IF(OR(ISERROR(FIND("NOVOS",B135)),ISERROR(FIND("Design ",B135))),IF(OR(ISERROR(FIND("thanos EVO",B135)),ISERROR(FIND("Design ",B135))),0,96.55),19.35))</f>
        <v>0</v>
      </c>
      <c r="J135" s="40"/>
      <c r="K135" s="40" t="s">
        <v>1187</v>
      </c>
      <c r="L135" s="29">
        <f>IF(K135&lt;&gt;"",IFERROR(VLOOKUP(K135,Rabattwerte_eintragen!$A$3:$C$24,3,FALSE),0),0)</f>
        <v>0</v>
      </c>
      <c r="M135" s="58">
        <f>IF(H135&lt;&gt;"",H135*(1-L135)+I135*(1-VLOOKUP("A1",Rabattwerte_eintragen!$A$3:$C$26,3,FALSE)),"")</f>
        <v>259.89999999999998</v>
      </c>
      <c r="N135" s="40"/>
      <c r="O135" s="39" t="str">
        <f t="shared" si="3"/>
        <v>Artikel online anzeigen</v>
      </c>
      <c r="P135" s="44"/>
      <c r="Q135" s="49" t="s">
        <v>2504</v>
      </c>
      <c r="R135" s="37" t="s">
        <v>1018</v>
      </c>
      <c r="S135" s="55"/>
      <c r="T135" s="40" t="s">
        <v>1143</v>
      </c>
      <c r="U135" s="63" t="s">
        <v>4937</v>
      </c>
    </row>
    <row r="136" spans="1:21" x14ac:dyDescent="0.25">
      <c r="A136" s="1">
        <v>9145</v>
      </c>
      <c r="B136" s="46" t="s">
        <v>1393</v>
      </c>
      <c r="C136" s="46" t="s">
        <v>2121</v>
      </c>
      <c r="D136" s="46" t="s">
        <v>2260</v>
      </c>
      <c r="E136" s="47" t="s">
        <v>1113</v>
      </c>
      <c r="F136" s="47" t="s">
        <v>1114</v>
      </c>
      <c r="G136" s="47">
        <v>781671</v>
      </c>
      <c r="H136" s="57">
        <v>259.89999999999998</v>
      </c>
      <c r="I136" s="60">
        <f>IF(R136="UP",VLOOKUP($I$1,Änderungen!$F$1:$G$4,2,FALSE),IF(OR(ISERROR(FIND("NOVOS",B136)),ISERROR(FIND("Design ",B136))),IF(OR(ISERROR(FIND("thanos EVO",B136)),ISERROR(FIND("Design ",B136))),0,96.55),19.35))</f>
        <v>0</v>
      </c>
      <c r="J136" s="40"/>
      <c r="K136" s="40" t="s">
        <v>1187</v>
      </c>
      <c r="L136" s="29">
        <f>IF(K136&lt;&gt;"",IFERROR(VLOOKUP(K136,Rabattwerte_eintragen!$A$3:$C$24,3,FALSE),0),0)</f>
        <v>0</v>
      </c>
      <c r="M136" s="58">
        <f>IF(H136&lt;&gt;"",H136*(1-L136)+I136*(1-VLOOKUP("A1",Rabattwerte_eintragen!$A$3:$C$26,3,FALSE)),"")</f>
        <v>259.89999999999998</v>
      </c>
      <c r="N136" s="40"/>
      <c r="O136" s="39" t="str">
        <f t="shared" si="3"/>
        <v>Artikel online anzeigen</v>
      </c>
      <c r="P136" s="44"/>
      <c r="Q136" s="49" t="s">
        <v>2505</v>
      </c>
      <c r="R136" s="37" t="s">
        <v>1018</v>
      </c>
      <c r="S136" s="55"/>
      <c r="T136" s="40" t="s">
        <v>1143</v>
      </c>
      <c r="U136" s="63" t="s">
        <v>4937</v>
      </c>
    </row>
    <row r="137" spans="1:21" x14ac:dyDescent="0.25">
      <c r="A137" s="1">
        <v>12185</v>
      </c>
      <c r="B137" s="46" t="s">
        <v>1394</v>
      </c>
      <c r="C137" s="46" t="s">
        <v>2121</v>
      </c>
      <c r="D137" s="46" t="s">
        <v>2260</v>
      </c>
      <c r="E137" s="47" t="s">
        <v>1113</v>
      </c>
      <c r="F137" s="47" t="s">
        <v>1114</v>
      </c>
      <c r="G137" s="47">
        <v>795272</v>
      </c>
      <c r="H137" s="57">
        <v>227.8</v>
      </c>
      <c r="I137" s="60">
        <f>IF(R137="UP",VLOOKUP($I$1,Änderungen!$F$1:$G$4,2,FALSE),IF(OR(ISERROR(FIND("NOVOS",B137)),ISERROR(FIND("Design ",B137))),IF(OR(ISERROR(FIND("thanos EVO",B137)),ISERROR(FIND("Design ",B137))),0,96.55),19.35))</f>
        <v>0</v>
      </c>
      <c r="J137" s="40"/>
      <c r="K137" s="40" t="s">
        <v>1187</v>
      </c>
      <c r="L137" s="29">
        <f>IF(K137&lt;&gt;"",IFERROR(VLOOKUP(K137,Rabattwerte_eintragen!$A$3:$C$24,3,FALSE),0),0)</f>
        <v>0</v>
      </c>
      <c r="M137" s="58">
        <f>IF(H137&lt;&gt;"",H137*(1-L137)+I137*(1-VLOOKUP("A1",Rabattwerte_eintragen!$A$3:$C$26,3,FALSE)),"")</f>
        <v>227.8</v>
      </c>
      <c r="N137" s="40"/>
      <c r="O137" s="39" t="str">
        <f t="shared" si="3"/>
        <v>Artikel online anzeigen</v>
      </c>
      <c r="P137" s="44"/>
      <c r="Q137" s="49" t="s">
        <v>2506</v>
      </c>
      <c r="R137" s="37" t="s">
        <v>1018</v>
      </c>
      <c r="S137" s="55"/>
      <c r="T137" s="40" t="s">
        <v>1143</v>
      </c>
      <c r="U137" s="63" t="s">
        <v>4938</v>
      </c>
    </row>
    <row r="138" spans="1:21" x14ac:dyDescent="0.25">
      <c r="A138" s="1">
        <v>9131</v>
      </c>
      <c r="B138" s="46" t="s">
        <v>1395</v>
      </c>
      <c r="C138" s="46" t="s">
        <v>2121</v>
      </c>
      <c r="D138" s="46" t="s">
        <v>2260</v>
      </c>
      <c r="E138" s="47" t="s">
        <v>1113</v>
      </c>
      <c r="F138" s="47" t="s">
        <v>1114</v>
      </c>
      <c r="G138" s="47">
        <v>781626</v>
      </c>
      <c r="H138" s="57">
        <v>227.8</v>
      </c>
      <c r="I138" s="60">
        <f>IF(R138="UP",VLOOKUP($I$1,Änderungen!$F$1:$G$4,2,FALSE),IF(OR(ISERROR(FIND("NOVOS",B138)),ISERROR(FIND("Design ",B138))),IF(OR(ISERROR(FIND("thanos EVO",B138)),ISERROR(FIND("Design ",B138))),0,96.55),19.35))</f>
        <v>0</v>
      </c>
      <c r="J138" s="40"/>
      <c r="K138" s="40" t="s">
        <v>1187</v>
      </c>
      <c r="L138" s="29">
        <f>IF(K138&lt;&gt;"",IFERROR(VLOOKUP(K138,Rabattwerte_eintragen!$A$3:$C$24,3,FALSE),0),0)</f>
        <v>0</v>
      </c>
      <c r="M138" s="58">
        <f>IF(H138&lt;&gt;"",H138*(1-L138)+I138*(1-VLOOKUP("A1",Rabattwerte_eintragen!$A$3:$C$26,3,FALSE)),"")</f>
        <v>227.8</v>
      </c>
      <c r="N138" s="40"/>
      <c r="O138" s="39" t="str">
        <f t="shared" si="3"/>
        <v>Artikel online anzeigen</v>
      </c>
      <c r="P138" s="44"/>
      <c r="Q138" s="49" t="s">
        <v>2507</v>
      </c>
      <c r="R138" s="37" t="s">
        <v>1018</v>
      </c>
      <c r="S138" s="55"/>
      <c r="T138" s="40" t="s">
        <v>1143</v>
      </c>
      <c r="U138" s="63" t="s">
        <v>4938</v>
      </c>
    </row>
    <row r="139" spans="1:21" x14ac:dyDescent="0.25">
      <c r="A139" s="1">
        <v>12186</v>
      </c>
      <c r="B139" s="46" t="s">
        <v>1396</v>
      </c>
      <c r="C139" s="46" t="s">
        <v>2121</v>
      </c>
      <c r="D139" s="46" t="s">
        <v>2260</v>
      </c>
      <c r="E139" s="47" t="s">
        <v>1113</v>
      </c>
      <c r="F139" s="47" t="s">
        <v>1114</v>
      </c>
      <c r="G139" s="47">
        <v>839235</v>
      </c>
      <c r="H139" s="57">
        <v>238.35000000000002</v>
      </c>
      <c r="I139" s="60">
        <f>IF(R139="UP",VLOOKUP($I$1,Änderungen!$F$1:$G$4,2,FALSE),IF(OR(ISERROR(FIND("NOVOS",B139)),ISERROR(FIND("Design ",B139))),IF(OR(ISERROR(FIND("thanos EVO",B139)),ISERROR(FIND("Design ",B139))),0,96.55),19.35))</f>
        <v>0</v>
      </c>
      <c r="J139" s="40"/>
      <c r="K139" s="40" t="s">
        <v>1187</v>
      </c>
      <c r="L139" s="29">
        <f>IF(K139&lt;&gt;"",IFERROR(VLOOKUP(K139,Rabattwerte_eintragen!$A$3:$C$24,3,FALSE),0),0)</f>
        <v>0</v>
      </c>
      <c r="M139" s="58">
        <f>IF(H139&lt;&gt;"",H139*(1-L139)+I139*(1-VLOOKUP("A1",Rabattwerte_eintragen!$A$3:$C$26,3,FALSE)),"")</f>
        <v>238.35000000000002</v>
      </c>
      <c r="N139" s="40"/>
      <c r="O139" s="39" t="str">
        <f t="shared" si="3"/>
        <v>Artikel online anzeigen</v>
      </c>
      <c r="P139" s="44"/>
      <c r="Q139" s="49" t="s">
        <v>2508</v>
      </c>
      <c r="R139" s="37" t="s">
        <v>1018</v>
      </c>
      <c r="S139" s="55"/>
      <c r="T139" s="40" t="s">
        <v>1143</v>
      </c>
      <c r="U139" s="63" t="s">
        <v>4939</v>
      </c>
    </row>
    <row r="140" spans="1:21" x14ac:dyDescent="0.25">
      <c r="A140" s="1">
        <v>9132</v>
      </c>
      <c r="B140" s="46" t="s">
        <v>1397</v>
      </c>
      <c r="C140" s="46" t="s">
        <v>2121</v>
      </c>
      <c r="D140" s="46" t="s">
        <v>2260</v>
      </c>
      <c r="E140" s="47" t="s">
        <v>1113</v>
      </c>
      <c r="F140" s="47" t="s">
        <v>1114</v>
      </c>
      <c r="G140" s="47">
        <v>781633</v>
      </c>
      <c r="H140" s="57">
        <v>238.35000000000002</v>
      </c>
      <c r="I140" s="60">
        <f>IF(R140="UP",VLOOKUP($I$1,Änderungen!$F$1:$G$4,2,FALSE),IF(OR(ISERROR(FIND("NOVOS",B140)),ISERROR(FIND("Design ",B140))),IF(OR(ISERROR(FIND("thanos EVO",B140)),ISERROR(FIND("Design ",B140))),0,96.55),19.35))</f>
        <v>0</v>
      </c>
      <c r="J140" s="40"/>
      <c r="K140" s="40" t="s">
        <v>1187</v>
      </c>
      <c r="L140" s="29">
        <f>IF(K140&lt;&gt;"",IFERROR(VLOOKUP(K140,Rabattwerte_eintragen!$A$3:$C$24,3,FALSE),0),0)</f>
        <v>0</v>
      </c>
      <c r="M140" s="58">
        <f>IF(H140&lt;&gt;"",H140*(1-L140)+I140*(1-VLOOKUP("A1",Rabattwerte_eintragen!$A$3:$C$26,3,FALSE)),"")</f>
        <v>238.35000000000002</v>
      </c>
      <c r="N140" s="40"/>
      <c r="O140" s="39" t="str">
        <f t="shared" si="3"/>
        <v>Artikel online anzeigen</v>
      </c>
      <c r="P140" s="44"/>
      <c r="Q140" s="49" t="s">
        <v>2509</v>
      </c>
      <c r="R140" s="37" t="s">
        <v>1018</v>
      </c>
      <c r="S140" s="55"/>
      <c r="T140" s="40" t="s">
        <v>1143</v>
      </c>
      <c r="U140" s="63" t="s">
        <v>4939</v>
      </c>
    </row>
    <row r="141" spans="1:21" x14ac:dyDescent="0.25">
      <c r="A141" s="1">
        <v>12187</v>
      </c>
      <c r="B141" s="46" t="s">
        <v>1398</v>
      </c>
      <c r="C141" s="46" t="s">
        <v>2121</v>
      </c>
      <c r="D141" s="46" t="s">
        <v>2260</v>
      </c>
      <c r="E141" s="47" t="s">
        <v>1113</v>
      </c>
      <c r="F141" s="47" t="s">
        <v>1114</v>
      </c>
      <c r="G141" s="47">
        <v>790604</v>
      </c>
      <c r="H141" s="57">
        <v>259.89999999999998</v>
      </c>
      <c r="I141" s="60">
        <f>IF(R141="UP",VLOOKUP($I$1,Änderungen!$F$1:$G$4,2,FALSE),IF(OR(ISERROR(FIND("NOVOS",B141)),ISERROR(FIND("Design ",B141))),IF(OR(ISERROR(FIND("thanos EVO",B141)),ISERROR(FIND("Design ",B141))),0,96.55),19.35))</f>
        <v>0</v>
      </c>
      <c r="J141" s="40"/>
      <c r="K141" s="40" t="s">
        <v>1187</v>
      </c>
      <c r="L141" s="29">
        <f>IF(K141&lt;&gt;"",IFERROR(VLOOKUP(K141,Rabattwerte_eintragen!$A$3:$C$24,3,FALSE),0),0)</f>
        <v>0</v>
      </c>
      <c r="M141" s="58">
        <f>IF(H141&lt;&gt;"",H141*(1-L141)+I141*(1-VLOOKUP("A1",Rabattwerte_eintragen!$A$3:$C$26,3,FALSE)),"")</f>
        <v>259.89999999999998</v>
      </c>
      <c r="N141" s="40"/>
      <c r="O141" s="39" t="str">
        <f t="shared" si="3"/>
        <v>Artikel online anzeigen</v>
      </c>
      <c r="P141" s="44"/>
      <c r="Q141" s="49" t="s">
        <v>2510</v>
      </c>
      <c r="R141" s="37" t="s">
        <v>1018</v>
      </c>
      <c r="S141" s="55"/>
      <c r="T141" s="40" t="s">
        <v>1143</v>
      </c>
      <c r="U141" s="63" t="s">
        <v>4940</v>
      </c>
    </row>
    <row r="142" spans="1:21" x14ac:dyDescent="0.25">
      <c r="A142" s="1">
        <v>9133</v>
      </c>
      <c r="B142" s="46" t="s">
        <v>1399</v>
      </c>
      <c r="C142" s="46" t="s">
        <v>2121</v>
      </c>
      <c r="D142" s="46" t="s">
        <v>2260</v>
      </c>
      <c r="E142" s="47" t="s">
        <v>1113</v>
      </c>
      <c r="F142" s="47" t="s">
        <v>1114</v>
      </c>
      <c r="G142" s="47">
        <v>781640</v>
      </c>
      <c r="H142" s="57">
        <v>259.89999999999998</v>
      </c>
      <c r="I142" s="60">
        <f>IF(R142="UP",VLOOKUP($I$1,Änderungen!$F$1:$G$4,2,FALSE),IF(OR(ISERROR(FIND("NOVOS",B142)),ISERROR(FIND("Design ",B142))),IF(OR(ISERROR(FIND("thanos EVO",B142)),ISERROR(FIND("Design ",B142))),0,96.55),19.35))</f>
        <v>0</v>
      </c>
      <c r="J142" s="40"/>
      <c r="K142" s="40" t="s">
        <v>1187</v>
      </c>
      <c r="L142" s="29">
        <f>IF(K142&lt;&gt;"",IFERROR(VLOOKUP(K142,Rabattwerte_eintragen!$A$3:$C$24,3,FALSE),0),0)</f>
        <v>0</v>
      </c>
      <c r="M142" s="58">
        <f>IF(H142&lt;&gt;"",H142*(1-L142)+I142*(1-VLOOKUP("A1",Rabattwerte_eintragen!$A$3:$C$26,3,FALSE)),"")</f>
        <v>259.89999999999998</v>
      </c>
      <c r="N142" s="40"/>
      <c r="O142" s="39" t="str">
        <f t="shared" si="3"/>
        <v>Artikel online anzeigen</v>
      </c>
      <c r="P142" s="44"/>
      <c r="Q142" s="49" t="s">
        <v>2511</v>
      </c>
      <c r="R142" s="37" t="s">
        <v>1018</v>
      </c>
      <c r="S142" s="55"/>
      <c r="T142" s="40" t="s">
        <v>1143</v>
      </c>
      <c r="U142" s="63" t="s">
        <v>4940</v>
      </c>
    </row>
    <row r="143" spans="1:21" x14ac:dyDescent="0.25">
      <c r="A143" s="1">
        <v>12149</v>
      </c>
      <c r="B143" s="46" t="s">
        <v>1400</v>
      </c>
      <c r="C143" s="46" t="s">
        <v>2127</v>
      </c>
      <c r="D143" s="46" t="s">
        <v>2260</v>
      </c>
      <c r="E143" s="47" t="s">
        <v>1113</v>
      </c>
      <c r="F143" s="47" t="s">
        <v>1114</v>
      </c>
      <c r="G143" s="47">
        <v>835657</v>
      </c>
      <c r="H143" s="57">
        <v>166.64999999999998</v>
      </c>
      <c r="I143" s="60">
        <f>IF(R143="UP",VLOOKUP($I$1,Änderungen!$F$1:$G$4,2,FALSE),IF(OR(ISERROR(FIND("NOVOS",B143)),ISERROR(FIND("Design ",B143))),IF(OR(ISERROR(FIND("thanos EVO",B143)),ISERROR(FIND("Design ",B143))),0,96.55),19.35))</f>
        <v>0</v>
      </c>
      <c r="J143" s="40"/>
      <c r="K143" s="40" t="s">
        <v>1189</v>
      </c>
      <c r="L143" s="29">
        <f>IF(K143&lt;&gt;"",IFERROR(VLOOKUP(K143,Rabattwerte_eintragen!$A$3:$C$24,3,FALSE),0),0)</f>
        <v>0</v>
      </c>
      <c r="M143" s="58">
        <f>IF(H143&lt;&gt;"",H143*(1-L143)+I143*(1-VLOOKUP("A1",Rabattwerte_eintragen!$A$3:$C$26,3,FALSE)),"")</f>
        <v>166.64999999999998</v>
      </c>
      <c r="N143" s="40"/>
      <c r="O143" s="39" t="str">
        <f t="shared" si="3"/>
        <v>Artikel online anzeigen</v>
      </c>
      <c r="P143" s="44"/>
      <c r="Q143" s="49" t="s">
        <v>2512</v>
      </c>
      <c r="R143" s="37" t="s">
        <v>1018</v>
      </c>
      <c r="S143" s="55"/>
      <c r="T143" s="40" t="s">
        <v>1143</v>
      </c>
      <c r="U143" s="63" t="s">
        <v>4941</v>
      </c>
    </row>
    <row r="144" spans="1:21" x14ac:dyDescent="0.25">
      <c r="A144" s="1">
        <v>12148</v>
      </c>
      <c r="B144" s="46" t="s">
        <v>1401</v>
      </c>
      <c r="C144" s="46" t="s">
        <v>2125</v>
      </c>
      <c r="D144" s="46" t="s">
        <v>2260</v>
      </c>
      <c r="E144" s="47" t="s">
        <v>1113</v>
      </c>
      <c r="F144" s="47" t="s">
        <v>1114</v>
      </c>
      <c r="G144" s="47">
        <v>835664</v>
      </c>
      <c r="H144" s="57">
        <v>287.75</v>
      </c>
      <c r="I144" s="60">
        <f>IF(R144="UP",VLOOKUP($I$1,Änderungen!$F$1:$G$4,2,FALSE),IF(OR(ISERROR(FIND("NOVOS",B144)),ISERROR(FIND("Design ",B144))),IF(OR(ISERROR(FIND("thanos EVO",B144)),ISERROR(FIND("Design ",B144))),0,96.55),19.35))</f>
        <v>0</v>
      </c>
      <c r="J144" s="40"/>
      <c r="K144" s="40" t="s">
        <v>1189</v>
      </c>
      <c r="L144" s="29">
        <f>IF(K144&lt;&gt;"",IFERROR(VLOOKUP(K144,Rabattwerte_eintragen!$A$3:$C$24,3,FALSE),0),0)</f>
        <v>0</v>
      </c>
      <c r="M144" s="58">
        <f>IF(H144&lt;&gt;"",H144*(1-L144)+I144*(1-VLOOKUP("A1",Rabattwerte_eintragen!$A$3:$C$26,3,FALSE)),"")</f>
        <v>287.75</v>
      </c>
      <c r="N144" s="40"/>
      <c r="O144" s="39" t="str">
        <f t="shared" si="3"/>
        <v>Artikel online anzeigen</v>
      </c>
      <c r="P144" s="44"/>
      <c r="Q144" s="49" t="s">
        <v>2513</v>
      </c>
      <c r="R144" s="37" t="s">
        <v>1018</v>
      </c>
      <c r="S144" s="55"/>
      <c r="T144" s="40" t="s">
        <v>1143</v>
      </c>
      <c r="U144" s="63" t="s">
        <v>4942</v>
      </c>
    </row>
    <row r="145" spans="1:21" x14ac:dyDescent="0.25">
      <c r="A145" s="1">
        <v>12147</v>
      </c>
      <c r="B145" s="46" t="s">
        <v>1402</v>
      </c>
      <c r="C145" s="46" t="s">
        <v>2127</v>
      </c>
      <c r="D145" s="46" t="s">
        <v>2260</v>
      </c>
      <c r="E145" s="47" t="s">
        <v>1113</v>
      </c>
      <c r="F145" s="47" t="s">
        <v>1114</v>
      </c>
      <c r="G145" s="47">
        <v>835640</v>
      </c>
      <c r="H145" s="57">
        <v>172.60000000000002</v>
      </c>
      <c r="I145" s="60">
        <f>IF(R145="UP",VLOOKUP($I$1,Änderungen!$F$1:$G$4,2,FALSE),IF(OR(ISERROR(FIND("NOVOS",B145)),ISERROR(FIND("Design ",B145))),IF(OR(ISERROR(FIND("thanos EVO",B145)),ISERROR(FIND("Design ",B145))),0,96.55),19.35))</f>
        <v>0</v>
      </c>
      <c r="J145" s="40"/>
      <c r="K145" s="40" t="s">
        <v>1189</v>
      </c>
      <c r="L145" s="29">
        <f>IF(K145&lt;&gt;"",IFERROR(VLOOKUP(K145,Rabattwerte_eintragen!$A$3:$C$24,3,FALSE),0),0)</f>
        <v>0</v>
      </c>
      <c r="M145" s="58">
        <f>IF(H145&lt;&gt;"",H145*(1-L145)+I145*(1-VLOOKUP("A1",Rabattwerte_eintragen!$A$3:$C$26,3,FALSE)),"")</f>
        <v>172.60000000000002</v>
      </c>
      <c r="N145" s="40"/>
      <c r="O145" s="39" t="str">
        <f t="shared" si="3"/>
        <v>Artikel online anzeigen</v>
      </c>
      <c r="P145" s="44"/>
      <c r="Q145" s="49" t="s">
        <v>2514</v>
      </c>
      <c r="R145" s="37" t="s">
        <v>1018</v>
      </c>
      <c r="S145" s="55"/>
      <c r="T145" s="40" t="s">
        <v>1144</v>
      </c>
      <c r="U145" s="63" t="s">
        <v>4943</v>
      </c>
    </row>
    <row r="146" spans="1:21" x14ac:dyDescent="0.25">
      <c r="A146" s="1">
        <v>11935</v>
      </c>
      <c r="B146" s="46" t="s">
        <v>1403</v>
      </c>
      <c r="C146" s="46" t="s">
        <v>2125</v>
      </c>
      <c r="D146" s="46" t="s">
        <v>2260</v>
      </c>
      <c r="E146" s="47" t="s">
        <v>1113</v>
      </c>
      <c r="F146" s="47" t="s">
        <v>1114</v>
      </c>
      <c r="G146" s="47">
        <v>835633</v>
      </c>
      <c r="H146" s="57">
        <v>293.7</v>
      </c>
      <c r="I146" s="60">
        <f>IF(R146="UP",VLOOKUP($I$1,Änderungen!$F$1:$G$4,2,FALSE),IF(OR(ISERROR(FIND("NOVOS",B146)),ISERROR(FIND("Design ",B146))),IF(OR(ISERROR(FIND("thanos EVO",B146)),ISERROR(FIND("Design ",B146))),0,96.55),19.35))</f>
        <v>0</v>
      </c>
      <c r="J146" s="40"/>
      <c r="K146" s="40" t="s">
        <v>1189</v>
      </c>
      <c r="L146" s="29">
        <f>IF(K146&lt;&gt;"",IFERROR(VLOOKUP(K146,Rabattwerte_eintragen!$A$3:$C$24,3,FALSE),0),0)</f>
        <v>0</v>
      </c>
      <c r="M146" s="58">
        <f>IF(H146&lt;&gt;"",H146*(1-L146)+I146*(1-VLOOKUP("A1",Rabattwerte_eintragen!$A$3:$C$26,3,FALSE)),"")</f>
        <v>293.7</v>
      </c>
      <c r="N146" s="40"/>
      <c r="O146" s="39" t="str">
        <f t="shared" si="3"/>
        <v>Artikel online anzeigen</v>
      </c>
      <c r="P146" s="44"/>
      <c r="Q146" s="49" t="s">
        <v>2515</v>
      </c>
      <c r="R146" s="37" t="s">
        <v>1018</v>
      </c>
      <c r="S146" s="55"/>
      <c r="T146" s="40" t="s">
        <v>1143</v>
      </c>
      <c r="U146" s="63" t="s">
        <v>4944</v>
      </c>
    </row>
    <row r="147" spans="1:21" x14ac:dyDescent="0.25">
      <c r="A147" s="1">
        <v>13288</v>
      </c>
      <c r="B147" s="46" t="s">
        <v>1404</v>
      </c>
      <c r="C147" s="46" t="s">
        <v>2130</v>
      </c>
      <c r="D147" s="46" t="s">
        <v>2261</v>
      </c>
      <c r="E147" s="47" t="s">
        <v>1113</v>
      </c>
      <c r="F147" s="47" t="s">
        <v>1114</v>
      </c>
      <c r="G147" s="47">
        <v>850490</v>
      </c>
      <c r="H147" s="57">
        <v>190</v>
      </c>
      <c r="I147" s="60">
        <f>IF(R147="UP",VLOOKUP($I$1,Änderungen!$F$1:$G$4,2,FALSE),IF(OR(ISERROR(FIND("NOVOS",B147)),ISERROR(FIND("Design ",B147))),IF(OR(ISERROR(FIND("thanos EVO",B147)),ISERROR(FIND("Design ",B147))),0,96.55),19.35))</f>
        <v>0</v>
      </c>
      <c r="J147" s="40"/>
      <c r="K147" s="40" t="s">
        <v>1188</v>
      </c>
      <c r="L147" s="29">
        <f>IF(K147&lt;&gt;"",IFERROR(VLOOKUP(K147,Rabattwerte_eintragen!$A$3:$C$24,3,FALSE),0),0)</f>
        <v>0</v>
      </c>
      <c r="M147" s="58">
        <f>IF(H147&lt;&gt;"",H147*(1-L147)+I147*(1-VLOOKUP("A1",Rabattwerte_eintragen!$A$3:$C$26,3,FALSE)),"")</f>
        <v>190</v>
      </c>
      <c r="N147" s="40"/>
      <c r="O147" s="39" t="str">
        <f t="shared" si="3"/>
        <v>Artikel online anzeigen</v>
      </c>
      <c r="P147" s="44"/>
      <c r="Q147" s="49" t="s">
        <v>2516</v>
      </c>
      <c r="R147" s="37" t="s">
        <v>1018</v>
      </c>
      <c r="S147" s="55"/>
      <c r="T147" s="40" t="s">
        <v>4379</v>
      </c>
      <c r="U147" s="63" t="s">
        <v>4945</v>
      </c>
    </row>
    <row r="148" spans="1:21" x14ac:dyDescent="0.25">
      <c r="A148" s="1">
        <v>13289</v>
      </c>
      <c r="B148" s="46" t="s">
        <v>1405</v>
      </c>
      <c r="C148" s="46" t="s">
        <v>2130</v>
      </c>
      <c r="D148" s="46" t="s">
        <v>2261</v>
      </c>
      <c r="E148" s="47" t="s">
        <v>1113</v>
      </c>
      <c r="F148" s="47" t="s">
        <v>1114</v>
      </c>
      <c r="G148" s="47">
        <v>850492</v>
      </c>
      <c r="H148" s="57">
        <v>206.25</v>
      </c>
      <c r="I148" s="60">
        <f>IF(R148="UP",VLOOKUP($I$1,Änderungen!$F$1:$G$4,2,FALSE),IF(OR(ISERROR(FIND("NOVOS",B148)),ISERROR(FIND("Design ",B148))),IF(OR(ISERROR(FIND("thanos EVO",B148)),ISERROR(FIND("Design ",B148))),0,96.55),19.35))</f>
        <v>0</v>
      </c>
      <c r="J148" s="40"/>
      <c r="K148" s="40" t="s">
        <v>1188</v>
      </c>
      <c r="L148" s="29">
        <f>IF(K148&lt;&gt;"",IFERROR(VLOOKUP(K148,Rabattwerte_eintragen!$A$3:$C$24,3,FALSE),0),0)</f>
        <v>0</v>
      </c>
      <c r="M148" s="58">
        <f>IF(H148&lt;&gt;"",H148*(1-L148)+I148*(1-VLOOKUP("A1",Rabattwerte_eintragen!$A$3:$C$26,3,FALSE)),"")</f>
        <v>206.25</v>
      </c>
      <c r="N148" s="40"/>
      <c r="O148" s="39" t="str">
        <f t="shared" si="3"/>
        <v>Artikel online anzeigen</v>
      </c>
      <c r="P148" s="44"/>
      <c r="Q148" s="49" t="s">
        <v>2517</v>
      </c>
      <c r="R148" s="37" t="s">
        <v>1018</v>
      </c>
      <c r="S148" s="55"/>
      <c r="T148" s="40" t="s">
        <v>4379</v>
      </c>
      <c r="U148" s="63" t="s">
        <v>4456</v>
      </c>
    </row>
    <row r="149" spans="1:21" x14ac:dyDescent="0.25">
      <c r="A149" s="1">
        <v>6668</v>
      </c>
      <c r="B149" s="46" t="s">
        <v>1207</v>
      </c>
      <c r="C149" s="46" t="s">
        <v>2126</v>
      </c>
      <c r="D149" s="46" t="s">
        <v>1267</v>
      </c>
      <c r="E149" s="47" t="s">
        <v>1113</v>
      </c>
      <c r="F149" s="47" t="s">
        <v>1114</v>
      </c>
      <c r="G149" s="47">
        <v>633437</v>
      </c>
      <c r="H149" s="57">
        <v>178.64999999999998</v>
      </c>
      <c r="I149" s="60">
        <f>IF(R149="UP",VLOOKUP($I$1,Änderungen!$F$1:$G$4,2,FALSE),IF(OR(ISERROR(FIND("NOVOS",B149)),ISERROR(FIND("Design ",B149))),IF(OR(ISERROR(FIND("thanos EVO",B149)),ISERROR(FIND("Design ",B149))),0,96.55),19.35))</f>
        <v>0</v>
      </c>
      <c r="J149" s="40"/>
      <c r="K149" s="40" t="s">
        <v>1187</v>
      </c>
      <c r="L149" s="29">
        <f>IF(K149&lt;&gt;"",IFERROR(VLOOKUP(K149,Rabattwerte_eintragen!$A$3:$C$24,3,FALSE),0),0)</f>
        <v>0</v>
      </c>
      <c r="M149" s="58">
        <f>IF(H149&lt;&gt;"",H149*(1-L149)+I149*(1-VLOOKUP("A1",Rabattwerte_eintragen!$A$3:$C$26,3,FALSE)),"")</f>
        <v>178.64999999999998</v>
      </c>
      <c r="N149" s="40"/>
      <c r="O149" s="39" t="str">
        <f t="shared" si="3"/>
        <v>Artikel online anzeigen</v>
      </c>
      <c r="P149" s="44"/>
      <c r="Q149" s="49" t="s">
        <v>2518</v>
      </c>
      <c r="R149" s="37" t="s">
        <v>1018</v>
      </c>
      <c r="S149" s="55"/>
      <c r="T149" s="40" t="s">
        <v>1143</v>
      </c>
      <c r="U149" s="63" t="s">
        <v>4946</v>
      </c>
    </row>
    <row r="150" spans="1:21" x14ac:dyDescent="0.25">
      <c r="A150" s="1">
        <v>6694</v>
      </c>
      <c r="B150" s="46" t="s">
        <v>1208</v>
      </c>
      <c r="C150" s="46" t="s">
        <v>2126</v>
      </c>
      <c r="D150" s="46" t="s">
        <v>1267</v>
      </c>
      <c r="E150" s="47" t="s">
        <v>1113</v>
      </c>
      <c r="F150" s="47" t="s">
        <v>1114</v>
      </c>
      <c r="G150" s="47">
        <v>629966</v>
      </c>
      <c r="H150" s="57">
        <v>231.95</v>
      </c>
      <c r="I150" s="60">
        <f>IF(R150="UP",VLOOKUP($I$1,Änderungen!$F$1:$G$4,2,FALSE),IF(OR(ISERROR(FIND("NOVOS",B150)),ISERROR(FIND("Design ",B150))),IF(OR(ISERROR(FIND("thanos EVO",B150)),ISERROR(FIND("Design ",B150))),0,96.55),19.35))</f>
        <v>0</v>
      </c>
      <c r="J150" s="40"/>
      <c r="K150" s="40" t="s">
        <v>1187</v>
      </c>
      <c r="L150" s="29">
        <f>IF(K150&lt;&gt;"",IFERROR(VLOOKUP(K150,Rabattwerte_eintragen!$A$3:$C$24,3,FALSE),0),0)</f>
        <v>0</v>
      </c>
      <c r="M150" s="58">
        <f>IF(H150&lt;&gt;"",H150*(1-L150)+I150*(1-VLOOKUP("A1",Rabattwerte_eintragen!$A$3:$C$26,3,FALSE)),"")</f>
        <v>231.95</v>
      </c>
      <c r="N150" s="40"/>
      <c r="O150" s="39" t="str">
        <f t="shared" si="3"/>
        <v>Artikel online anzeigen</v>
      </c>
      <c r="P150" s="44"/>
      <c r="Q150" s="49" t="s">
        <v>2519</v>
      </c>
      <c r="R150" s="37" t="s">
        <v>1018</v>
      </c>
      <c r="S150" s="55"/>
      <c r="T150" s="40" t="s">
        <v>1143</v>
      </c>
      <c r="U150" s="63" t="s">
        <v>4947</v>
      </c>
    </row>
    <row r="151" spans="1:21" x14ac:dyDescent="0.25">
      <c r="A151" s="1">
        <v>6671</v>
      </c>
      <c r="B151" s="46" t="s">
        <v>1406</v>
      </c>
      <c r="C151" s="46" t="s">
        <v>2121</v>
      </c>
      <c r="D151" s="46" t="s">
        <v>1267</v>
      </c>
      <c r="E151" s="47" t="s">
        <v>1113</v>
      </c>
      <c r="F151" s="47" t="s">
        <v>1114</v>
      </c>
      <c r="G151" s="47">
        <v>633390</v>
      </c>
      <c r="H151" s="57">
        <v>191.70000000000002</v>
      </c>
      <c r="I151" s="60">
        <f>IF(R151="UP",VLOOKUP($I$1,Änderungen!$F$1:$G$4,2,FALSE),IF(OR(ISERROR(FIND("NOVOS",B151)),ISERROR(FIND("Design ",B151))),IF(OR(ISERROR(FIND("thanos EVO",B151)),ISERROR(FIND("Design ",B151))),0,96.55),19.35))</f>
        <v>0</v>
      </c>
      <c r="J151" s="40"/>
      <c r="K151" s="40" t="s">
        <v>1187</v>
      </c>
      <c r="L151" s="29">
        <f>IF(K151&lt;&gt;"",IFERROR(VLOOKUP(K151,Rabattwerte_eintragen!$A$3:$C$24,3,FALSE),0),0)</f>
        <v>0</v>
      </c>
      <c r="M151" s="58">
        <f>IF(H151&lt;&gt;"",H151*(1-L151)+I151*(1-VLOOKUP("A1",Rabattwerte_eintragen!$A$3:$C$26,3,FALSE)),"")</f>
        <v>191.70000000000002</v>
      </c>
      <c r="N151" s="40"/>
      <c r="O151" s="39" t="str">
        <f t="shared" si="3"/>
        <v>Artikel online anzeigen</v>
      </c>
      <c r="P151" s="44"/>
      <c r="Q151" s="49" t="s">
        <v>2520</v>
      </c>
      <c r="R151" s="37" t="s">
        <v>1018</v>
      </c>
      <c r="S151" s="55"/>
      <c r="T151" s="40" t="s">
        <v>1143</v>
      </c>
      <c r="U151" s="63" t="s">
        <v>4948</v>
      </c>
    </row>
    <row r="152" spans="1:21" x14ac:dyDescent="0.25">
      <c r="A152" s="1">
        <v>6696</v>
      </c>
      <c r="B152" s="46" t="s">
        <v>1407</v>
      </c>
      <c r="C152" s="46" t="s">
        <v>2121</v>
      </c>
      <c r="D152" s="46" t="s">
        <v>1267</v>
      </c>
      <c r="E152" s="47" t="s">
        <v>1113</v>
      </c>
      <c r="F152" s="47" t="s">
        <v>1114</v>
      </c>
      <c r="G152" s="47">
        <v>633406</v>
      </c>
      <c r="H152" s="57">
        <v>245.04999999999998</v>
      </c>
      <c r="I152" s="60">
        <f>IF(R152="UP",VLOOKUP($I$1,Änderungen!$F$1:$G$4,2,FALSE),IF(OR(ISERROR(FIND("NOVOS",B152)),ISERROR(FIND("Design ",B152))),IF(OR(ISERROR(FIND("thanos EVO",B152)),ISERROR(FIND("Design ",B152))),0,96.55),19.35))</f>
        <v>0</v>
      </c>
      <c r="J152" s="40"/>
      <c r="K152" s="40" t="s">
        <v>1187</v>
      </c>
      <c r="L152" s="29">
        <f>IF(K152&lt;&gt;"",IFERROR(VLOOKUP(K152,Rabattwerte_eintragen!$A$3:$C$24,3,FALSE),0),0)</f>
        <v>0</v>
      </c>
      <c r="M152" s="58">
        <f>IF(H152&lt;&gt;"",H152*(1-L152)+I152*(1-VLOOKUP("A1",Rabattwerte_eintragen!$A$3:$C$26,3,FALSE)),"")</f>
        <v>245.04999999999998</v>
      </c>
      <c r="N152" s="40"/>
      <c r="O152" s="39" t="str">
        <f t="shared" si="3"/>
        <v>Artikel online anzeigen</v>
      </c>
      <c r="P152" s="44"/>
      <c r="Q152" s="49" t="s">
        <v>2521</v>
      </c>
      <c r="R152" s="37" t="s">
        <v>1018</v>
      </c>
      <c r="S152" s="55"/>
      <c r="T152" s="40" t="s">
        <v>1143</v>
      </c>
      <c r="U152" s="63" t="s">
        <v>4949</v>
      </c>
    </row>
    <row r="153" spans="1:21" x14ac:dyDescent="0.25">
      <c r="A153" s="1">
        <v>6673</v>
      </c>
      <c r="B153" s="46" t="s">
        <v>1408</v>
      </c>
      <c r="C153" s="46" t="s">
        <v>2121</v>
      </c>
      <c r="D153" s="46" t="s">
        <v>1267</v>
      </c>
      <c r="E153" s="47" t="s">
        <v>1113</v>
      </c>
      <c r="F153" s="47" t="s">
        <v>1114</v>
      </c>
      <c r="G153" s="47">
        <v>606943</v>
      </c>
      <c r="H153" s="57">
        <v>195.45000000000002</v>
      </c>
      <c r="I153" s="60">
        <f>IF(R153="UP",VLOOKUP($I$1,Änderungen!$F$1:$G$4,2,FALSE),IF(OR(ISERROR(FIND("NOVOS",B153)),ISERROR(FIND("Design ",B153))),IF(OR(ISERROR(FIND("thanos EVO",B153)),ISERROR(FIND("Design ",B153))),0,96.55),19.35))</f>
        <v>0</v>
      </c>
      <c r="J153" s="40"/>
      <c r="K153" s="40" t="s">
        <v>1187</v>
      </c>
      <c r="L153" s="29">
        <f>IF(K153&lt;&gt;"",IFERROR(VLOOKUP(K153,Rabattwerte_eintragen!$A$3:$C$24,3,FALSE),0),0)</f>
        <v>0</v>
      </c>
      <c r="M153" s="58">
        <f>IF(H153&lt;&gt;"",H153*(1-L153)+I153*(1-VLOOKUP("A1",Rabattwerte_eintragen!$A$3:$C$26,3,FALSE)),"")</f>
        <v>195.45000000000002</v>
      </c>
      <c r="N153" s="40"/>
      <c r="O153" s="39" t="str">
        <f t="shared" si="3"/>
        <v>Artikel online anzeigen</v>
      </c>
      <c r="P153" s="44"/>
      <c r="Q153" s="49" t="s">
        <v>2522</v>
      </c>
      <c r="R153" s="37" t="s">
        <v>1018</v>
      </c>
      <c r="S153" s="55"/>
      <c r="T153" s="40" t="s">
        <v>1143</v>
      </c>
      <c r="U153" s="63" t="s">
        <v>4950</v>
      </c>
    </row>
    <row r="154" spans="1:21" x14ac:dyDescent="0.25">
      <c r="A154" s="1">
        <v>6700</v>
      </c>
      <c r="B154" s="46" t="s">
        <v>1409</v>
      </c>
      <c r="C154" s="46" t="s">
        <v>2121</v>
      </c>
      <c r="D154" s="46" t="s">
        <v>1267</v>
      </c>
      <c r="E154" s="47" t="s">
        <v>1113</v>
      </c>
      <c r="F154" s="47" t="s">
        <v>1114</v>
      </c>
      <c r="G154" s="47">
        <v>633499</v>
      </c>
      <c r="H154" s="57">
        <v>248.75</v>
      </c>
      <c r="I154" s="60">
        <f>IF(R154="UP",VLOOKUP($I$1,Änderungen!$F$1:$G$4,2,FALSE),IF(OR(ISERROR(FIND("NOVOS",B154)),ISERROR(FIND("Design ",B154))),IF(OR(ISERROR(FIND("thanos EVO",B154)),ISERROR(FIND("Design ",B154))),0,96.55),19.35))</f>
        <v>0</v>
      </c>
      <c r="J154" s="40"/>
      <c r="K154" s="40" t="s">
        <v>1187</v>
      </c>
      <c r="L154" s="29">
        <f>IF(K154&lt;&gt;"",IFERROR(VLOOKUP(K154,Rabattwerte_eintragen!$A$3:$C$24,3,FALSE),0),0)</f>
        <v>0</v>
      </c>
      <c r="M154" s="58">
        <f>IF(H154&lt;&gt;"",H154*(1-L154)+I154*(1-VLOOKUP("A1",Rabattwerte_eintragen!$A$3:$C$26,3,FALSE)),"")</f>
        <v>248.75</v>
      </c>
      <c r="N154" s="40"/>
      <c r="O154" s="39" t="str">
        <f t="shared" si="3"/>
        <v>Artikel online anzeigen</v>
      </c>
      <c r="P154" s="44"/>
      <c r="Q154" s="49" t="s">
        <v>2523</v>
      </c>
      <c r="R154" s="37" t="s">
        <v>1018</v>
      </c>
      <c r="S154" s="55"/>
      <c r="T154" s="40" t="s">
        <v>1143</v>
      </c>
      <c r="U154" s="63" t="s">
        <v>4951</v>
      </c>
    </row>
    <row r="155" spans="1:21" x14ac:dyDescent="0.25">
      <c r="A155" s="1">
        <v>6674</v>
      </c>
      <c r="B155" s="46" t="s">
        <v>1410</v>
      </c>
      <c r="C155" s="46" t="s">
        <v>2121</v>
      </c>
      <c r="D155" s="46" t="s">
        <v>1267</v>
      </c>
      <c r="E155" s="47" t="s">
        <v>1113</v>
      </c>
      <c r="F155" s="47" t="s">
        <v>1114</v>
      </c>
      <c r="G155" s="47">
        <v>633512</v>
      </c>
      <c r="H155" s="57">
        <v>201.35000000000002</v>
      </c>
      <c r="I155" s="60">
        <f>IF(R155="UP",VLOOKUP($I$1,Änderungen!$F$1:$G$4,2,FALSE),IF(OR(ISERROR(FIND("NOVOS",B155)),ISERROR(FIND("Design ",B155))),IF(OR(ISERROR(FIND("thanos EVO",B155)),ISERROR(FIND("Design ",B155))),0,96.55),19.35))</f>
        <v>0</v>
      </c>
      <c r="J155" s="40"/>
      <c r="K155" s="40" t="s">
        <v>1187</v>
      </c>
      <c r="L155" s="29">
        <f>IF(K155&lt;&gt;"",IFERROR(VLOOKUP(K155,Rabattwerte_eintragen!$A$3:$C$24,3,FALSE),0),0)</f>
        <v>0</v>
      </c>
      <c r="M155" s="58">
        <f>IF(H155&lt;&gt;"",H155*(1-L155)+I155*(1-VLOOKUP("A1",Rabattwerte_eintragen!$A$3:$C$26,3,FALSE)),"")</f>
        <v>201.35000000000002</v>
      </c>
      <c r="N155" s="40"/>
      <c r="O155" s="39" t="str">
        <f t="shared" si="3"/>
        <v>Artikel online anzeigen</v>
      </c>
      <c r="P155" s="44"/>
      <c r="Q155" s="49" t="s">
        <v>2524</v>
      </c>
      <c r="R155" s="37" t="s">
        <v>1018</v>
      </c>
      <c r="S155" s="55"/>
      <c r="T155" s="40" t="s">
        <v>1143</v>
      </c>
      <c r="U155" s="63" t="s">
        <v>4952</v>
      </c>
    </row>
    <row r="156" spans="1:21" ht="15.75" customHeight="1" x14ac:dyDescent="0.25">
      <c r="A156" s="1">
        <v>6702</v>
      </c>
      <c r="B156" s="46" t="s">
        <v>1411</v>
      </c>
      <c r="C156" s="46" t="s">
        <v>2121</v>
      </c>
      <c r="D156" s="46" t="s">
        <v>1267</v>
      </c>
      <c r="E156" s="47" t="s">
        <v>1113</v>
      </c>
      <c r="F156" s="47" t="s">
        <v>1114</v>
      </c>
      <c r="G156" s="47">
        <v>633529</v>
      </c>
      <c r="H156" s="57">
        <v>254.7</v>
      </c>
      <c r="I156" s="60">
        <f>IF(R156="UP",VLOOKUP($I$1,Änderungen!$F$1:$G$4,2,FALSE),IF(OR(ISERROR(FIND("NOVOS",B156)),ISERROR(FIND("Design ",B156))),IF(OR(ISERROR(FIND("thanos EVO",B156)),ISERROR(FIND("Design ",B156))),0,96.55),19.35))</f>
        <v>0</v>
      </c>
      <c r="J156" s="40"/>
      <c r="K156" s="40" t="s">
        <v>1187</v>
      </c>
      <c r="L156" s="29">
        <f>IF(K156&lt;&gt;"",IFERROR(VLOOKUP(K156,Rabattwerte_eintragen!$A$3:$C$24,3,FALSE),0),0)</f>
        <v>0</v>
      </c>
      <c r="M156" s="58">
        <f>IF(H156&lt;&gt;"",H156*(1-L156)+I156*(1-VLOOKUP("A1",Rabattwerte_eintragen!$A$3:$C$26,3,FALSE)),"")</f>
        <v>254.7</v>
      </c>
      <c r="N156" s="40"/>
      <c r="O156" s="39" t="str">
        <f t="shared" si="3"/>
        <v>Artikel online anzeigen</v>
      </c>
      <c r="P156" s="44"/>
      <c r="Q156" s="49" t="s">
        <v>2525</v>
      </c>
      <c r="R156" s="37" t="s">
        <v>1018</v>
      </c>
      <c r="S156" s="55"/>
      <c r="T156" s="40" t="s">
        <v>1143</v>
      </c>
      <c r="U156" s="63" t="s">
        <v>4953</v>
      </c>
    </row>
    <row r="157" spans="1:21" x14ac:dyDescent="0.25">
      <c r="A157" s="1">
        <v>6677</v>
      </c>
      <c r="B157" s="46" t="s">
        <v>1209</v>
      </c>
      <c r="C157" s="46" t="s">
        <v>2121</v>
      </c>
      <c r="D157" s="46" t="s">
        <v>1267</v>
      </c>
      <c r="E157" s="47" t="s">
        <v>1113</v>
      </c>
      <c r="F157" s="47" t="s">
        <v>1114</v>
      </c>
      <c r="G157" s="47">
        <v>633543</v>
      </c>
      <c r="H157" s="57">
        <v>195</v>
      </c>
      <c r="I157" s="60">
        <f>IF(R157="UP",VLOOKUP($I$1,Änderungen!$F$1:$G$4,2,FALSE),IF(OR(ISERROR(FIND("NOVOS",B157)),ISERROR(FIND("Design ",B157))),IF(OR(ISERROR(FIND("thanos EVO",B157)),ISERROR(FIND("Design ",B157))),0,96.55),19.35))</f>
        <v>0</v>
      </c>
      <c r="J157" s="40"/>
      <c r="K157" s="40" t="s">
        <v>1187</v>
      </c>
      <c r="L157" s="29">
        <f>IF(K157&lt;&gt;"",IFERROR(VLOOKUP(K157,Rabattwerte_eintragen!$A$3:$C$24,3,FALSE),0),0)</f>
        <v>0</v>
      </c>
      <c r="M157" s="58">
        <f>IF(H157&lt;&gt;"",H157*(1-L157)+I157*(1-VLOOKUP("A1",Rabattwerte_eintragen!$A$3:$C$26,3,FALSE)),"")</f>
        <v>195</v>
      </c>
      <c r="N157" s="40"/>
      <c r="O157" s="39" t="str">
        <f t="shared" si="3"/>
        <v>Artikel online anzeigen</v>
      </c>
      <c r="P157" s="44"/>
      <c r="Q157" s="49" t="s">
        <v>2526</v>
      </c>
      <c r="R157" s="37" t="s">
        <v>1018</v>
      </c>
      <c r="S157" s="55"/>
      <c r="T157" s="40" t="s">
        <v>1143</v>
      </c>
      <c r="U157" s="63" t="s">
        <v>4954</v>
      </c>
    </row>
    <row r="158" spans="1:21" x14ac:dyDescent="0.25">
      <c r="A158" s="1">
        <v>6704</v>
      </c>
      <c r="B158" s="46" t="s">
        <v>1210</v>
      </c>
      <c r="C158" s="46" t="s">
        <v>2121</v>
      </c>
      <c r="D158" s="46" t="s">
        <v>1267</v>
      </c>
      <c r="E158" s="47" t="s">
        <v>1113</v>
      </c>
      <c r="F158" s="47" t="s">
        <v>1114</v>
      </c>
      <c r="G158" s="47">
        <v>446891</v>
      </c>
      <c r="H158" s="57">
        <v>248.29999999999998</v>
      </c>
      <c r="I158" s="60">
        <f>IF(R158="UP",VLOOKUP($I$1,Änderungen!$F$1:$G$4,2,FALSE),IF(OR(ISERROR(FIND("NOVOS",B158)),ISERROR(FIND("Design ",B158))),IF(OR(ISERROR(FIND("thanos EVO",B158)),ISERROR(FIND("Design ",B158))),0,96.55),19.35))</f>
        <v>0</v>
      </c>
      <c r="J158" s="40"/>
      <c r="K158" s="40" t="s">
        <v>1187</v>
      </c>
      <c r="L158" s="29">
        <f>IF(K158&lt;&gt;"",IFERROR(VLOOKUP(K158,Rabattwerte_eintragen!$A$3:$C$24,3,FALSE),0),0)</f>
        <v>0</v>
      </c>
      <c r="M158" s="58">
        <f>IF(H158&lt;&gt;"",H158*(1-L158)+I158*(1-VLOOKUP("A1",Rabattwerte_eintragen!$A$3:$C$26,3,FALSE)),"")</f>
        <v>248.29999999999998</v>
      </c>
      <c r="N158" s="40"/>
      <c r="O158" s="39" t="str">
        <f t="shared" si="3"/>
        <v>Artikel online anzeigen</v>
      </c>
      <c r="P158" s="44"/>
      <c r="Q158" s="49" t="s">
        <v>2527</v>
      </c>
      <c r="R158" s="37" t="s">
        <v>1018</v>
      </c>
      <c r="S158" s="55"/>
      <c r="T158" s="40" t="s">
        <v>1143</v>
      </c>
      <c r="U158" s="63" t="s">
        <v>4955</v>
      </c>
    </row>
    <row r="159" spans="1:21" x14ac:dyDescent="0.25">
      <c r="A159" s="1">
        <v>6680</v>
      </c>
      <c r="B159" s="46" t="s">
        <v>1211</v>
      </c>
      <c r="C159" s="46" t="s">
        <v>2121</v>
      </c>
      <c r="D159" s="46" t="s">
        <v>1267</v>
      </c>
      <c r="E159" s="47" t="s">
        <v>1113</v>
      </c>
      <c r="F159" s="47" t="s">
        <v>1114</v>
      </c>
      <c r="G159" s="47">
        <v>633574</v>
      </c>
      <c r="H159" s="57">
        <v>201.35000000000002</v>
      </c>
      <c r="I159" s="60">
        <f>IF(R159="UP",VLOOKUP($I$1,Änderungen!$F$1:$G$4,2,FALSE),IF(OR(ISERROR(FIND("NOVOS",B159)),ISERROR(FIND("Design ",B159))),IF(OR(ISERROR(FIND("thanos EVO",B159)),ISERROR(FIND("Design ",B159))),0,96.55),19.35))</f>
        <v>0</v>
      </c>
      <c r="J159" s="40"/>
      <c r="K159" s="40" t="s">
        <v>1187</v>
      </c>
      <c r="L159" s="29">
        <f>IF(K159&lt;&gt;"",IFERROR(VLOOKUP(K159,Rabattwerte_eintragen!$A$3:$C$24,3,FALSE),0),0)</f>
        <v>0</v>
      </c>
      <c r="M159" s="58">
        <f>IF(H159&lt;&gt;"",H159*(1-L159)+I159*(1-VLOOKUP("A1",Rabattwerte_eintragen!$A$3:$C$26,3,FALSE)),"")</f>
        <v>201.35000000000002</v>
      </c>
      <c r="N159" s="40"/>
      <c r="O159" s="39" t="str">
        <f t="shared" si="3"/>
        <v>Artikel online anzeigen</v>
      </c>
      <c r="P159" s="44"/>
      <c r="Q159" s="49" t="s">
        <v>2528</v>
      </c>
      <c r="R159" s="37" t="s">
        <v>1018</v>
      </c>
      <c r="S159" s="55"/>
      <c r="T159" s="40" t="s">
        <v>1143</v>
      </c>
      <c r="U159" s="63" t="s">
        <v>4956</v>
      </c>
    </row>
    <row r="160" spans="1:21" x14ac:dyDescent="0.25">
      <c r="A160" s="1">
        <v>6706</v>
      </c>
      <c r="B160" s="46" t="s">
        <v>1212</v>
      </c>
      <c r="C160" s="46" t="s">
        <v>2121</v>
      </c>
      <c r="D160" s="46" t="s">
        <v>1267</v>
      </c>
      <c r="E160" s="47" t="s">
        <v>1113</v>
      </c>
      <c r="F160" s="47" t="s">
        <v>1114</v>
      </c>
      <c r="G160" s="47">
        <v>633581</v>
      </c>
      <c r="H160" s="57">
        <v>254.7</v>
      </c>
      <c r="I160" s="60">
        <f>IF(R160="UP",VLOOKUP($I$1,Änderungen!$F$1:$G$4,2,FALSE),IF(OR(ISERROR(FIND("NOVOS",B160)),ISERROR(FIND("Design ",B160))),IF(OR(ISERROR(FIND("thanos EVO",B160)),ISERROR(FIND("Design ",B160))),0,96.55),19.35))</f>
        <v>0</v>
      </c>
      <c r="J160" s="40"/>
      <c r="K160" s="40" t="s">
        <v>1187</v>
      </c>
      <c r="L160" s="29">
        <f>IF(K160&lt;&gt;"",IFERROR(VLOOKUP(K160,Rabattwerte_eintragen!$A$3:$C$24,3,FALSE),0),0)</f>
        <v>0</v>
      </c>
      <c r="M160" s="58">
        <f>IF(H160&lt;&gt;"",H160*(1-L160)+I160*(1-VLOOKUP("A1",Rabattwerte_eintragen!$A$3:$C$26,3,FALSE)),"")</f>
        <v>254.7</v>
      </c>
      <c r="N160" s="40"/>
      <c r="O160" s="39" t="str">
        <f t="shared" si="3"/>
        <v>Artikel online anzeigen</v>
      </c>
      <c r="P160" s="44"/>
      <c r="Q160" s="49" t="s">
        <v>2529</v>
      </c>
      <c r="R160" s="37" t="s">
        <v>1018</v>
      </c>
      <c r="S160" s="55"/>
      <c r="T160" s="40" t="s">
        <v>1143</v>
      </c>
      <c r="U160" s="63" t="s">
        <v>4957</v>
      </c>
    </row>
    <row r="161" spans="1:21" x14ac:dyDescent="0.25">
      <c r="A161" s="1">
        <v>6683</v>
      </c>
      <c r="B161" s="46" t="s">
        <v>1213</v>
      </c>
      <c r="C161" s="46" t="s">
        <v>2121</v>
      </c>
      <c r="D161" s="46" t="s">
        <v>1267</v>
      </c>
      <c r="E161" s="47" t="s">
        <v>1113</v>
      </c>
      <c r="F161" s="47" t="s">
        <v>1114</v>
      </c>
      <c r="G161" s="47">
        <v>633604</v>
      </c>
      <c r="H161" s="57">
        <v>189.35</v>
      </c>
      <c r="I161" s="60">
        <f>IF(R161="UP",VLOOKUP($I$1,Änderungen!$F$1:$G$4,2,FALSE),IF(OR(ISERROR(FIND("NOVOS",B161)),ISERROR(FIND("Design ",B161))),IF(OR(ISERROR(FIND("thanos EVO",B161)),ISERROR(FIND("Design ",B161))),0,96.55),19.35))</f>
        <v>0</v>
      </c>
      <c r="J161" s="40"/>
      <c r="K161" s="40" t="s">
        <v>1187</v>
      </c>
      <c r="L161" s="29">
        <f>IF(K161&lt;&gt;"",IFERROR(VLOOKUP(K161,Rabattwerte_eintragen!$A$3:$C$24,3,FALSE),0),0)</f>
        <v>0</v>
      </c>
      <c r="M161" s="58">
        <f>IF(H161&lt;&gt;"",H161*(1-L161)+I161*(1-VLOOKUP("A1",Rabattwerte_eintragen!$A$3:$C$26,3,FALSE)),"")</f>
        <v>189.35</v>
      </c>
      <c r="N161" s="40"/>
      <c r="O161" s="39" t="str">
        <f t="shared" si="3"/>
        <v>Artikel online anzeigen</v>
      </c>
      <c r="P161" s="44"/>
      <c r="Q161" s="49" t="s">
        <v>2530</v>
      </c>
      <c r="R161" s="37" t="s">
        <v>1018</v>
      </c>
      <c r="S161" s="55"/>
      <c r="T161" s="40" t="s">
        <v>1143</v>
      </c>
      <c r="U161" s="63" t="s">
        <v>4958</v>
      </c>
    </row>
    <row r="162" spans="1:21" x14ac:dyDescent="0.25">
      <c r="A162" s="1">
        <v>6708</v>
      </c>
      <c r="B162" s="46" t="s">
        <v>1214</v>
      </c>
      <c r="C162" s="46" t="s">
        <v>2121</v>
      </c>
      <c r="D162" s="46" t="s">
        <v>1267</v>
      </c>
      <c r="E162" s="47" t="s">
        <v>1113</v>
      </c>
      <c r="F162" s="47" t="s">
        <v>1114</v>
      </c>
      <c r="G162" s="47">
        <v>608671</v>
      </c>
      <c r="H162" s="57">
        <v>242.65</v>
      </c>
      <c r="I162" s="60">
        <f>IF(R162="UP",VLOOKUP($I$1,Änderungen!$F$1:$G$4,2,FALSE),IF(OR(ISERROR(FIND("NOVOS",B162)),ISERROR(FIND("Design ",B162))),IF(OR(ISERROR(FIND("thanos EVO",B162)),ISERROR(FIND("Design ",B162))),0,96.55),19.35))</f>
        <v>0</v>
      </c>
      <c r="J162" s="40"/>
      <c r="K162" s="40" t="s">
        <v>1187</v>
      </c>
      <c r="L162" s="29">
        <f>IF(K162&lt;&gt;"",IFERROR(VLOOKUP(K162,Rabattwerte_eintragen!$A$3:$C$24,3,FALSE),0),0)</f>
        <v>0</v>
      </c>
      <c r="M162" s="58">
        <f>IF(H162&lt;&gt;"",H162*(1-L162)+I162*(1-VLOOKUP("A1",Rabattwerte_eintragen!$A$3:$C$26,3,FALSE)),"")</f>
        <v>242.65</v>
      </c>
      <c r="N162" s="40"/>
      <c r="O162" s="39" t="str">
        <f t="shared" si="3"/>
        <v>Artikel online anzeigen</v>
      </c>
      <c r="P162" s="44"/>
      <c r="Q162" s="49" t="s">
        <v>2531</v>
      </c>
      <c r="R162" s="37" t="s">
        <v>1018</v>
      </c>
      <c r="S162" s="55"/>
      <c r="T162" s="40" t="s">
        <v>1143</v>
      </c>
      <c r="U162" s="63" t="s">
        <v>4959</v>
      </c>
    </row>
    <row r="163" spans="1:21" x14ac:dyDescent="0.25">
      <c r="A163" s="1">
        <v>6758</v>
      </c>
      <c r="B163" s="46" t="s">
        <v>1215</v>
      </c>
      <c r="C163" s="46" t="s">
        <v>2121</v>
      </c>
      <c r="D163" s="46" t="s">
        <v>1267</v>
      </c>
      <c r="E163" s="47" t="s">
        <v>1113</v>
      </c>
      <c r="F163" s="47" t="s">
        <v>1114</v>
      </c>
      <c r="G163" s="47">
        <v>607292</v>
      </c>
      <c r="H163" s="57">
        <v>383.6</v>
      </c>
      <c r="I163" s="60">
        <f>IF(R163="UP",VLOOKUP($I$1,Änderungen!$F$1:$G$4,2,FALSE),IF(OR(ISERROR(FIND("NOVOS",B163)),ISERROR(FIND("Design ",B163))),IF(OR(ISERROR(FIND("thanos EVO",B163)),ISERROR(FIND("Design ",B163))),0,96.55),19.35))</f>
        <v>0</v>
      </c>
      <c r="J163" s="40"/>
      <c r="K163" s="40" t="s">
        <v>1187</v>
      </c>
      <c r="L163" s="29">
        <f>IF(K163&lt;&gt;"",IFERROR(VLOOKUP(K163,Rabattwerte_eintragen!$A$3:$C$24,3,FALSE),0),0)</f>
        <v>0</v>
      </c>
      <c r="M163" s="58">
        <f>IF(H163&lt;&gt;"",H163*(1-L163)+I163*(1-VLOOKUP("A1",Rabattwerte_eintragen!$A$3:$C$26,3,FALSE)),"")</f>
        <v>383.6</v>
      </c>
      <c r="N163" s="40"/>
      <c r="O163" s="39" t="str">
        <f t="shared" si="3"/>
        <v>Artikel online anzeigen</v>
      </c>
      <c r="P163" s="44"/>
      <c r="Q163" s="49" t="s">
        <v>2532</v>
      </c>
      <c r="R163" s="37" t="s">
        <v>1018</v>
      </c>
      <c r="S163" s="55"/>
      <c r="T163" s="40" t="s">
        <v>1143</v>
      </c>
      <c r="U163" s="63" t="s">
        <v>4960</v>
      </c>
    </row>
    <row r="164" spans="1:21" x14ac:dyDescent="0.25">
      <c r="A164" s="1">
        <v>6759</v>
      </c>
      <c r="B164" s="46" t="s">
        <v>1216</v>
      </c>
      <c r="C164" s="46" t="s">
        <v>2121</v>
      </c>
      <c r="D164" s="46" t="s">
        <v>1267</v>
      </c>
      <c r="E164" s="47" t="s">
        <v>1113</v>
      </c>
      <c r="F164" s="47" t="s">
        <v>1114</v>
      </c>
      <c r="G164" s="47">
        <v>633765</v>
      </c>
      <c r="H164" s="57">
        <v>437.2</v>
      </c>
      <c r="I164" s="60">
        <f>IF(R164="UP",VLOOKUP($I$1,Änderungen!$F$1:$G$4,2,FALSE),IF(OR(ISERROR(FIND("NOVOS",B164)),ISERROR(FIND("Design ",B164))),IF(OR(ISERROR(FIND("thanos EVO",B164)),ISERROR(FIND("Design ",B164))),0,96.55),19.35))</f>
        <v>0</v>
      </c>
      <c r="J164" s="40"/>
      <c r="K164" s="40" t="s">
        <v>1187</v>
      </c>
      <c r="L164" s="29">
        <f>IF(K164&lt;&gt;"",IFERROR(VLOOKUP(K164,Rabattwerte_eintragen!$A$3:$C$24,3,FALSE),0),0)</f>
        <v>0</v>
      </c>
      <c r="M164" s="58">
        <f>IF(H164&lt;&gt;"",H164*(1-L164)+I164*(1-VLOOKUP("A1",Rabattwerte_eintragen!$A$3:$C$26,3,FALSE)),"")</f>
        <v>437.2</v>
      </c>
      <c r="N164" s="40"/>
      <c r="O164" s="39" t="str">
        <f t="shared" si="3"/>
        <v>Artikel online anzeigen</v>
      </c>
      <c r="P164" s="44"/>
      <c r="Q164" s="49" t="s">
        <v>2533</v>
      </c>
      <c r="R164" s="37" t="s">
        <v>1018</v>
      </c>
      <c r="S164" s="55"/>
      <c r="T164" s="40" t="s">
        <v>1143</v>
      </c>
      <c r="U164" s="63" t="s">
        <v>4961</v>
      </c>
    </row>
    <row r="165" spans="1:21" x14ac:dyDescent="0.25">
      <c r="A165" s="1">
        <v>10789</v>
      </c>
      <c r="B165" s="46" t="s">
        <v>1217</v>
      </c>
      <c r="C165" s="46" t="s">
        <v>2125</v>
      </c>
      <c r="D165" s="46" t="s">
        <v>1267</v>
      </c>
      <c r="E165" s="47" t="s">
        <v>1113</v>
      </c>
      <c r="F165" s="47" t="s">
        <v>1114</v>
      </c>
      <c r="G165" s="47">
        <v>779920</v>
      </c>
      <c r="H165" s="57">
        <v>552.84999999999991</v>
      </c>
      <c r="I165" s="60">
        <f>IF(R165="UP",VLOOKUP($I$1,Änderungen!$F$1:$G$4,2,FALSE),IF(OR(ISERROR(FIND("NOVOS",B165)),ISERROR(FIND("Design ",B165))),IF(OR(ISERROR(FIND("thanos EVO",B165)),ISERROR(FIND("Design ",B165))),0,96.55),19.35))</f>
        <v>0</v>
      </c>
      <c r="J165" s="40"/>
      <c r="K165" s="40" t="s">
        <v>1187</v>
      </c>
      <c r="L165" s="29">
        <f>IF(K165&lt;&gt;"",IFERROR(VLOOKUP(K165,Rabattwerte_eintragen!$A$3:$C$24,3,FALSE),0),0)</f>
        <v>0</v>
      </c>
      <c r="M165" s="58">
        <f>IF(H165&lt;&gt;"",H165*(1-L165)+I165*(1-VLOOKUP("A1",Rabattwerte_eintragen!$A$3:$C$26,3,FALSE)),"")</f>
        <v>552.84999999999991</v>
      </c>
      <c r="N165" s="40"/>
      <c r="O165" s="39" t="str">
        <f t="shared" si="3"/>
        <v>Artikel online anzeigen</v>
      </c>
      <c r="P165" s="44"/>
      <c r="Q165" s="49" t="s">
        <v>2534</v>
      </c>
      <c r="R165" s="37" t="s">
        <v>1018</v>
      </c>
      <c r="S165" s="55"/>
      <c r="T165" s="40" t="s">
        <v>1143</v>
      </c>
      <c r="U165" s="63" t="s">
        <v>4962</v>
      </c>
    </row>
    <row r="166" spans="1:21" x14ac:dyDescent="0.25">
      <c r="A166" s="1">
        <v>10788</v>
      </c>
      <c r="B166" s="46" t="s">
        <v>1218</v>
      </c>
      <c r="C166" s="46" t="s">
        <v>2131</v>
      </c>
      <c r="D166" s="46" t="s">
        <v>1267</v>
      </c>
      <c r="E166" s="47" t="s">
        <v>1113</v>
      </c>
      <c r="F166" s="47" t="s">
        <v>1114</v>
      </c>
      <c r="G166" s="47">
        <v>801751</v>
      </c>
      <c r="H166" s="57">
        <v>628.9</v>
      </c>
      <c r="I166" s="60">
        <f>IF(R166="UP",VLOOKUP($I$1,Änderungen!$F$1:$G$4,2,FALSE),IF(OR(ISERROR(FIND("NOVOS",B166)),ISERROR(FIND("Design ",B166))),IF(OR(ISERROR(FIND("thanos EVO",B166)),ISERROR(FIND("Design ",B166))),0,96.55),19.35))</f>
        <v>0</v>
      </c>
      <c r="J166" s="40"/>
      <c r="K166" s="40" t="s">
        <v>1187</v>
      </c>
      <c r="L166" s="29">
        <f>IF(K166&lt;&gt;"",IFERROR(VLOOKUP(K166,Rabattwerte_eintragen!$A$3:$C$24,3,FALSE),0),0)</f>
        <v>0</v>
      </c>
      <c r="M166" s="58">
        <f>IF(H166&lt;&gt;"",H166*(1-L166)+I166*(1-VLOOKUP("A1",Rabattwerte_eintragen!$A$3:$C$26,3,FALSE)),"")</f>
        <v>628.9</v>
      </c>
      <c r="N166" s="40"/>
      <c r="O166" s="39" t="str">
        <f t="shared" si="3"/>
        <v>Artikel online anzeigen</v>
      </c>
      <c r="P166" s="44"/>
      <c r="Q166" s="49" t="s">
        <v>2535</v>
      </c>
      <c r="R166" s="37" t="s">
        <v>1018</v>
      </c>
      <c r="S166" s="55"/>
      <c r="T166" s="40" t="s">
        <v>1143</v>
      </c>
      <c r="U166" s="63" t="s">
        <v>4963</v>
      </c>
    </row>
    <row r="167" spans="1:21" x14ac:dyDescent="0.25">
      <c r="A167" s="1">
        <v>10786</v>
      </c>
      <c r="B167" s="46" t="s">
        <v>1219</v>
      </c>
      <c r="C167" s="46" t="s">
        <v>2125</v>
      </c>
      <c r="D167" s="46" t="s">
        <v>1267</v>
      </c>
      <c r="E167" s="47" t="s">
        <v>1113</v>
      </c>
      <c r="F167" s="47" t="s">
        <v>1114</v>
      </c>
      <c r="G167" s="47">
        <v>801768</v>
      </c>
      <c r="H167" s="57">
        <v>571.59999999999991</v>
      </c>
      <c r="I167" s="60">
        <f>IF(R167="UP",VLOOKUP($I$1,Änderungen!$F$1:$G$4,2,FALSE),IF(OR(ISERROR(FIND("NOVOS",B167)),ISERROR(FIND("Design ",B167))),IF(OR(ISERROR(FIND("thanos EVO",B167)),ISERROR(FIND("Design ",B167))),0,96.55),19.35))</f>
        <v>0</v>
      </c>
      <c r="J167" s="40"/>
      <c r="K167" s="40" t="s">
        <v>1187</v>
      </c>
      <c r="L167" s="29">
        <f>IF(K167&lt;&gt;"",IFERROR(VLOOKUP(K167,Rabattwerte_eintragen!$A$3:$C$24,3,FALSE),0),0)</f>
        <v>0</v>
      </c>
      <c r="M167" s="58">
        <f>IF(H167&lt;&gt;"",H167*(1-L167)+I167*(1-VLOOKUP("A1",Rabattwerte_eintragen!$A$3:$C$26,3,FALSE)),"")</f>
        <v>571.59999999999991</v>
      </c>
      <c r="N167" s="40"/>
      <c r="O167" s="39" t="str">
        <f t="shared" si="3"/>
        <v>Artikel online anzeigen</v>
      </c>
      <c r="P167" s="44"/>
      <c r="Q167" s="49" t="s">
        <v>2536</v>
      </c>
      <c r="R167" s="37" t="s">
        <v>1018</v>
      </c>
      <c r="S167" s="55"/>
      <c r="T167" s="40" t="s">
        <v>1143</v>
      </c>
      <c r="U167" s="63" t="s">
        <v>4964</v>
      </c>
    </row>
    <row r="168" spans="1:21" x14ac:dyDescent="0.25">
      <c r="A168" s="1">
        <v>10785</v>
      </c>
      <c r="B168" s="46" t="s">
        <v>1220</v>
      </c>
      <c r="C168" s="46" t="s">
        <v>2131</v>
      </c>
      <c r="D168" s="46" t="s">
        <v>1267</v>
      </c>
      <c r="E168" s="47" t="s">
        <v>1113</v>
      </c>
      <c r="F168" s="47" t="s">
        <v>1114</v>
      </c>
      <c r="G168" s="47">
        <v>801782</v>
      </c>
      <c r="H168" s="57">
        <v>647.6</v>
      </c>
      <c r="I168" s="60">
        <f>IF(R168="UP",VLOOKUP($I$1,Änderungen!$F$1:$G$4,2,FALSE),IF(OR(ISERROR(FIND("NOVOS",B168)),ISERROR(FIND("Design ",B168))),IF(OR(ISERROR(FIND("thanos EVO",B168)),ISERROR(FIND("Design ",B168))),0,96.55),19.35))</f>
        <v>0</v>
      </c>
      <c r="J168" s="40"/>
      <c r="K168" s="40" t="s">
        <v>1187</v>
      </c>
      <c r="L168" s="29">
        <f>IF(K168&lt;&gt;"",IFERROR(VLOOKUP(K168,Rabattwerte_eintragen!$A$3:$C$24,3,FALSE),0),0)</f>
        <v>0</v>
      </c>
      <c r="M168" s="58">
        <f>IF(H168&lt;&gt;"",H168*(1-L168)+I168*(1-VLOOKUP("A1",Rabattwerte_eintragen!$A$3:$C$26,3,FALSE)),"")</f>
        <v>647.6</v>
      </c>
      <c r="N168" s="40"/>
      <c r="O168" s="39" t="str">
        <f t="shared" si="3"/>
        <v>Artikel online anzeigen</v>
      </c>
      <c r="P168" s="44"/>
      <c r="Q168" s="49" t="s">
        <v>2537</v>
      </c>
      <c r="R168" s="37" t="s">
        <v>1018</v>
      </c>
      <c r="S168" s="55"/>
      <c r="T168" s="40" t="s">
        <v>1143</v>
      </c>
      <c r="U168" s="63" t="s">
        <v>4965</v>
      </c>
    </row>
    <row r="169" spans="1:21" x14ac:dyDescent="0.25">
      <c r="A169" s="1">
        <v>12260</v>
      </c>
      <c r="B169" s="46" t="s">
        <v>1412</v>
      </c>
      <c r="C169" s="46" t="s">
        <v>2132</v>
      </c>
      <c r="D169" s="46" t="s">
        <v>1268</v>
      </c>
      <c r="E169" s="47" t="s">
        <v>1113</v>
      </c>
      <c r="F169" s="47" t="s">
        <v>1114</v>
      </c>
      <c r="G169" s="47">
        <v>781510</v>
      </c>
      <c r="H169" s="57">
        <v>418.05</v>
      </c>
      <c r="I169" s="60">
        <f>IF(R169="UP",VLOOKUP($I$1,Änderungen!$F$1:$G$4,2,FALSE),IF(OR(ISERROR(FIND("NOVOS",B169)),ISERROR(FIND("Design ",B169))),IF(OR(ISERROR(FIND("thanos EVO",B169)),ISERROR(FIND("Design ",B169))),0,96.55),19.35))</f>
        <v>0</v>
      </c>
      <c r="J169" s="40"/>
      <c r="K169" s="40" t="s">
        <v>1187</v>
      </c>
      <c r="L169" s="29">
        <f>IF(K169&lt;&gt;"",IFERROR(VLOOKUP(K169,Rabattwerte_eintragen!$A$3:$C$24,3,FALSE),0),0)</f>
        <v>0</v>
      </c>
      <c r="M169" s="58">
        <f>IF(H169&lt;&gt;"",H169*(1-L169)+I169*(1-VLOOKUP("A1",Rabattwerte_eintragen!$A$3:$C$26,3,FALSE)),"")</f>
        <v>418.05</v>
      </c>
      <c r="N169" s="40"/>
      <c r="O169" s="39" t="str">
        <f t="shared" si="3"/>
        <v>Artikel online anzeigen</v>
      </c>
      <c r="P169" s="44"/>
      <c r="Q169" s="49" t="s">
        <v>2538</v>
      </c>
      <c r="R169" s="37" t="s">
        <v>1018</v>
      </c>
      <c r="S169" s="55"/>
      <c r="T169" s="40" t="s">
        <v>1143</v>
      </c>
      <c r="U169" s="63" t="s">
        <v>4966</v>
      </c>
    </row>
    <row r="170" spans="1:21" x14ac:dyDescent="0.25">
      <c r="A170" s="1">
        <v>5480</v>
      </c>
      <c r="B170" s="46" t="s">
        <v>1221</v>
      </c>
      <c r="C170" s="46" t="s">
        <v>2121</v>
      </c>
      <c r="D170" s="46" t="s">
        <v>40</v>
      </c>
      <c r="E170" s="47" t="s">
        <v>1113</v>
      </c>
      <c r="F170" s="47" t="s">
        <v>1114</v>
      </c>
      <c r="G170" s="47">
        <v>604154</v>
      </c>
      <c r="H170" s="57">
        <v>344.79999999999995</v>
      </c>
      <c r="I170" s="60">
        <f>IF(R170="UP",VLOOKUP($I$1,Änderungen!$F$1:$G$4,2,FALSE),IF(OR(ISERROR(FIND("NOVOS",B170)),ISERROR(FIND("Design ",B170))),IF(OR(ISERROR(FIND("thanos EVO",B170)),ISERROR(FIND("Design ",B170))),0,96.55),19.35))</f>
        <v>0</v>
      </c>
      <c r="J170" s="40"/>
      <c r="K170" s="40" t="s">
        <v>1187</v>
      </c>
      <c r="L170" s="29">
        <f>IF(K170&lt;&gt;"",IFERROR(VLOOKUP(K170,Rabattwerte_eintragen!$A$3:$C$24,3,FALSE),0),0)</f>
        <v>0</v>
      </c>
      <c r="M170" s="58">
        <f>IF(H170&lt;&gt;"",H170*(1-L170)+I170*(1-VLOOKUP("A1",Rabattwerte_eintragen!$A$3:$C$26,3,FALSE)),"")</f>
        <v>344.79999999999995</v>
      </c>
      <c r="N170" s="40"/>
      <c r="O170" s="39" t="str">
        <f t="shared" si="3"/>
        <v>Artikel online anzeigen</v>
      </c>
      <c r="P170" s="44"/>
      <c r="Q170" s="49" t="s">
        <v>2539</v>
      </c>
      <c r="R170" s="37" t="s">
        <v>1018</v>
      </c>
      <c r="S170" s="55"/>
      <c r="T170" s="40" t="s">
        <v>1143</v>
      </c>
      <c r="U170" s="63" t="s">
        <v>4967</v>
      </c>
    </row>
    <row r="171" spans="1:21" x14ac:dyDescent="0.25">
      <c r="A171" s="1">
        <v>5478</v>
      </c>
      <c r="B171" s="46" t="s">
        <v>1222</v>
      </c>
      <c r="C171" s="46" t="s">
        <v>2121</v>
      </c>
      <c r="D171" s="46" t="s">
        <v>40</v>
      </c>
      <c r="E171" s="47" t="s">
        <v>1113</v>
      </c>
      <c r="F171" s="47" t="s">
        <v>1114</v>
      </c>
      <c r="G171" s="47">
        <v>603560</v>
      </c>
      <c r="H171" s="57">
        <v>344.79999999999995</v>
      </c>
      <c r="I171" s="60">
        <f>IF(R171="UP",VLOOKUP($I$1,Änderungen!$F$1:$G$4,2,FALSE),IF(OR(ISERROR(FIND("NOVOS",B171)),ISERROR(FIND("Design ",B171))),IF(OR(ISERROR(FIND("thanos EVO",B171)),ISERROR(FIND("Design ",B171))),0,96.55),19.35))</f>
        <v>0</v>
      </c>
      <c r="J171" s="40"/>
      <c r="K171" s="40" t="s">
        <v>1187</v>
      </c>
      <c r="L171" s="29">
        <f>IF(K171&lt;&gt;"",IFERROR(VLOOKUP(K171,Rabattwerte_eintragen!$A$3:$C$24,3,FALSE),0),0)</f>
        <v>0</v>
      </c>
      <c r="M171" s="58">
        <f>IF(H171&lt;&gt;"",H171*(1-L171)+I171*(1-VLOOKUP("A1",Rabattwerte_eintragen!$A$3:$C$26,3,FALSE)),"")</f>
        <v>344.79999999999995</v>
      </c>
      <c r="N171" s="40"/>
      <c r="O171" s="39" t="str">
        <f t="shared" si="3"/>
        <v>Artikel online anzeigen</v>
      </c>
      <c r="P171" s="44"/>
      <c r="Q171" s="49" t="s">
        <v>2540</v>
      </c>
      <c r="R171" s="37" t="s">
        <v>1018</v>
      </c>
      <c r="S171" s="55"/>
      <c r="T171" s="40" t="s">
        <v>1143</v>
      </c>
      <c r="U171" s="63" t="s">
        <v>4968</v>
      </c>
    </row>
    <row r="172" spans="1:21" x14ac:dyDescent="0.25">
      <c r="A172" s="1">
        <v>6824</v>
      </c>
      <c r="B172" s="46" t="s">
        <v>1223</v>
      </c>
      <c r="C172" s="46" t="s">
        <v>2126</v>
      </c>
      <c r="D172" s="46" t="s">
        <v>2262</v>
      </c>
      <c r="E172" s="47" t="s">
        <v>1113</v>
      </c>
      <c r="F172" s="47" t="s">
        <v>1114</v>
      </c>
      <c r="G172" s="47">
        <v>629218</v>
      </c>
      <c r="H172" s="57">
        <v>153.25</v>
      </c>
      <c r="I172" s="60">
        <f>IF(R172="UP",VLOOKUP($I$1,Änderungen!$F$1:$G$4,2,FALSE),IF(OR(ISERROR(FIND("NOVOS",B172)),ISERROR(FIND("Design ",B172))),IF(OR(ISERROR(FIND("thanos EVO",B172)),ISERROR(FIND("Design ",B172))),0,96.55),19.35))</f>
        <v>0</v>
      </c>
      <c r="J172" s="40"/>
      <c r="K172" s="40" t="s">
        <v>1187</v>
      </c>
      <c r="L172" s="29">
        <f>IF(K172&lt;&gt;"",IFERROR(VLOOKUP(K172,Rabattwerte_eintragen!$A$3:$C$24,3,FALSE),0),0)</f>
        <v>0</v>
      </c>
      <c r="M172" s="58">
        <f>IF(H172&lt;&gt;"",H172*(1-L172)+I172*(1-VLOOKUP("A1",Rabattwerte_eintragen!$A$3:$C$26,3,FALSE)),"")</f>
        <v>153.25</v>
      </c>
      <c r="N172" s="40"/>
      <c r="O172" s="39" t="str">
        <f t="shared" si="3"/>
        <v>Artikel online anzeigen</v>
      </c>
      <c r="P172" s="44"/>
      <c r="Q172" s="49" t="s">
        <v>2541</v>
      </c>
      <c r="R172" s="37" t="s">
        <v>1018</v>
      </c>
      <c r="S172" s="55"/>
      <c r="T172" s="40" t="s">
        <v>1143</v>
      </c>
      <c r="U172" s="63" t="s">
        <v>4969</v>
      </c>
    </row>
    <row r="173" spans="1:21" x14ac:dyDescent="0.25">
      <c r="A173" s="1">
        <v>6825</v>
      </c>
      <c r="B173" s="46" t="s">
        <v>1224</v>
      </c>
      <c r="C173" s="46" t="s">
        <v>2126</v>
      </c>
      <c r="D173" s="46" t="s">
        <v>2262</v>
      </c>
      <c r="E173" s="47" t="s">
        <v>1113</v>
      </c>
      <c r="F173" s="47" t="s">
        <v>1114</v>
      </c>
      <c r="G173" s="47">
        <v>629270</v>
      </c>
      <c r="H173" s="57">
        <v>119.39999999999999</v>
      </c>
      <c r="I173" s="60">
        <f>IF(R173="UP",VLOOKUP($I$1,Änderungen!$F$1:$G$4,2,FALSE),IF(OR(ISERROR(FIND("NOVOS",B173)),ISERROR(FIND("Design ",B173))),IF(OR(ISERROR(FIND("thanos EVO",B173)),ISERROR(FIND("Design ",B173))),0,96.55),19.35))</f>
        <v>0</v>
      </c>
      <c r="J173" s="40"/>
      <c r="K173" s="40" t="s">
        <v>1187</v>
      </c>
      <c r="L173" s="29">
        <f>IF(K173&lt;&gt;"",IFERROR(VLOOKUP(K173,Rabattwerte_eintragen!$A$3:$C$24,3,FALSE),0),0)</f>
        <v>0</v>
      </c>
      <c r="M173" s="58">
        <f>IF(H173&lt;&gt;"",H173*(1-L173)+I173*(1-VLOOKUP("A1",Rabattwerte_eintragen!$A$3:$C$26,3,FALSE)),"")</f>
        <v>119.39999999999999</v>
      </c>
      <c r="N173" s="40"/>
      <c r="O173" s="39" t="str">
        <f t="shared" si="3"/>
        <v>Artikel online anzeigen</v>
      </c>
      <c r="P173" s="44"/>
      <c r="Q173" s="49" t="s">
        <v>2542</v>
      </c>
      <c r="R173" s="37" t="s">
        <v>1018</v>
      </c>
      <c r="S173" s="55"/>
      <c r="T173" s="40" t="s">
        <v>1143</v>
      </c>
      <c r="U173" s="63" t="s">
        <v>4970</v>
      </c>
    </row>
    <row r="174" spans="1:21" x14ac:dyDescent="0.25">
      <c r="A174" s="1">
        <v>6826</v>
      </c>
      <c r="B174" s="46" t="s">
        <v>1413</v>
      </c>
      <c r="C174" s="46" t="s">
        <v>2121</v>
      </c>
      <c r="D174" s="46" t="s">
        <v>2262</v>
      </c>
      <c r="E174" s="47" t="s">
        <v>1113</v>
      </c>
      <c r="F174" s="47" t="s">
        <v>1114</v>
      </c>
      <c r="G174" s="47">
        <v>629386</v>
      </c>
      <c r="H174" s="57">
        <v>132.44999999999999</v>
      </c>
      <c r="I174" s="60">
        <f>IF(R174="UP",VLOOKUP($I$1,Änderungen!$F$1:$G$4,2,FALSE),IF(OR(ISERROR(FIND("NOVOS",B174)),ISERROR(FIND("Design ",B174))),IF(OR(ISERROR(FIND("thanos EVO",B174)),ISERROR(FIND("Design ",B174))),0,96.55),19.35))</f>
        <v>0</v>
      </c>
      <c r="J174" s="40"/>
      <c r="K174" s="40" t="s">
        <v>1187</v>
      </c>
      <c r="L174" s="29">
        <f>IF(K174&lt;&gt;"",IFERROR(VLOOKUP(K174,Rabattwerte_eintragen!$A$3:$C$24,3,FALSE),0),0)</f>
        <v>0</v>
      </c>
      <c r="M174" s="58">
        <f>IF(H174&lt;&gt;"",H174*(1-L174)+I174*(1-VLOOKUP("A1",Rabattwerte_eintragen!$A$3:$C$26,3,FALSE)),"")</f>
        <v>132.44999999999999</v>
      </c>
      <c r="N174" s="40"/>
      <c r="O174" s="39" t="str">
        <f t="shared" si="3"/>
        <v>Artikel online anzeigen</v>
      </c>
      <c r="P174" s="44"/>
      <c r="Q174" s="49" t="s">
        <v>2543</v>
      </c>
      <c r="R174" s="37" t="s">
        <v>1018</v>
      </c>
      <c r="S174" s="55"/>
      <c r="T174" s="40" t="s">
        <v>1143</v>
      </c>
      <c r="U174" s="63" t="s">
        <v>4971</v>
      </c>
    </row>
    <row r="175" spans="1:21" x14ac:dyDescent="0.25">
      <c r="A175" s="1">
        <v>6828</v>
      </c>
      <c r="B175" s="46" t="s">
        <v>1414</v>
      </c>
      <c r="C175" s="46" t="s">
        <v>2121</v>
      </c>
      <c r="D175" s="46" t="s">
        <v>2262</v>
      </c>
      <c r="E175" s="47" t="s">
        <v>1113</v>
      </c>
      <c r="F175" s="47" t="s">
        <v>1114</v>
      </c>
      <c r="G175" s="47">
        <v>629430</v>
      </c>
      <c r="H175" s="57">
        <v>136.15</v>
      </c>
      <c r="I175" s="60">
        <f>IF(R175="UP",VLOOKUP($I$1,Änderungen!$F$1:$G$4,2,FALSE),IF(OR(ISERROR(FIND("NOVOS",B175)),ISERROR(FIND("Design ",B175))),IF(OR(ISERROR(FIND("thanos EVO",B175)),ISERROR(FIND("Design ",B175))),0,96.55),19.35))</f>
        <v>0</v>
      </c>
      <c r="J175" s="40"/>
      <c r="K175" s="40" t="s">
        <v>1187</v>
      </c>
      <c r="L175" s="29">
        <f>IF(K175&lt;&gt;"",IFERROR(VLOOKUP(K175,Rabattwerte_eintragen!$A$3:$C$24,3,FALSE),0),0)</f>
        <v>0</v>
      </c>
      <c r="M175" s="58">
        <f>IF(H175&lt;&gt;"",H175*(1-L175)+I175*(1-VLOOKUP("A1",Rabattwerte_eintragen!$A$3:$C$26,3,FALSE)),"")</f>
        <v>136.15</v>
      </c>
      <c r="N175" s="40"/>
      <c r="O175" s="39" t="str">
        <f t="shared" si="3"/>
        <v>Artikel online anzeigen</v>
      </c>
      <c r="P175" s="44"/>
      <c r="Q175" s="49" t="s">
        <v>2544</v>
      </c>
      <c r="R175" s="37" t="s">
        <v>1018</v>
      </c>
      <c r="S175" s="55"/>
      <c r="T175" s="40" t="s">
        <v>1143</v>
      </c>
      <c r="U175" s="63" t="s">
        <v>4971</v>
      </c>
    </row>
    <row r="176" spans="1:21" x14ac:dyDescent="0.25">
      <c r="A176" s="1">
        <v>6829</v>
      </c>
      <c r="B176" s="46" t="s">
        <v>1415</v>
      </c>
      <c r="C176" s="46" t="s">
        <v>2121</v>
      </c>
      <c r="D176" s="46" t="s">
        <v>2262</v>
      </c>
      <c r="E176" s="47" t="s">
        <v>1113</v>
      </c>
      <c r="F176" s="47" t="s">
        <v>1114</v>
      </c>
      <c r="G176" s="47">
        <v>629454</v>
      </c>
      <c r="H176" s="57">
        <v>142.10000000000002</v>
      </c>
      <c r="I176" s="60">
        <f>IF(R176="UP",VLOOKUP($I$1,Änderungen!$F$1:$G$4,2,FALSE),IF(OR(ISERROR(FIND("NOVOS",B176)),ISERROR(FIND("Design ",B176))),IF(OR(ISERROR(FIND("thanos EVO",B176)),ISERROR(FIND("Design ",B176))),0,96.55),19.35))</f>
        <v>0</v>
      </c>
      <c r="J176" s="40"/>
      <c r="K176" s="40" t="s">
        <v>1187</v>
      </c>
      <c r="L176" s="29">
        <f>IF(K176&lt;&gt;"",IFERROR(VLOOKUP(K176,Rabattwerte_eintragen!$A$3:$C$24,3,FALSE),0),0)</f>
        <v>0</v>
      </c>
      <c r="M176" s="58">
        <f>IF(H176&lt;&gt;"",H176*(1-L176)+I176*(1-VLOOKUP("A1",Rabattwerte_eintragen!$A$3:$C$26,3,FALSE)),"")</f>
        <v>142.10000000000002</v>
      </c>
      <c r="N176" s="40"/>
      <c r="O176" s="39" t="str">
        <f t="shared" si="3"/>
        <v>Artikel online anzeigen</v>
      </c>
      <c r="P176" s="44"/>
      <c r="Q176" s="49" t="s">
        <v>2545</v>
      </c>
      <c r="R176" s="37" t="s">
        <v>1018</v>
      </c>
      <c r="S176" s="55"/>
      <c r="T176" s="40" t="s">
        <v>1143</v>
      </c>
      <c r="U176" s="63" t="s">
        <v>4972</v>
      </c>
    </row>
    <row r="177" spans="1:21" x14ac:dyDescent="0.25">
      <c r="A177" s="1">
        <v>6832</v>
      </c>
      <c r="B177" s="46" t="s">
        <v>1227</v>
      </c>
      <c r="C177" s="46" t="s">
        <v>2121</v>
      </c>
      <c r="D177" s="46" t="s">
        <v>2262</v>
      </c>
      <c r="E177" s="47" t="s">
        <v>1113</v>
      </c>
      <c r="F177" s="47" t="s">
        <v>1114</v>
      </c>
      <c r="G177" s="47">
        <v>629331</v>
      </c>
      <c r="H177" s="57">
        <v>130.1</v>
      </c>
      <c r="I177" s="60">
        <f>IF(R177="UP",VLOOKUP($I$1,Änderungen!$F$1:$G$4,2,FALSE),IF(OR(ISERROR(FIND("NOVOS",B177)),ISERROR(FIND("Design ",B177))),IF(OR(ISERROR(FIND("thanos EVO",B177)),ISERROR(FIND("Design ",B177))),0,96.55),19.35))</f>
        <v>0</v>
      </c>
      <c r="J177" s="40"/>
      <c r="K177" s="40" t="s">
        <v>1187</v>
      </c>
      <c r="L177" s="29">
        <f>IF(K177&lt;&gt;"",IFERROR(VLOOKUP(K177,Rabattwerte_eintragen!$A$3:$C$24,3,FALSE),0),0)</f>
        <v>0</v>
      </c>
      <c r="M177" s="58">
        <f>IF(H177&lt;&gt;"",H177*(1-L177)+I177*(1-VLOOKUP("A1",Rabattwerte_eintragen!$A$3:$C$26,3,FALSE)),"")</f>
        <v>130.1</v>
      </c>
      <c r="N177" s="40"/>
      <c r="O177" s="39" t="str">
        <f t="shared" si="3"/>
        <v>Artikel online anzeigen</v>
      </c>
      <c r="P177" s="44"/>
      <c r="Q177" s="49" t="s">
        <v>2546</v>
      </c>
      <c r="R177" s="37" t="s">
        <v>1018</v>
      </c>
      <c r="S177" s="55"/>
      <c r="T177" s="40" t="s">
        <v>1143</v>
      </c>
      <c r="U177" s="63" t="s">
        <v>4973</v>
      </c>
    </row>
    <row r="178" spans="1:21" x14ac:dyDescent="0.25">
      <c r="A178" s="1">
        <v>6830</v>
      </c>
      <c r="B178" s="46" t="s">
        <v>1225</v>
      </c>
      <c r="C178" s="46" t="s">
        <v>2121</v>
      </c>
      <c r="D178" s="46" t="s">
        <v>2262</v>
      </c>
      <c r="E178" s="47" t="s">
        <v>1113</v>
      </c>
      <c r="F178" s="47" t="s">
        <v>1114</v>
      </c>
      <c r="G178" s="47">
        <v>629300</v>
      </c>
      <c r="H178" s="57">
        <v>135.75</v>
      </c>
      <c r="I178" s="60">
        <f>IF(R178="UP",VLOOKUP($I$1,Änderungen!$F$1:$G$4,2,FALSE),IF(OR(ISERROR(FIND("NOVOS",B178)),ISERROR(FIND("Design ",B178))),IF(OR(ISERROR(FIND("thanos EVO",B178)),ISERROR(FIND("Design ",B178))),0,96.55),19.35))</f>
        <v>0</v>
      </c>
      <c r="J178" s="40"/>
      <c r="K178" s="40" t="s">
        <v>1187</v>
      </c>
      <c r="L178" s="29">
        <f>IF(K178&lt;&gt;"",IFERROR(VLOOKUP(K178,Rabattwerte_eintragen!$A$3:$C$24,3,FALSE),0),0)</f>
        <v>0</v>
      </c>
      <c r="M178" s="58">
        <f>IF(H178&lt;&gt;"",H178*(1-L178)+I178*(1-VLOOKUP("A1",Rabattwerte_eintragen!$A$3:$C$26,3,FALSE)),"")</f>
        <v>135.75</v>
      </c>
      <c r="N178" s="40"/>
      <c r="O178" s="39" t="str">
        <f t="shared" si="3"/>
        <v>Artikel online anzeigen</v>
      </c>
      <c r="P178" s="44"/>
      <c r="Q178" s="49" t="s">
        <v>2547</v>
      </c>
      <c r="R178" s="37" t="s">
        <v>1018</v>
      </c>
      <c r="S178" s="55"/>
      <c r="T178" s="40" t="s">
        <v>1143</v>
      </c>
      <c r="U178" s="63" t="s">
        <v>4974</v>
      </c>
    </row>
    <row r="179" spans="1:21" x14ac:dyDescent="0.25">
      <c r="A179" s="1">
        <v>6831</v>
      </c>
      <c r="B179" s="46" t="s">
        <v>1226</v>
      </c>
      <c r="C179" s="46" t="s">
        <v>2121</v>
      </c>
      <c r="D179" s="46" t="s">
        <v>2262</v>
      </c>
      <c r="E179" s="47" t="s">
        <v>1113</v>
      </c>
      <c r="F179" s="47" t="s">
        <v>1114</v>
      </c>
      <c r="G179" s="47">
        <v>629478</v>
      </c>
      <c r="H179" s="57">
        <v>142.10000000000002</v>
      </c>
      <c r="I179" s="60">
        <f>IF(R179="UP",VLOOKUP($I$1,Änderungen!$F$1:$G$4,2,FALSE),IF(OR(ISERROR(FIND("NOVOS",B179)),ISERROR(FIND("Design ",B179))),IF(OR(ISERROR(FIND("thanos EVO",B179)),ISERROR(FIND("Design ",B179))),0,96.55),19.35))</f>
        <v>0</v>
      </c>
      <c r="J179" s="40"/>
      <c r="K179" s="40" t="s">
        <v>1187</v>
      </c>
      <c r="L179" s="29">
        <f>IF(K179&lt;&gt;"",IFERROR(VLOOKUP(K179,Rabattwerte_eintragen!$A$3:$C$24,3,FALSE),0),0)</f>
        <v>0</v>
      </c>
      <c r="M179" s="58">
        <f>IF(H179&lt;&gt;"",H179*(1-L179)+I179*(1-VLOOKUP("A1",Rabattwerte_eintragen!$A$3:$C$26,3,FALSE)),"")</f>
        <v>142.10000000000002</v>
      </c>
      <c r="N179" s="40"/>
      <c r="O179" s="39" t="str">
        <f t="shared" si="3"/>
        <v>Artikel online anzeigen</v>
      </c>
      <c r="P179" s="44"/>
      <c r="Q179" s="49" t="s">
        <v>2548</v>
      </c>
      <c r="R179" s="37" t="s">
        <v>1018</v>
      </c>
      <c r="S179" s="55"/>
      <c r="T179" s="40" t="s">
        <v>1143</v>
      </c>
      <c r="U179" s="63" t="s">
        <v>4974</v>
      </c>
    </row>
    <row r="180" spans="1:21" x14ac:dyDescent="0.25">
      <c r="A180" s="1">
        <v>6850</v>
      </c>
      <c r="B180" s="46" t="s">
        <v>1416</v>
      </c>
      <c r="C180" s="46" t="s">
        <v>2121</v>
      </c>
      <c r="D180" s="46" t="s">
        <v>2263</v>
      </c>
      <c r="E180" s="47" t="s">
        <v>1113</v>
      </c>
      <c r="F180" s="47" t="s">
        <v>1114</v>
      </c>
      <c r="G180" s="47">
        <v>754323</v>
      </c>
      <c r="H180" s="57">
        <v>201.05</v>
      </c>
      <c r="I180" s="60">
        <f>IF(R180="UP",VLOOKUP($I$1,Änderungen!$F$1:$G$4,2,FALSE),IF(OR(ISERROR(FIND("NOVOS",B180)),ISERROR(FIND("Design ",B180))),IF(OR(ISERROR(FIND("thanos EVO",B180)),ISERROR(FIND("Design ",B180))),0,96.55),19.35))</f>
        <v>0</v>
      </c>
      <c r="J180" s="40"/>
      <c r="K180" s="40" t="s">
        <v>1186</v>
      </c>
      <c r="L180" s="29">
        <f>IF(K180&lt;&gt;"",IFERROR(VLOOKUP(K180,Rabattwerte_eintragen!$A$3:$C$24,3,FALSE),0),0)</f>
        <v>0</v>
      </c>
      <c r="M180" s="58">
        <f>IF(H180&lt;&gt;"",H180*(1-L180)+I180*(1-VLOOKUP("A1",Rabattwerte_eintragen!$A$3:$C$26,3,FALSE)),"")</f>
        <v>201.05</v>
      </c>
      <c r="N180" s="40"/>
      <c r="O180" s="39" t="str">
        <f t="shared" ref="O180:O242" si="4">IF(Q180&lt;&gt;"",HYPERLINK(Q180, "Artikel online anzeigen"),"")</f>
        <v>Artikel online anzeigen</v>
      </c>
      <c r="P180" s="44"/>
      <c r="Q180" s="49" t="s">
        <v>2549</v>
      </c>
      <c r="R180" s="37" t="s">
        <v>1018</v>
      </c>
      <c r="S180" s="55"/>
      <c r="T180" s="40" t="s">
        <v>1143</v>
      </c>
      <c r="U180" s="63" t="s">
        <v>4975</v>
      </c>
    </row>
    <row r="181" spans="1:21" x14ac:dyDescent="0.25">
      <c r="A181" s="1">
        <v>6851</v>
      </c>
      <c r="B181" s="46" t="s">
        <v>1417</v>
      </c>
      <c r="C181" s="46" t="s">
        <v>2127</v>
      </c>
      <c r="D181" s="46" t="s">
        <v>2263</v>
      </c>
      <c r="E181" s="47" t="s">
        <v>1113</v>
      </c>
      <c r="F181" s="47" t="s">
        <v>1114</v>
      </c>
      <c r="G181" s="47">
        <v>754347</v>
      </c>
      <c r="H181" s="57">
        <v>252</v>
      </c>
      <c r="I181" s="60">
        <f>IF(R181="UP",VLOOKUP($I$1,Änderungen!$F$1:$G$4,2,FALSE),IF(OR(ISERROR(FIND("NOVOS",B181)),ISERROR(FIND("Design ",B181))),IF(OR(ISERROR(FIND("thanos EVO",B181)),ISERROR(FIND("Design ",B181))),0,96.55),19.35))</f>
        <v>0</v>
      </c>
      <c r="J181" s="40"/>
      <c r="K181" s="40" t="s">
        <v>1186</v>
      </c>
      <c r="L181" s="29">
        <f>IF(K181&lt;&gt;"",IFERROR(VLOOKUP(K181,Rabattwerte_eintragen!$A$3:$C$24,3,FALSE),0),0)</f>
        <v>0</v>
      </c>
      <c r="M181" s="58">
        <f>IF(H181&lt;&gt;"",H181*(1-L181)+I181*(1-VLOOKUP("A1",Rabattwerte_eintragen!$A$3:$C$26,3,FALSE)),"")</f>
        <v>252</v>
      </c>
      <c r="N181" s="40"/>
      <c r="O181" s="39" t="str">
        <f t="shared" si="4"/>
        <v>Artikel online anzeigen</v>
      </c>
      <c r="P181" s="44"/>
      <c r="Q181" s="49" t="s">
        <v>2550</v>
      </c>
      <c r="R181" s="37" t="s">
        <v>1018</v>
      </c>
      <c r="S181" s="55"/>
      <c r="T181" s="40" t="s">
        <v>1143</v>
      </c>
      <c r="U181" s="63" t="s">
        <v>4975</v>
      </c>
    </row>
    <row r="182" spans="1:21" x14ac:dyDescent="0.25">
      <c r="A182" s="1">
        <v>8274</v>
      </c>
      <c r="B182" s="46" t="s">
        <v>1228</v>
      </c>
      <c r="C182" s="46" t="s">
        <v>2121</v>
      </c>
      <c r="D182" s="46" t="s">
        <v>38</v>
      </c>
      <c r="E182" s="47" t="s">
        <v>1113</v>
      </c>
      <c r="F182" s="47" t="s">
        <v>1114</v>
      </c>
      <c r="G182" s="47">
        <v>639323</v>
      </c>
      <c r="H182" s="57">
        <v>345.25</v>
      </c>
      <c r="I182" s="60">
        <f>IF(R182="UP",VLOOKUP($I$1,Änderungen!$F$1:$G$4,2,FALSE),IF(OR(ISERROR(FIND("NOVOS",B182)),ISERROR(FIND("Design ",B182))),IF(OR(ISERROR(FIND("thanos EVO",B182)),ISERROR(FIND("Design ",B182))),0,96.55),19.35))</f>
        <v>0</v>
      </c>
      <c r="J182" s="40"/>
      <c r="K182" s="40" t="s">
        <v>1177</v>
      </c>
      <c r="L182" s="29">
        <f>IF(K182&lt;&gt;"",IFERROR(VLOOKUP(K182,Rabattwerte_eintragen!$A$3:$C$24,3,FALSE),0),0)</f>
        <v>0</v>
      </c>
      <c r="M182" s="58">
        <f>IF(H182&lt;&gt;"",H182*(1-L182)+I182*(1-VLOOKUP("A1",Rabattwerte_eintragen!$A$3:$C$26,3,FALSE)),"")</f>
        <v>345.25</v>
      </c>
      <c r="N182" s="40"/>
      <c r="O182" s="39" t="str">
        <f t="shared" si="4"/>
        <v>Artikel online anzeigen</v>
      </c>
      <c r="P182" s="44"/>
      <c r="Q182" s="49" t="s">
        <v>2551</v>
      </c>
      <c r="R182" s="37" t="s">
        <v>1018</v>
      </c>
      <c r="S182" s="55"/>
      <c r="T182" s="40" t="s">
        <v>1144</v>
      </c>
      <c r="U182" s="63" t="s">
        <v>4976</v>
      </c>
    </row>
    <row r="183" spans="1:21" x14ac:dyDescent="0.25">
      <c r="A183" s="1">
        <v>8275</v>
      </c>
      <c r="B183" s="46" t="s">
        <v>1229</v>
      </c>
      <c r="C183" s="46" t="s">
        <v>2121</v>
      </c>
      <c r="D183" s="46" t="s">
        <v>38</v>
      </c>
      <c r="E183" s="47" t="s">
        <v>1113</v>
      </c>
      <c r="F183" s="47" t="s">
        <v>1114</v>
      </c>
      <c r="G183" s="47">
        <v>651752</v>
      </c>
      <c r="H183" s="57">
        <v>378.25</v>
      </c>
      <c r="I183" s="60">
        <f>IF(R183="UP",VLOOKUP($I$1,Änderungen!$F$1:$G$4,2,FALSE),IF(OR(ISERROR(FIND("NOVOS",B183)),ISERROR(FIND("Design ",B183))),IF(OR(ISERROR(FIND("thanos EVO",B183)),ISERROR(FIND("Design ",B183))),0,96.55),19.35))</f>
        <v>0</v>
      </c>
      <c r="J183" s="40"/>
      <c r="K183" s="40" t="s">
        <v>1177</v>
      </c>
      <c r="L183" s="29">
        <f>IF(K183&lt;&gt;"",IFERROR(VLOOKUP(K183,Rabattwerte_eintragen!$A$3:$C$24,3,FALSE),0),0)</f>
        <v>0</v>
      </c>
      <c r="M183" s="58">
        <f>IF(H183&lt;&gt;"",H183*(1-L183)+I183*(1-VLOOKUP("A1",Rabattwerte_eintragen!$A$3:$C$26,3,FALSE)),"")</f>
        <v>378.25</v>
      </c>
      <c r="N183" s="40"/>
      <c r="O183" s="39" t="str">
        <f t="shared" si="4"/>
        <v>Artikel online anzeigen</v>
      </c>
      <c r="P183" s="44"/>
      <c r="Q183" s="49" t="s">
        <v>2552</v>
      </c>
      <c r="R183" s="37" t="s">
        <v>1018</v>
      </c>
      <c r="S183" s="55"/>
      <c r="T183" s="40" t="s">
        <v>1144</v>
      </c>
      <c r="U183" s="63" t="s">
        <v>4977</v>
      </c>
    </row>
    <row r="184" spans="1:21" x14ac:dyDescent="0.25">
      <c r="A184" s="1">
        <v>8276</v>
      </c>
      <c r="B184" s="46" t="s">
        <v>1230</v>
      </c>
      <c r="C184" s="46" t="s">
        <v>2121</v>
      </c>
      <c r="D184" s="46" t="s">
        <v>38</v>
      </c>
      <c r="E184" s="47" t="s">
        <v>1113</v>
      </c>
      <c r="F184" s="47" t="s">
        <v>1114</v>
      </c>
      <c r="G184" s="47">
        <v>651776</v>
      </c>
      <c r="H184" s="57">
        <v>378.25</v>
      </c>
      <c r="I184" s="60">
        <f>IF(R184="UP",VLOOKUP($I$1,Änderungen!$F$1:$G$4,2,FALSE),IF(OR(ISERROR(FIND("NOVOS",B184)),ISERROR(FIND("Design ",B184))),IF(OR(ISERROR(FIND("thanos EVO",B184)),ISERROR(FIND("Design ",B184))),0,96.55),19.35))</f>
        <v>0</v>
      </c>
      <c r="J184" s="40"/>
      <c r="K184" s="40" t="s">
        <v>1177</v>
      </c>
      <c r="L184" s="29">
        <f>IF(K184&lt;&gt;"",IFERROR(VLOOKUP(K184,Rabattwerte_eintragen!$A$3:$C$24,3,FALSE),0),0)</f>
        <v>0</v>
      </c>
      <c r="M184" s="58">
        <f>IF(H184&lt;&gt;"",H184*(1-L184)+I184*(1-VLOOKUP("A1",Rabattwerte_eintragen!$A$3:$C$26,3,FALSE)),"")</f>
        <v>378.25</v>
      </c>
      <c r="N184" s="40"/>
      <c r="O184" s="39" t="str">
        <f t="shared" si="4"/>
        <v>Artikel online anzeigen</v>
      </c>
      <c r="P184" s="44"/>
      <c r="Q184" s="49" t="s">
        <v>2553</v>
      </c>
      <c r="R184" s="37" t="s">
        <v>1018</v>
      </c>
      <c r="S184" s="55"/>
      <c r="T184" s="40" t="s">
        <v>1144</v>
      </c>
      <c r="U184" s="63" t="s">
        <v>4978</v>
      </c>
    </row>
    <row r="185" spans="1:21" x14ac:dyDescent="0.25">
      <c r="A185" s="1">
        <v>8277</v>
      </c>
      <c r="B185" s="46" t="s">
        <v>1231</v>
      </c>
      <c r="C185" s="46" t="s">
        <v>2121</v>
      </c>
      <c r="D185" s="46" t="s">
        <v>38</v>
      </c>
      <c r="E185" s="47" t="s">
        <v>1113</v>
      </c>
      <c r="F185" s="47" t="s">
        <v>1114</v>
      </c>
      <c r="G185" s="47">
        <v>639606</v>
      </c>
      <c r="H185" s="57">
        <v>371.1</v>
      </c>
      <c r="I185" s="60">
        <f>IF(R185="UP",VLOOKUP($I$1,Änderungen!$F$1:$G$4,2,FALSE),IF(OR(ISERROR(FIND("NOVOS",B185)),ISERROR(FIND("Design ",B185))),IF(OR(ISERROR(FIND("thanos EVO",B185)),ISERROR(FIND("Design ",B185))),0,96.55),19.35))</f>
        <v>0</v>
      </c>
      <c r="J185" s="40"/>
      <c r="K185" s="40" t="s">
        <v>1177</v>
      </c>
      <c r="L185" s="29">
        <f>IF(K185&lt;&gt;"",IFERROR(VLOOKUP(K185,Rabattwerte_eintragen!$A$3:$C$24,3,FALSE),0),0)</f>
        <v>0</v>
      </c>
      <c r="M185" s="58">
        <f>IF(H185&lt;&gt;"",H185*(1-L185)+I185*(1-VLOOKUP("A1",Rabattwerte_eintragen!$A$3:$C$26,3,FALSE)),"")</f>
        <v>371.1</v>
      </c>
      <c r="N185" s="40"/>
      <c r="O185" s="39" t="str">
        <f t="shared" si="4"/>
        <v>Artikel online anzeigen</v>
      </c>
      <c r="P185" s="44"/>
      <c r="Q185" s="49" t="s">
        <v>2554</v>
      </c>
      <c r="R185" s="37" t="s">
        <v>1018</v>
      </c>
      <c r="S185" s="55"/>
      <c r="T185" s="40" t="s">
        <v>1144</v>
      </c>
      <c r="U185" s="63" t="s">
        <v>4979</v>
      </c>
    </row>
    <row r="186" spans="1:21" x14ac:dyDescent="0.25">
      <c r="A186" s="1">
        <v>8279</v>
      </c>
      <c r="B186" s="46" t="s">
        <v>1232</v>
      </c>
      <c r="C186" s="46" t="s">
        <v>2127</v>
      </c>
      <c r="D186" s="46" t="s">
        <v>38</v>
      </c>
      <c r="E186" s="47" t="s">
        <v>1113</v>
      </c>
      <c r="F186" s="47" t="s">
        <v>1114</v>
      </c>
      <c r="G186" s="47">
        <v>639613</v>
      </c>
      <c r="H186" s="57">
        <v>409.09999999999997</v>
      </c>
      <c r="I186" s="60">
        <f>IF(R186="UP",VLOOKUP($I$1,Änderungen!$F$1:$G$4,2,FALSE),IF(OR(ISERROR(FIND("NOVOS",B186)),ISERROR(FIND("Design ",B186))),IF(OR(ISERROR(FIND("thanos EVO",B186)),ISERROR(FIND("Design ",B186))),0,96.55),19.35))</f>
        <v>0</v>
      </c>
      <c r="J186" s="40"/>
      <c r="K186" s="40" t="s">
        <v>1177</v>
      </c>
      <c r="L186" s="29">
        <f>IF(K186&lt;&gt;"",IFERROR(VLOOKUP(K186,Rabattwerte_eintragen!$A$3:$C$24,3,FALSE),0),0)</f>
        <v>0</v>
      </c>
      <c r="M186" s="58">
        <f>IF(H186&lt;&gt;"",H186*(1-L186)+I186*(1-VLOOKUP("A1",Rabattwerte_eintragen!$A$3:$C$26,3,FALSE)),"")</f>
        <v>409.09999999999997</v>
      </c>
      <c r="N186" s="40"/>
      <c r="O186" s="39" t="str">
        <f t="shared" si="4"/>
        <v>Artikel online anzeigen</v>
      </c>
      <c r="P186" s="44"/>
      <c r="Q186" s="49" t="s">
        <v>2555</v>
      </c>
      <c r="R186" s="37" t="s">
        <v>1018</v>
      </c>
      <c r="S186" s="55"/>
      <c r="T186" s="40" t="s">
        <v>1144</v>
      </c>
      <c r="U186" s="63" t="s">
        <v>4980</v>
      </c>
    </row>
    <row r="187" spans="1:21" x14ac:dyDescent="0.25">
      <c r="A187" s="1">
        <v>8280</v>
      </c>
      <c r="B187" s="46" t="s">
        <v>1233</v>
      </c>
      <c r="C187" s="46" t="s">
        <v>2127</v>
      </c>
      <c r="D187" s="46" t="s">
        <v>38</v>
      </c>
      <c r="E187" s="47" t="s">
        <v>1113</v>
      </c>
      <c r="F187" s="47" t="s">
        <v>1114</v>
      </c>
      <c r="G187" s="47">
        <v>651844</v>
      </c>
      <c r="H187" s="57">
        <v>442.1</v>
      </c>
      <c r="I187" s="60">
        <f>IF(R187="UP",VLOOKUP($I$1,Änderungen!$F$1:$G$4,2,FALSE),IF(OR(ISERROR(FIND("NOVOS",B187)),ISERROR(FIND("Design ",B187))),IF(OR(ISERROR(FIND("thanos EVO",B187)),ISERROR(FIND("Design ",B187))),0,96.55),19.35))</f>
        <v>0</v>
      </c>
      <c r="J187" s="40"/>
      <c r="K187" s="40" t="s">
        <v>1177</v>
      </c>
      <c r="L187" s="29">
        <f>IF(K187&lt;&gt;"",IFERROR(VLOOKUP(K187,Rabattwerte_eintragen!$A$3:$C$24,3,FALSE),0),0)</f>
        <v>0</v>
      </c>
      <c r="M187" s="58">
        <f>IF(H187&lt;&gt;"",H187*(1-L187)+I187*(1-VLOOKUP("A1",Rabattwerte_eintragen!$A$3:$C$26,3,FALSE)),"")</f>
        <v>442.1</v>
      </c>
      <c r="N187" s="40"/>
      <c r="O187" s="39" t="str">
        <f t="shared" si="4"/>
        <v>Artikel online anzeigen</v>
      </c>
      <c r="P187" s="44"/>
      <c r="Q187" s="49" t="s">
        <v>2556</v>
      </c>
      <c r="R187" s="37" t="s">
        <v>1018</v>
      </c>
      <c r="S187" s="55"/>
      <c r="T187" s="40" t="s">
        <v>1144</v>
      </c>
      <c r="U187" s="63" t="s">
        <v>4981</v>
      </c>
    </row>
    <row r="188" spans="1:21" x14ac:dyDescent="0.25">
      <c r="A188" s="1">
        <v>8281</v>
      </c>
      <c r="B188" s="46" t="s">
        <v>1234</v>
      </c>
      <c r="C188" s="46" t="s">
        <v>2127</v>
      </c>
      <c r="D188" s="46" t="s">
        <v>38</v>
      </c>
      <c r="E188" s="47" t="s">
        <v>1113</v>
      </c>
      <c r="F188" s="47" t="s">
        <v>1114</v>
      </c>
      <c r="G188" s="47">
        <v>651905</v>
      </c>
      <c r="H188" s="57">
        <v>442.1</v>
      </c>
      <c r="I188" s="60">
        <f>IF(R188="UP",VLOOKUP($I$1,Änderungen!$F$1:$G$4,2,FALSE),IF(OR(ISERROR(FIND("NOVOS",B188)),ISERROR(FIND("Design ",B188))),IF(OR(ISERROR(FIND("thanos EVO",B188)),ISERROR(FIND("Design ",B188))),0,96.55),19.35))</f>
        <v>0</v>
      </c>
      <c r="J188" s="40"/>
      <c r="K188" s="40" t="s">
        <v>1177</v>
      </c>
      <c r="L188" s="29">
        <f>IF(K188&lt;&gt;"",IFERROR(VLOOKUP(K188,Rabattwerte_eintragen!$A$3:$C$24,3,FALSE),0),0)</f>
        <v>0</v>
      </c>
      <c r="M188" s="58">
        <f>IF(H188&lt;&gt;"",H188*(1-L188)+I188*(1-VLOOKUP("A1",Rabattwerte_eintragen!$A$3:$C$26,3,FALSE)),"")</f>
        <v>442.1</v>
      </c>
      <c r="N188" s="40"/>
      <c r="O188" s="39" t="str">
        <f t="shared" si="4"/>
        <v>Artikel online anzeigen</v>
      </c>
      <c r="P188" s="44"/>
      <c r="Q188" s="49" t="s">
        <v>2557</v>
      </c>
      <c r="R188" s="37" t="s">
        <v>1018</v>
      </c>
      <c r="S188" s="55"/>
      <c r="T188" s="40" t="s">
        <v>1144</v>
      </c>
      <c r="U188" s="63" t="s">
        <v>4982</v>
      </c>
    </row>
    <row r="189" spans="1:21" x14ac:dyDescent="0.25">
      <c r="A189" s="1">
        <v>8282</v>
      </c>
      <c r="B189" s="46" t="s">
        <v>1235</v>
      </c>
      <c r="C189" s="46" t="s">
        <v>2127</v>
      </c>
      <c r="D189" s="46" t="s">
        <v>38</v>
      </c>
      <c r="E189" s="47" t="s">
        <v>1113</v>
      </c>
      <c r="F189" s="47" t="s">
        <v>1114</v>
      </c>
      <c r="G189" s="47">
        <v>639620</v>
      </c>
      <c r="H189" s="57">
        <v>434.95</v>
      </c>
      <c r="I189" s="60">
        <f>IF(R189="UP",VLOOKUP($I$1,Änderungen!$F$1:$G$4,2,FALSE),IF(OR(ISERROR(FIND("NOVOS",B189)),ISERROR(FIND("Design ",B189))),IF(OR(ISERROR(FIND("thanos EVO",B189)),ISERROR(FIND("Design ",B189))),0,96.55),19.35))</f>
        <v>0</v>
      </c>
      <c r="J189" s="40"/>
      <c r="K189" s="40" t="s">
        <v>1177</v>
      </c>
      <c r="L189" s="29">
        <f>IF(K189&lt;&gt;"",IFERROR(VLOOKUP(K189,Rabattwerte_eintragen!$A$3:$C$24,3,FALSE),0),0)</f>
        <v>0</v>
      </c>
      <c r="M189" s="58">
        <f>IF(H189&lt;&gt;"",H189*(1-L189)+I189*(1-VLOOKUP("A1",Rabattwerte_eintragen!$A$3:$C$26,3,FALSE)),"")</f>
        <v>434.95</v>
      </c>
      <c r="N189" s="40"/>
      <c r="O189" s="39" t="str">
        <f t="shared" si="4"/>
        <v>Artikel online anzeigen</v>
      </c>
      <c r="P189" s="44"/>
      <c r="Q189" s="49" t="s">
        <v>2558</v>
      </c>
      <c r="R189" s="37" t="s">
        <v>1018</v>
      </c>
      <c r="S189" s="55"/>
      <c r="T189" s="40" t="s">
        <v>1144</v>
      </c>
      <c r="U189" s="63" t="s">
        <v>4983</v>
      </c>
    </row>
    <row r="190" spans="1:21" x14ac:dyDescent="0.25">
      <c r="A190" s="1">
        <v>8294</v>
      </c>
      <c r="B190" s="46" t="s">
        <v>1236</v>
      </c>
      <c r="C190" s="46" t="s">
        <v>2121</v>
      </c>
      <c r="D190" s="46" t="s">
        <v>1269</v>
      </c>
      <c r="E190" s="47" t="s">
        <v>1113</v>
      </c>
      <c r="F190" s="47" t="s">
        <v>1114</v>
      </c>
      <c r="G190" s="47">
        <v>639514</v>
      </c>
      <c r="H190" s="57">
        <v>284.25</v>
      </c>
      <c r="I190" s="60">
        <f>IF(R190="UP",VLOOKUP($I$1,Änderungen!$F$1:$G$4,2,FALSE),IF(OR(ISERROR(FIND("NOVOS",B190)),ISERROR(FIND("Design ",B190))),IF(OR(ISERROR(FIND("thanos EVO",B190)),ISERROR(FIND("Design ",B190))),0,96.55),19.35))</f>
        <v>0</v>
      </c>
      <c r="J190" s="40"/>
      <c r="K190" s="40" t="s">
        <v>1177</v>
      </c>
      <c r="L190" s="29">
        <f>IF(K190&lt;&gt;"",IFERROR(VLOOKUP(K190,Rabattwerte_eintragen!$A$3:$C$24,3,FALSE),0),0)</f>
        <v>0</v>
      </c>
      <c r="M190" s="58">
        <f>IF(H190&lt;&gt;"",H190*(1-L190)+I190*(1-VLOOKUP("A1",Rabattwerte_eintragen!$A$3:$C$26,3,FALSE)),"")</f>
        <v>284.25</v>
      </c>
      <c r="N190" s="40"/>
      <c r="O190" s="39" t="str">
        <f t="shared" si="4"/>
        <v>Artikel online anzeigen</v>
      </c>
      <c r="P190" s="44"/>
      <c r="Q190" s="49" t="s">
        <v>2559</v>
      </c>
      <c r="R190" s="37" t="s">
        <v>1018</v>
      </c>
      <c r="S190" s="55"/>
      <c r="T190" s="40" t="s">
        <v>1144</v>
      </c>
      <c r="U190" s="63" t="s">
        <v>4984</v>
      </c>
    </row>
    <row r="191" spans="1:21" x14ac:dyDescent="0.25">
      <c r="A191" s="1">
        <v>8297</v>
      </c>
      <c r="B191" s="46" t="s">
        <v>1237</v>
      </c>
      <c r="C191" s="46" t="s">
        <v>2127</v>
      </c>
      <c r="D191" s="46" t="s">
        <v>1269</v>
      </c>
      <c r="E191" s="47" t="s">
        <v>1113</v>
      </c>
      <c r="F191" s="47" t="s">
        <v>1114</v>
      </c>
      <c r="G191" s="47">
        <v>639644</v>
      </c>
      <c r="H191" s="57">
        <v>348.1</v>
      </c>
      <c r="I191" s="60">
        <f>IF(R191="UP",VLOOKUP($I$1,Änderungen!$F$1:$G$4,2,FALSE),IF(OR(ISERROR(FIND("NOVOS",B191)),ISERROR(FIND("Design ",B191))),IF(OR(ISERROR(FIND("thanos EVO",B191)),ISERROR(FIND("Design ",B191))),0,96.55),19.35))</f>
        <v>0</v>
      </c>
      <c r="J191" s="40"/>
      <c r="K191" s="40" t="s">
        <v>1177</v>
      </c>
      <c r="L191" s="29">
        <f>IF(K191&lt;&gt;"",IFERROR(VLOOKUP(K191,Rabattwerte_eintragen!$A$3:$C$24,3,FALSE),0),0)</f>
        <v>0</v>
      </c>
      <c r="M191" s="58">
        <f>IF(H191&lt;&gt;"",H191*(1-L191)+I191*(1-VLOOKUP("A1",Rabattwerte_eintragen!$A$3:$C$26,3,FALSE)),"")</f>
        <v>348.1</v>
      </c>
      <c r="N191" s="40"/>
      <c r="O191" s="39" t="str">
        <f t="shared" si="4"/>
        <v>Artikel online anzeigen</v>
      </c>
      <c r="P191" s="44"/>
      <c r="Q191" s="49" t="s">
        <v>2560</v>
      </c>
      <c r="R191" s="37" t="s">
        <v>1018</v>
      </c>
      <c r="S191" s="55"/>
      <c r="T191" s="40" t="s">
        <v>1144</v>
      </c>
      <c r="U191" s="63" t="s">
        <v>4985</v>
      </c>
    </row>
    <row r="192" spans="1:21" x14ac:dyDescent="0.25">
      <c r="A192" s="1">
        <v>1506</v>
      </c>
      <c r="B192" s="46" t="s">
        <v>1418</v>
      </c>
      <c r="C192" s="46" t="s">
        <v>2133</v>
      </c>
      <c r="D192" s="46" t="s">
        <v>2264</v>
      </c>
      <c r="E192" s="47" t="s">
        <v>1113</v>
      </c>
      <c r="F192" s="47" t="s">
        <v>1115</v>
      </c>
      <c r="G192" s="47">
        <v>751940</v>
      </c>
      <c r="H192" s="57">
        <v>299.64999999999998</v>
      </c>
      <c r="I192" s="60">
        <f>IF(R192="UP",VLOOKUP($I$1,Änderungen!$F$1:$G$4,2,FALSE),IF(OR(ISERROR(FIND("NOVOS",B192)),ISERROR(FIND("Design ",B192))),IF(OR(ISERROR(FIND("thanos EVO",B192)),ISERROR(FIND("Design ",B192))),0,96.55),19.35))</f>
        <v>0</v>
      </c>
      <c r="J192" s="40"/>
      <c r="K192" s="40" t="s">
        <v>1186</v>
      </c>
      <c r="L192" s="29">
        <f>IF(K192&lt;&gt;"",IFERROR(VLOOKUP(K192,Rabattwerte_eintragen!$A$3:$C$24,3,FALSE),0),0)</f>
        <v>0</v>
      </c>
      <c r="M192" s="58">
        <f>IF(H192&lt;&gt;"",H192*(1-L192)+I192*(1-VLOOKUP("A1",Rabattwerte_eintragen!$A$3:$C$26,3,FALSE)),"")</f>
        <v>299.64999999999998</v>
      </c>
      <c r="N192" s="40"/>
      <c r="O192" s="39" t="str">
        <f t="shared" si="4"/>
        <v>Artikel online anzeigen</v>
      </c>
      <c r="P192" s="44"/>
      <c r="Q192" s="49" t="s">
        <v>2561</v>
      </c>
      <c r="R192" s="37" t="s">
        <v>1018</v>
      </c>
      <c r="S192" s="55"/>
      <c r="T192" s="40" t="s">
        <v>1145</v>
      </c>
      <c r="U192" s="63" t="s">
        <v>4986</v>
      </c>
    </row>
    <row r="193" spans="1:21" x14ac:dyDescent="0.25">
      <c r="A193" s="1">
        <v>1507</v>
      </c>
      <c r="B193" s="46" t="s">
        <v>98</v>
      </c>
      <c r="C193" s="46" t="s">
        <v>2133</v>
      </c>
      <c r="D193" s="46" t="s">
        <v>2264</v>
      </c>
      <c r="E193" s="47" t="s">
        <v>1113</v>
      </c>
      <c r="F193" s="47" t="s">
        <v>1115</v>
      </c>
      <c r="G193" s="47">
        <v>751957</v>
      </c>
      <c r="H193" s="57">
        <v>319</v>
      </c>
      <c r="I193" s="60">
        <f>IF(R193="UP",VLOOKUP($I$1,Änderungen!$F$1:$G$4,2,FALSE),IF(OR(ISERROR(FIND("NOVOS",B193)),ISERROR(FIND("Design ",B193))),IF(OR(ISERROR(FIND("thanos EVO",B193)),ISERROR(FIND("Design ",B193))),0,96.55),19.35))</f>
        <v>0</v>
      </c>
      <c r="J193" s="40"/>
      <c r="K193" s="40" t="s">
        <v>1186</v>
      </c>
      <c r="L193" s="29">
        <f>IF(K193&lt;&gt;"",IFERROR(VLOOKUP(K193,Rabattwerte_eintragen!$A$3:$C$24,3,FALSE),0),0)</f>
        <v>0</v>
      </c>
      <c r="M193" s="58">
        <f>IF(H193&lt;&gt;"",H193*(1-L193)+I193*(1-VLOOKUP("A1",Rabattwerte_eintragen!$A$3:$C$26,3,FALSE)),"")</f>
        <v>319</v>
      </c>
      <c r="N193" s="40"/>
      <c r="O193" s="39" t="str">
        <f t="shared" si="4"/>
        <v>Artikel online anzeigen</v>
      </c>
      <c r="P193" s="44"/>
      <c r="Q193" s="49" t="s">
        <v>2562</v>
      </c>
      <c r="R193" s="37" t="s">
        <v>1018</v>
      </c>
      <c r="S193" s="55"/>
      <c r="T193" s="40" t="s">
        <v>1145</v>
      </c>
      <c r="U193" s="63" t="s">
        <v>4987</v>
      </c>
    </row>
    <row r="194" spans="1:21" x14ac:dyDescent="0.25">
      <c r="A194" s="1">
        <v>1508</v>
      </c>
      <c r="B194" s="46" t="s">
        <v>1419</v>
      </c>
      <c r="C194" s="46" t="s">
        <v>2133</v>
      </c>
      <c r="D194" s="46" t="s">
        <v>2264</v>
      </c>
      <c r="E194" s="47" t="s">
        <v>1113</v>
      </c>
      <c r="F194" s="47" t="s">
        <v>1115</v>
      </c>
      <c r="G194" s="47">
        <v>751988</v>
      </c>
      <c r="H194" s="57">
        <v>299.64999999999998</v>
      </c>
      <c r="I194" s="60">
        <f>IF(R194="UP",VLOOKUP($I$1,Änderungen!$F$1:$G$4,2,FALSE),IF(OR(ISERROR(FIND("NOVOS",B194)),ISERROR(FIND("Design ",B194))),IF(OR(ISERROR(FIND("thanos EVO",B194)),ISERROR(FIND("Design ",B194))),0,96.55),19.35))</f>
        <v>0</v>
      </c>
      <c r="J194" s="40" t="s">
        <v>1019</v>
      </c>
      <c r="K194" s="40" t="s">
        <v>1186</v>
      </c>
      <c r="L194" s="29">
        <f>IF(K194&lt;&gt;"",IFERROR(VLOOKUP(K194,Rabattwerte_eintragen!$A$3:$C$24,3,FALSE),0),0)</f>
        <v>0</v>
      </c>
      <c r="M194" s="58">
        <f>IF(H194&lt;&gt;"",H194*(1-L194)+I194*(1-VLOOKUP("A1",Rabattwerte_eintragen!$A$3:$C$26,3,FALSE)),"")</f>
        <v>299.64999999999998</v>
      </c>
      <c r="N194" s="40"/>
      <c r="O194" s="39" t="str">
        <f t="shared" si="4"/>
        <v>Artikel online anzeigen</v>
      </c>
      <c r="P194" s="44"/>
      <c r="Q194" s="49" t="s">
        <v>2563</v>
      </c>
      <c r="R194" s="37" t="s">
        <v>1018</v>
      </c>
      <c r="S194" s="55"/>
      <c r="T194" s="40" t="s">
        <v>1145</v>
      </c>
      <c r="U194" s="63" t="s">
        <v>4988</v>
      </c>
    </row>
    <row r="195" spans="1:21" x14ac:dyDescent="0.25">
      <c r="A195" s="1">
        <v>1509</v>
      </c>
      <c r="B195" s="46" t="s">
        <v>99</v>
      </c>
      <c r="C195" s="46" t="s">
        <v>2133</v>
      </c>
      <c r="D195" s="46" t="s">
        <v>2264</v>
      </c>
      <c r="E195" s="47" t="s">
        <v>1113</v>
      </c>
      <c r="F195" s="47" t="s">
        <v>1115</v>
      </c>
      <c r="G195" s="47">
        <v>751995</v>
      </c>
      <c r="H195" s="57">
        <v>319</v>
      </c>
      <c r="I195" s="60">
        <f>IF(R195="UP",VLOOKUP($I$1,Änderungen!$F$1:$G$4,2,FALSE),IF(OR(ISERROR(FIND("NOVOS",B195)),ISERROR(FIND("Design ",B195))),IF(OR(ISERROR(FIND("thanos EVO",B195)),ISERROR(FIND("Design ",B195))),0,96.55),19.35))</f>
        <v>0</v>
      </c>
      <c r="J195" s="40"/>
      <c r="K195" s="40" t="s">
        <v>1186</v>
      </c>
      <c r="L195" s="29">
        <f>IF(K195&lt;&gt;"",IFERROR(VLOOKUP(K195,Rabattwerte_eintragen!$A$3:$C$24,3,FALSE),0),0)</f>
        <v>0</v>
      </c>
      <c r="M195" s="58">
        <f>IF(H195&lt;&gt;"",H195*(1-L195)+I195*(1-VLOOKUP("A1",Rabattwerte_eintragen!$A$3:$C$26,3,FALSE)),"")</f>
        <v>319</v>
      </c>
      <c r="N195" s="40"/>
      <c r="O195" s="39" t="str">
        <f t="shared" si="4"/>
        <v>Artikel online anzeigen</v>
      </c>
      <c r="P195" s="44"/>
      <c r="Q195" s="49" t="s">
        <v>2564</v>
      </c>
      <c r="R195" s="37" t="s">
        <v>1018</v>
      </c>
      <c r="S195" s="55"/>
      <c r="T195" s="40" t="s">
        <v>1145</v>
      </c>
      <c r="U195" s="63" t="s">
        <v>4989</v>
      </c>
    </row>
    <row r="196" spans="1:21" x14ac:dyDescent="0.25">
      <c r="A196" s="1">
        <v>1510</v>
      </c>
      <c r="B196" s="46" t="s">
        <v>1420</v>
      </c>
      <c r="C196" s="46" t="s">
        <v>2133</v>
      </c>
      <c r="D196" s="46" t="s">
        <v>2264</v>
      </c>
      <c r="E196" s="47" t="s">
        <v>1113</v>
      </c>
      <c r="F196" s="47" t="s">
        <v>1115</v>
      </c>
      <c r="G196" s="47">
        <v>724975</v>
      </c>
      <c r="H196" s="57">
        <v>299.64999999999998</v>
      </c>
      <c r="I196" s="60">
        <f>IF(R196="UP",VLOOKUP($I$1,Änderungen!$F$1:$G$4,2,FALSE),IF(OR(ISERROR(FIND("NOVOS",B196)),ISERROR(FIND("Design ",B196))),IF(OR(ISERROR(FIND("thanos EVO",B196)),ISERROR(FIND("Design ",B196))),0,96.55),19.35))</f>
        <v>0</v>
      </c>
      <c r="J196" s="40"/>
      <c r="K196" s="40" t="s">
        <v>1186</v>
      </c>
      <c r="L196" s="29">
        <f>IF(K196&lt;&gt;"",IFERROR(VLOOKUP(K196,Rabattwerte_eintragen!$A$3:$C$24,3,FALSE),0),0)</f>
        <v>0</v>
      </c>
      <c r="M196" s="58">
        <f>IF(H196&lt;&gt;"",H196*(1-L196)+I196*(1-VLOOKUP("A1",Rabattwerte_eintragen!$A$3:$C$26,3,FALSE)),"")</f>
        <v>299.64999999999998</v>
      </c>
      <c r="N196" s="40"/>
      <c r="O196" s="39" t="str">
        <f t="shared" si="4"/>
        <v>Artikel online anzeigen</v>
      </c>
      <c r="P196" s="44"/>
      <c r="Q196" s="49" t="s">
        <v>2565</v>
      </c>
      <c r="R196" s="37" t="s">
        <v>1018</v>
      </c>
      <c r="S196" s="55"/>
      <c r="T196" s="40" t="s">
        <v>1145</v>
      </c>
      <c r="U196" s="63" t="s">
        <v>4990</v>
      </c>
    </row>
    <row r="197" spans="1:21" x14ac:dyDescent="0.25">
      <c r="A197" s="1">
        <v>1511</v>
      </c>
      <c r="B197" s="46" t="s">
        <v>100</v>
      </c>
      <c r="C197" s="46" t="s">
        <v>2133</v>
      </c>
      <c r="D197" s="46" t="s">
        <v>2264</v>
      </c>
      <c r="E197" s="47" t="s">
        <v>1113</v>
      </c>
      <c r="F197" s="47" t="s">
        <v>1115</v>
      </c>
      <c r="G197" s="47">
        <v>724982</v>
      </c>
      <c r="H197" s="57">
        <v>319</v>
      </c>
      <c r="I197" s="60">
        <f>IF(R197="UP",VLOOKUP($I$1,Änderungen!$F$1:$G$4,2,FALSE),IF(OR(ISERROR(FIND("NOVOS",B197)),ISERROR(FIND("Design ",B197))),IF(OR(ISERROR(FIND("thanos EVO",B197)),ISERROR(FIND("Design ",B197))),0,96.55),19.35))</f>
        <v>0</v>
      </c>
      <c r="J197" s="40"/>
      <c r="K197" s="40" t="s">
        <v>1186</v>
      </c>
      <c r="L197" s="29">
        <f>IF(K197&lt;&gt;"",IFERROR(VLOOKUP(K197,Rabattwerte_eintragen!$A$3:$C$24,3,FALSE),0),0)</f>
        <v>0</v>
      </c>
      <c r="M197" s="58">
        <f>IF(H197&lt;&gt;"",H197*(1-L197)+I197*(1-VLOOKUP("A1",Rabattwerte_eintragen!$A$3:$C$26,3,FALSE)),"")</f>
        <v>319</v>
      </c>
      <c r="N197" s="40"/>
      <c r="O197" s="39" t="str">
        <f t="shared" si="4"/>
        <v>Artikel online anzeigen</v>
      </c>
      <c r="P197" s="44"/>
      <c r="Q197" s="49" t="s">
        <v>2566</v>
      </c>
      <c r="R197" s="37" t="s">
        <v>1018</v>
      </c>
      <c r="S197" s="55"/>
      <c r="T197" s="40" t="s">
        <v>1145</v>
      </c>
      <c r="U197" s="63" t="s">
        <v>4991</v>
      </c>
    </row>
    <row r="198" spans="1:21" x14ac:dyDescent="0.25">
      <c r="A198" s="1">
        <v>9119</v>
      </c>
      <c r="B198" s="46" t="s">
        <v>1421</v>
      </c>
      <c r="C198" s="46" t="s">
        <v>2133</v>
      </c>
      <c r="D198" s="46" t="s">
        <v>2264</v>
      </c>
      <c r="E198" s="47" t="s">
        <v>1113</v>
      </c>
      <c r="F198" s="47" t="s">
        <v>1115</v>
      </c>
      <c r="G198" s="47">
        <v>778749</v>
      </c>
      <c r="H198" s="57">
        <v>310.65000000000003</v>
      </c>
      <c r="I198" s="60">
        <f>IF(R198="UP",VLOOKUP($I$1,Änderungen!$F$1:$G$4,2,FALSE),IF(OR(ISERROR(FIND("NOVOS",B198)),ISERROR(FIND("Design ",B198))),IF(OR(ISERROR(FIND("thanos EVO",B198)),ISERROR(FIND("Design ",B198))),0,96.55),19.35))</f>
        <v>0</v>
      </c>
      <c r="J198" s="40"/>
      <c r="K198" s="40" t="s">
        <v>1186</v>
      </c>
      <c r="L198" s="29">
        <f>IF(K198&lt;&gt;"",IFERROR(VLOOKUP(K198,Rabattwerte_eintragen!$A$3:$C$24,3,FALSE),0),0)</f>
        <v>0</v>
      </c>
      <c r="M198" s="58">
        <f>IF(H198&lt;&gt;"",H198*(1-L198)+I198*(1-VLOOKUP("A1",Rabattwerte_eintragen!$A$3:$C$26,3,FALSE)),"")</f>
        <v>310.65000000000003</v>
      </c>
      <c r="N198" s="40"/>
      <c r="O198" s="39" t="str">
        <f t="shared" si="4"/>
        <v>Artikel online anzeigen</v>
      </c>
      <c r="P198" s="44"/>
      <c r="Q198" s="49" t="s">
        <v>2567</v>
      </c>
      <c r="R198" s="37" t="s">
        <v>1018</v>
      </c>
      <c r="S198" s="55"/>
      <c r="T198" s="40" t="s">
        <v>1145</v>
      </c>
      <c r="U198" s="63" t="s">
        <v>4992</v>
      </c>
    </row>
    <row r="199" spans="1:21" x14ac:dyDescent="0.25">
      <c r="A199" s="1">
        <v>9120</v>
      </c>
      <c r="B199" s="46" t="s">
        <v>104</v>
      </c>
      <c r="C199" s="46" t="s">
        <v>2133</v>
      </c>
      <c r="D199" s="46" t="s">
        <v>2264</v>
      </c>
      <c r="E199" s="47" t="s">
        <v>1113</v>
      </c>
      <c r="F199" s="47" t="s">
        <v>1115</v>
      </c>
      <c r="G199" s="47">
        <v>778732</v>
      </c>
      <c r="H199" s="57">
        <v>329.95</v>
      </c>
      <c r="I199" s="60">
        <f>IF(R199="UP",VLOOKUP($I$1,Änderungen!$F$1:$G$4,2,FALSE),IF(OR(ISERROR(FIND("NOVOS",B199)),ISERROR(FIND("Design ",B199))),IF(OR(ISERROR(FIND("thanos EVO",B199)),ISERROR(FIND("Design ",B199))),0,96.55),19.35))</f>
        <v>0</v>
      </c>
      <c r="J199" s="40"/>
      <c r="K199" s="40" t="s">
        <v>1186</v>
      </c>
      <c r="L199" s="29">
        <f>IF(K199&lt;&gt;"",IFERROR(VLOOKUP(K199,Rabattwerte_eintragen!$A$3:$C$24,3,FALSE),0),0)</f>
        <v>0</v>
      </c>
      <c r="M199" s="58">
        <f>IF(H199&lt;&gt;"",H199*(1-L199)+I199*(1-VLOOKUP("A1",Rabattwerte_eintragen!$A$3:$C$26,3,FALSE)),"")</f>
        <v>329.95</v>
      </c>
      <c r="N199" s="40"/>
      <c r="O199" s="39" t="str">
        <f t="shared" si="4"/>
        <v>Artikel online anzeigen</v>
      </c>
      <c r="P199" s="44"/>
      <c r="Q199" s="49" t="s">
        <v>2568</v>
      </c>
      <c r="R199" s="37" t="s">
        <v>1018</v>
      </c>
      <c r="S199" s="55"/>
      <c r="T199" s="40" t="s">
        <v>1145</v>
      </c>
      <c r="U199" s="63" t="s">
        <v>4993</v>
      </c>
    </row>
    <row r="200" spans="1:21" x14ac:dyDescent="0.25">
      <c r="A200" s="1">
        <v>9121</v>
      </c>
      <c r="B200" s="46" t="s">
        <v>1422</v>
      </c>
      <c r="C200" s="46" t="s">
        <v>2133</v>
      </c>
      <c r="D200" s="46" t="s">
        <v>2264</v>
      </c>
      <c r="E200" s="47" t="s">
        <v>1113</v>
      </c>
      <c r="F200" s="47" t="s">
        <v>1115</v>
      </c>
      <c r="G200" s="47">
        <v>778725</v>
      </c>
      <c r="H200" s="57">
        <v>310.65000000000003</v>
      </c>
      <c r="I200" s="60">
        <f>IF(R200="UP",VLOOKUP($I$1,Änderungen!$F$1:$G$4,2,FALSE),IF(OR(ISERROR(FIND("NOVOS",B200)),ISERROR(FIND("Design ",B200))),IF(OR(ISERROR(FIND("thanos EVO",B200)),ISERROR(FIND("Design ",B200))),0,96.55),19.35))</f>
        <v>0</v>
      </c>
      <c r="J200" s="40"/>
      <c r="K200" s="40" t="s">
        <v>1186</v>
      </c>
      <c r="L200" s="29">
        <f>IF(K200&lt;&gt;"",IFERROR(VLOOKUP(K200,Rabattwerte_eintragen!$A$3:$C$24,3,FALSE),0),0)</f>
        <v>0</v>
      </c>
      <c r="M200" s="58">
        <f>IF(H200&lt;&gt;"",H200*(1-L200)+I200*(1-VLOOKUP("A1",Rabattwerte_eintragen!$A$3:$C$26,3,FALSE)),"")</f>
        <v>310.65000000000003</v>
      </c>
      <c r="N200" s="40"/>
      <c r="O200" s="39" t="str">
        <f t="shared" si="4"/>
        <v>Artikel online anzeigen</v>
      </c>
      <c r="P200" s="44"/>
      <c r="Q200" s="49" t="s">
        <v>2569</v>
      </c>
      <c r="R200" s="37" t="s">
        <v>1018</v>
      </c>
      <c r="S200" s="55"/>
      <c r="T200" s="40" t="s">
        <v>1145</v>
      </c>
      <c r="U200" s="63" t="s">
        <v>4994</v>
      </c>
    </row>
    <row r="201" spans="1:21" x14ac:dyDescent="0.25">
      <c r="A201" s="1">
        <v>9122</v>
      </c>
      <c r="B201" s="46" t="s">
        <v>105</v>
      </c>
      <c r="C201" s="46" t="s">
        <v>2133</v>
      </c>
      <c r="D201" s="46" t="s">
        <v>2264</v>
      </c>
      <c r="E201" s="47" t="s">
        <v>1113</v>
      </c>
      <c r="F201" s="47" t="s">
        <v>1115</v>
      </c>
      <c r="G201" s="47">
        <v>778718</v>
      </c>
      <c r="H201" s="57">
        <v>329.95</v>
      </c>
      <c r="I201" s="60">
        <f>IF(R201="UP",VLOOKUP($I$1,Änderungen!$F$1:$G$4,2,FALSE),IF(OR(ISERROR(FIND("NOVOS",B201)),ISERROR(FIND("Design ",B201))),IF(OR(ISERROR(FIND("thanos EVO",B201)),ISERROR(FIND("Design ",B201))),0,96.55),19.35))</f>
        <v>0</v>
      </c>
      <c r="J201" s="40"/>
      <c r="K201" s="40" t="s">
        <v>1186</v>
      </c>
      <c r="L201" s="29">
        <f>IF(K201&lt;&gt;"",IFERROR(VLOOKUP(K201,Rabattwerte_eintragen!$A$3:$C$24,3,FALSE),0),0)</f>
        <v>0</v>
      </c>
      <c r="M201" s="58">
        <f>IF(H201&lt;&gt;"",H201*(1-L201)+I201*(1-VLOOKUP("A1",Rabattwerte_eintragen!$A$3:$C$26,3,FALSE)),"")</f>
        <v>329.95</v>
      </c>
      <c r="N201" s="40"/>
      <c r="O201" s="39" t="str">
        <f t="shared" si="4"/>
        <v>Artikel online anzeigen</v>
      </c>
      <c r="P201" s="44"/>
      <c r="Q201" s="49" t="s">
        <v>2570</v>
      </c>
      <c r="R201" s="37" t="s">
        <v>1018</v>
      </c>
      <c r="S201" s="55"/>
      <c r="T201" s="40" t="s">
        <v>1145</v>
      </c>
      <c r="U201" s="63" t="s">
        <v>4995</v>
      </c>
    </row>
    <row r="202" spans="1:21" x14ac:dyDescent="0.25">
      <c r="A202" s="1">
        <v>13718</v>
      </c>
      <c r="B202" s="46" t="s">
        <v>1423</v>
      </c>
      <c r="C202" s="46" t="s">
        <v>2133</v>
      </c>
      <c r="D202" s="46" t="s">
        <v>2264</v>
      </c>
      <c r="E202" s="47" t="s">
        <v>1113</v>
      </c>
      <c r="F202" s="47" t="s">
        <v>1115</v>
      </c>
      <c r="G202" s="47">
        <v>851008</v>
      </c>
      <c r="H202" s="57">
        <v>310.65000000000003</v>
      </c>
      <c r="I202" s="60">
        <f>IF(R202="UP",VLOOKUP($I$1,Änderungen!$F$1:$G$4,2,FALSE),IF(OR(ISERROR(FIND("NOVOS",B202)),ISERROR(FIND("Design ",B202))),IF(OR(ISERROR(FIND("thanos EVO",B202)),ISERROR(FIND("Design ",B202))),0,96.55),19.35))</f>
        <v>0</v>
      </c>
      <c r="J202" s="40"/>
      <c r="K202" s="40" t="s">
        <v>1186</v>
      </c>
      <c r="L202" s="29">
        <f>IF(K202&lt;&gt;"",IFERROR(VLOOKUP(K202,Rabattwerte_eintragen!$A$3:$C$24,3,FALSE),0),0)</f>
        <v>0</v>
      </c>
      <c r="M202" s="58">
        <f>IF(H202&lt;&gt;"",H202*(1-L202)+I202*(1-VLOOKUP("A1",Rabattwerte_eintragen!$A$3:$C$26,3,FALSE)),"")</f>
        <v>310.65000000000003</v>
      </c>
      <c r="N202" s="40"/>
      <c r="O202" s="39" t="str">
        <f t="shared" si="4"/>
        <v>Artikel online anzeigen</v>
      </c>
      <c r="P202" s="44"/>
      <c r="Q202" s="49" t="s">
        <v>2571</v>
      </c>
      <c r="R202" s="37" t="s">
        <v>1018</v>
      </c>
      <c r="S202" s="55"/>
      <c r="T202" s="40" t="s">
        <v>1145</v>
      </c>
      <c r="U202" s="63" t="s">
        <v>4996</v>
      </c>
    </row>
    <row r="203" spans="1:21" x14ac:dyDescent="0.25">
      <c r="A203" s="1">
        <v>13719</v>
      </c>
      <c r="B203" s="46" t="s">
        <v>1424</v>
      </c>
      <c r="C203" s="46" t="s">
        <v>2133</v>
      </c>
      <c r="D203" s="46" t="s">
        <v>2264</v>
      </c>
      <c r="E203" s="47" t="s">
        <v>1113</v>
      </c>
      <c r="F203" s="47" t="s">
        <v>1115</v>
      </c>
      <c r="G203" s="47">
        <v>851017</v>
      </c>
      <c r="H203" s="57">
        <v>329.95</v>
      </c>
      <c r="I203" s="60">
        <f>IF(R203="UP",VLOOKUP($I$1,Änderungen!$F$1:$G$4,2,FALSE),IF(OR(ISERROR(FIND("NOVOS",B203)),ISERROR(FIND("Design ",B203))),IF(OR(ISERROR(FIND("thanos EVO",B203)),ISERROR(FIND("Design ",B203))),0,96.55),19.35))</f>
        <v>0</v>
      </c>
      <c r="J203" s="40"/>
      <c r="K203" s="40" t="s">
        <v>1186</v>
      </c>
      <c r="L203" s="29">
        <f>IF(K203&lt;&gt;"",IFERROR(VLOOKUP(K203,Rabattwerte_eintragen!$A$3:$C$24,3,FALSE),0),0)</f>
        <v>0</v>
      </c>
      <c r="M203" s="58">
        <f>IF(H203&lt;&gt;"",H203*(1-L203)+I203*(1-VLOOKUP("A1",Rabattwerte_eintragen!$A$3:$C$26,3,FALSE)),"")</f>
        <v>329.95</v>
      </c>
      <c r="N203" s="40"/>
      <c r="O203" s="39" t="str">
        <f t="shared" si="4"/>
        <v>Artikel online anzeigen</v>
      </c>
      <c r="P203" s="44"/>
      <c r="Q203" s="49" t="s">
        <v>2572</v>
      </c>
      <c r="R203" s="37" t="s">
        <v>1018</v>
      </c>
      <c r="S203" s="55"/>
      <c r="T203" s="40" t="s">
        <v>1145</v>
      </c>
      <c r="U203" s="63" t="s">
        <v>4997</v>
      </c>
    </row>
    <row r="204" spans="1:21" x14ac:dyDescent="0.25">
      <c r="A204" s="1">
        <v>13720</v>
      </c>
      <c r="B204" s="46" t="s">
        <v>1425</v>
      </c>
      <c r="C204" s="46" t="s">
        <v>2133</v>
      </c>
      <c r="D204" s="46" t="s">
        <v>2264</v>
      </c>
      <c r="E204" s="47" t="s">
        <v>1113</v>
      </c>
      <c r="F204" s="47" t="s">
        <v>1115</v>
      </c>
      <c r="G204" s="47">
        <v>851018</v>
      </c>
      <c r="H204" s="57">
        <v>310.65000000000003</v>
      </c>
      <c r="I204" s="60">
        <f>IF(R204="UP",VLOOKUP($I$1,Änderungen!$F$1:$G$4,2,FALSE),IF(OR(ISERROR(FIND("NOVOS",B204)),ISERROR(FIND("Design ",B204))),IF(OR(ISERROR(FIND("thanos EVO",B204)),ISERROR(FIND("Design ",B204))),0,96.55),19.35))</f>
        <v>0</v>
      </c>
      <c r="J204" s="40"/>
      <c r="K204" s="40" t="s">
        <v>1186</v>
      </c>
      <c r="L204" s="29">
        <f>IF(K204&lt;&gt;"",IFERROR(VLOOKUP(K204,Rabattwerte_eintragen!$A$3:$C$24,3,FALSE),0),0)</f>
        <v>0</v>
      </c>
      <c r="M204" s="58">
        <f>IF(H204&lt;&gt;"",H204*(1-L204)+I204*(1-VLOOKUP("A1",Rabattwerte_eintragen!$A$3:$C$26,3,FALSE)),"")</f>
        <v>310.65000000000003</v>
      </c>
      <c r="N204" s="40"/>
      <c r="O204" s="39" t="str">
        <f t="shared" si="4"/>
        <v>Artikel online anzeigen</v>
      </c>
      <c r="P204" s="44"/>
      <c r="Q204" s="49" t="s">
        <v>2573</v>
      </c>
      <c r="R204" s="37" t="s">
        <v>1018</v>
      </c>
      <c r="S204" s="55"/>
      <c r="T204" s="40" t="s">
        <v>1145</v>
      </c>
      <c r="U204" s="63" t="s">
        <v>4998</v>
      </c>
    </row>
    <row r="205" spans="1:21" x14ac:dyDescent="0.25">
      <c r="A205" s="1">
        <v>13721</v>
      </c>
      <c r="B205" s="46" t="s">
        <v>1426</v>
      </c>
      <c r="C205" s="46" t="s">
        <v>2133</v>
      </c>
      <c r="D205" s="46" t="s">
        <v>2264</v>
      </c>
      <c r="E205" s="47" t="s">
        <v>1113</v>
      </c>
      <c r="F205" s="47" t="s">
        <v>1115</v>
      </c>
      <c r="G205" s="47">
        <v>851019</v>
      </c>
      <c r="H205" s="57">
        <v>329.95</v>
      </c>
      <c r="I205" s="60">
        <f>IF(R205="UP",VLOOKUP($I$1,Änderungen!$F$1:$G$4,2,FALSE),IF(OR(ISERROR(FIND("NOVOS",B205)),ISERROR(FIND("Design ",B205))),IF(OR(ISERROR(FIND("thanos EVO",B205)),ISERROR(FIND("Design ",B205))),0,96.55),19.35))</f>
        <v>0</v>
      </c>
      <c r="J205" s="40"/>
      <c r="K205" s="40" t="s">
        <v>1186</v>
      </c>
      <c r="L205" s="29">
        <f>IF(K205&lt;&gt;"",IFERROR(VLOOKUP(K205,Rabattwerte_eintragen!$A$3:$C$24,3,FALSE),0),0)</f>
        <v>0</v>
      </c>
      <c r="M205" s="58">
        <f>IF(H205&lt;&gt;"",H205*(1-L205)+I205*(1-VLOOKUP("A1",Rabattwerte_eintragen!$A$3:$C$26,3,FALSE)),"")</f>
        <v>329.95</v>
      </c>
      <c r="N205" s="40"/>
      <c r="O205" s="39" t="str">
        <f t="shared" si="4"/>
        <v>Artikel online anzeigen</v>
      </c>
      <c r="P205" s="44"/>
      <c r="Q205" s="49" t="s">
        <v>2574</v>
      </c>
      <c r="R205" s="37" t="s">
        <v>1018</v>
      </c>
      <c r="S205" s="55"/>
      <c r="T205" s="40" t="s">
        <v>1145</v>
      </c>
      <c r="U205" s="63" t="s">
        <v>4999</v>
      </c>
    </row>
    <row r="206" spans="1:21" x14ac:dyDescent="0.25">
      <c r="A206" s="1">
        <v>9123</v>
      </c>
      <c r="B206" s="46" t="s">
        <v>1427</v>
      </c>
      <c r="C206" s="46" t="s">
        <v>2133</v>
      </c>
      <c r="D206" s="46" t="s">
        <v>2264</v>
      </c>
      <c r="E206" s="47" t="s">
        <v>1113</v>
      </c>
      <c r="F206" s="47" t="s">
        <v>1115</v>
      </c>
      <c r="G206" s="47">
        <v>778817</v>
      </c>
      <c r="H206" s="57">
        <v>310.65000000000003</v>
      </c>
      <c r="I206" s="60">
        <f>IF(R206="UP",VLOOKUP($I$1,Änderungen!$F$1:$G$4,2,FALSE),IF(OR(ISERROR(FIND("NOVOS",B206)),ISERROR(FIND("Design ",B206))),IF(OR(ISERROR(FIND("thanos EVO",B206)),ISERROR(FIND("Design ",B206))),0,96.55),19.35))</f>
        <v>0</v>
      </c>
      <c r="J206" s="40"/>
      <c r="K206" s="40" t="s">
        <v>1186</v>
      </c>
      <c r="L206" s="29">
        <f>IF(K206&lt;&gt;"",IFERROR(VLOOKUP(K206,Rabattwerte_eintragen!$A$3:$C$24,3,FALSE),0),0)</f>
        <v>0</v>
      </c>
      <c r="M206" s="58">
        <f>IF(H206&lt;&gt;"",H206*(1-L206)+I206*(1-VLOOKUP("A1",Rabattwerte_eintragen!$A$3:$C$26,3,FALSE)),"")</f>
        <v>310.65000000000003</v>
      </c>
      <c r="N206" s="40"/>
      <c r="O206" s="39" t="str">
        <f t="shared" si="4"/>
        <v>Artikel online anzeigen</v>
      </c>
      <c r="P206" s="44"/>
      <c r="Q206" s="49" t="s">
        <v>2575</v>
      </c>
      <c r="R206" s="37" t="s">
        <v>1018</v>
      </c>
      <c r="S206" s="55"/>
      <c r="T206" s="40" t="s">
        <v>1145</v>
      </c>
      <c r="U206" s="63" t="s">
        <v>5000</v>
      </c>
    </row>
    <row r="207" spans="1:21" x14ac:dyDescent="0.25">
      <c r="A207" s="1">
        <v>9124</v>
      </c>
      <c r="B207" s="46" t="s">
        <v>106</v>
      </c>
      <c r="C207" s="46" t="s">
        <v>2133</v>
      </c>
      <c r="D207" s="46" t="s">
        <v>2264</v>
      </c>
      <c r="E207" s="47" t="s">
        <v>1113</v>
      </c>
      <c r="F207" s="47" t="s">
        <v>1115</v>
      </c>
      <c r="G207" s="47">
        <v>778800</v>
      </c>
      <c r="H207" s="57">
        <v>329.95</v>
      </c>
      <c r="I207" s="60">
        <f>IF(R207="UP",VLOOKUP($I$1,Änderungen!$F$1:$G$4,2,FALSE),IF(OR(ISERROR(FIND("NOVOS",B207)),ISERROR(FIND("Design ",B207))),IF(OR(ISERROR(FIND("thanos EVO",B207)),ISERROR(FIND("Design ",B207))),0,96.55),19.35))</f>
        <v>0</v>
      </c>
      <c r="J207" s="40"/>
      <c r="K207" s="40" t="s">
        <v>1186</v>
      </c>
      <c r="L207" s="29">
        <f>IF(K207&lt;&gt;"",IFERROR(VLOOKUP(K207,Rabattwerte_eintragen!$A$3:$C$24,3,FALSE),0),0)</f>
        <v>0</v>
      </c>
      <c r="M207" s="58">
        <f>IF(H207&lt;&gt;"",H207*(1-L207)+I207*(1-VLOOKUP("A1",Rabattwerte_eintragen!$A$3:$C$26,3,FALSE)),"")</f>
        <v>329.95</v>
      </c>
      <c r="N207" s="40"/>
      <c r="O207" s="39" t="str">
        <f t="shared" si="4"/>
        <v>Artikel online anzeigen</v>
      </c>
      <c r="P207" s="44"/>
      <c r="Q207" s="49" t="s">
        <v>2576</v>
      </c>
      <c r="R207" s="37" t="s">
        <v>1018</v>
      </c>
      <c r="S207" s="55"/>
      <c r="T207" s="40" t="s">
        <v>1145</v>
      </c>
      <c r="U207" s="63" t="s">
        <v>5001</v>
      </c>
    </row>
    <row r="208" spans="1:21" x14ac:dyDescent="0.25">
      <c r="A208" s="1">
        <v>1512</v>
      </c>
      <c r="B208" s="46" t="s">
        <v>1428</v>
      </c>
      <c r="C208" s="46" t="s">
        <v>2133</v>
      </c>
      <c r="D208" s="46" t="s">
        <v>2264</v>
      </c>
      <c r="E208" s="47" t="s">
        <v>1113</v>
      </c>
      <c r="F208" s="47" t="s">
        <v>1115</v>
      </c>
      <c r="G208" s="47">
        <v>751933</v>
      </c>
      <c r="H208" s="57">
        <v>310.65000000000003</v>
      </c>
      <c r="I208" s="60">
        <f>IF(R208="UP",VLOOKUP($I$1,Änderungen!$F$1:$G$4,2,FALSE),IF(OR(ISERROR(FIND("NOVOS",B208)),ISERROR(FIND("Design ",B208))),IF(OR(ISERROR(FIND("thanos EVO",B208)),ISERROR(FIND("Design ",B208))),0,96.55),19.35))</f>
        <v>0</v>
      </c>
      <c r="J208" s="40" t="s">
        <v>1019</v>
      </c>
      <c r="K208" s="40" t="s">
        <v>1186</v>
      </c>
      <c r="L208" s="29">
        <f>IF(K208&lt;&gt;"",IFERROR(VLOOKUP(K208,Rabattwerte_eintragen!$A$3:$C$24,3,FALSE),0),0)</f>
        <v>0</v>
      </c>
      <c r="M208" s="58">
        <f>IF(H208&lt;&gt;"",H208*(1-L208)+I208*(1-VLOOKUP("A1",Rabattwerte_eintragen!$A$3:$C$26,3,FALSE)),"")</f>
        <v>310.65000000000003</v>
      </c>
      <c r="N208" s="40"/>
      <c r="O208" s="39" t="str">
        <f t="shared" si="4"/>
        <v>Artikel online anzeigen</v>
      </c>
      <c r="P208" s="44"/>
      <c r="Q208" s="49" t="s">
        <v>2577</v>
      </c>
      <c r="R208" s="37" t="s">
        <v>1018</v>
      </c>
      <c r="S208" s="55"/>
      <c r="T208" s="40" t="s">
        <v>1145</v>
      </c>
      <c r="U208" s="63" t="s">
        <v>5002</v>
      </c>
    </row>
    <row r="209" spans="1:21" x14ac:dyDescent="0.25">
      <c r="A209" s="1">
        <v>1513</v>
      </c>
      <c r="B209" s="46" t="s">
        <v>101</v>
      </c>
      <c r="C209" s="46" t="s">
        <v>2133</v>
      </c>
      <c r="D209" s="46" t="s">
        <v>2264</v>
      </c>
      <c r="E209" s="47" t="s">
        <v>1113</v>
      </c>
      <c r="F209" s="47" t="s">
        <v>1115</v>
      </c>
      <c r="G209" s="47">
        <v>751964</v>
      </c>
      <c r="H209" s="57">
        <v>329.95</v>
      </c>
      <c r="I209" s="60">
        <f>IF(R209="UP",VLOOKUP($I$1,Änderungen!$F$1:$G$4,2,FALSE),IF(OR(ISERROR(FIND("NOVOS",B209)),ISERROR(FIND("Design ",B209))),IF(OR(ISERROR(FIND("thanos EVO",B209)),ISERROR(FIND("Design ",B209))),0,96.55),19.35))</f>
        <v>0</v>
      </c>
      <c r="J209" s="40"/>
      <c r="K209" s="40" t="s">
        <v>1186</v>
      </c>
      <c r="L209" s="29">
        <f>IF(K209&lt;&gt;"",IFERROR(VLOOKUP(K209,Rabattwerte_eintragen!$A$3:$C$24,3,FALSE),0),0)</f>
        <v>0</v>
      </c>
      <c r="M209" s="58">
        <f>IF(H209&lt;&gt;"",H209*(1-L209)+I209*(1-VLOOKUP("A1",Rabattwerte_eintragen!$A$3:$C$26,3,FALSE)),"")</f>
        <v>329.95</v>
      </c>
      <c r="N209" s="40"/>
      <c r="O209" s="39" t="str">
        <f t="shared" si="4"/>
        <v>Artikel online anzeigen</v>
      </c>
      <c r="P209" s="44"/>
      <c r="Q209" s="49" t="s">
        <v>2578</v>
      </c>
      <c r="R209" s="37" t="s">
        <v>1018</v>
      </c>
      <c r="S209" s="55"/>
      <c r="T209" s="40" t="s">
        <v>1145</v>
      </c>
      <c r="U209" s="63" t="s">
        <v>5003</v>
      </c>
    </row>
    <row r="210" spans="1:21" x14ac:dyDescent="0.25">
      <c r="A210" s="1">
        <v>1514</v>
      </c>
      <c r="B210" s="46" t="s">
        <v>1429</v>
      </c>
      <c r="C210" s="46" t="s">
        <v>2133</v>
      </c>
      <c r="D210" s="46" t="s">
        <v>2264</v>
      </c>
      <c r="E210" s="47" t="s">
        <v>1113</v>
      </c>
      <c r="F210" s="47" t="s">
        <v>1115</v>
      </c>
      <c r="G210" s="47">
        <v>752015</v>
      </c>
      <c r="H210" s="57">
        <v>310.65000000000003</v>
      </c>
      <c r="I210" s="60">
        <f>IF(R210="UP",VLOOKUP($I$1,Änderungen!$F$1:$G$4,2,FALSE),IF(OR(ISERROR(FIND("NOVOS",B210)),ISERROR(FIND("Design ",B210))),IF(OR(ISERROR(FIND("thanos EVO",B210)),ISERROR(FIND("Design ",B210))),0,96.55),19.35))</f>
        <v>0</v>
      </c>
      <c r="J210" s="40" t="s">
        <v>1019</v>
      </c>
      <c r="K210" s="40" t="s">
        <v>1186</v>
      </c>
      <c r="L210" s="29">
        <f>IF(K210&lt;&gt;"",IFERROR(VLOOKUP(K210,Rabattwerte_eintragen!$A$3:$C$24,3,FALSE),0),0)</f>
        <v>0</v>
      </c>
      <c r="M210" s="58">
        <f>IF(H210&lt;&gt;"",H210*(1-L210)+I210*(1-VLOOKUP("A1",Rabattwerte_eintragen!$A$3:$C$26,3,FALSE)),"")</f>
        <v>310.65000000000003</v>
      </c>
      <c r="N210" s="40"/>
      <c r="O210" s="39" t="str">
        <f t="shared" si="4"/>
        <v>Artikel online anzeigen</v>
      </c>
      <c r="P210" s="44"/>
      <c r="Q210" s="49" t="s">
        <v>2579</v>
      </c>
      <c r="R210" s="37" t="s">
        <v>1018</v>
      </c>
      <c r="S210" s="55"/>
      <c r="T210" s="40" t="s">
        <v>1145</v>
      </c>
      <c r="U210" s="63" t="s">
        <v>5004</v>
      </c>
    </row>
    <row r="211" spans="1:21" x14ac:dyDescent="0.25">
      <c r="A211" s="1">
        <v>1515</v>
      </c>
      <c r="B211" s="46" t="s">
        <v>102</v>
      </c>
      <c r="C211" s="46" t="s">
        <v>2133</v>
      </c>
      <c r="D211" s="46" t="s">
        <v>2264</v>
      </c>
      <c r="E211" s="47" t="s">
        <v>1113</v>
      </c>
      <c r="F211" s="47" t="s">
        <v>1115</v>
      </c>
      <c r="G211" s="47">
        <v>752022</v>
      </c>
      <c r="H211" s="57">
        <v>329.95</v>
      </c>
      <c r="I211" s="60">
        <f>IF(R211="UP",VLOOKUP($I$1,Änderungen!$F$1:$G$4,2,FALSE),IF(OR(ISERROR(FIND("NOVOS",B211)),ISERROR(FIND("Design ",B211))),IF(OR(ISERROR(FIND("thanos EVO",B211)),ISERROR(FIND("Design ",B211))),0,96.55),19.35))</f>
        <v>0</v>
      </c>
      <c r="J211" s="40" t="s">
        <v>1019</v>
      </c>
      <c r="K211" s="40" t="s">
        <v>1186</v>
      </c>
      <c r="L211" s="29">
        <f>IF(K211&lt;&gt;"",IFERROR(VLOOKUP(K211,Rabattwerte_eintragen!$A$3:$C$24,3,FALSE),0),0)</f>
        <v>0</v>
      </c>
      <c r="M211" s="58">
        <f>IF(H211&lt;&gt;"",H211*(1-L211)+I211*(1-VLOOKUP("A1",Rabattwerte_eintragen!$A$3:$C$26,3,FALSE)),"")</f>
        <v>329.95</v>
      </c>
      <c r="N211" s="40"/>
      <c r="O211" s="39" t="str">
        <f t="shared" si="4"/>
        <v>Artikel online anzeigen</v>
      </c>
      <c r="P211" s="44"/>
      <c r="Q211" s="49" t="s">
        <v>2580</v>
      </c>
      <c r="R211" s="37" t="s">
        <v>1018</v>
      </c>
      <c r="S211" s="55"/>
      <c r="T211" s="40" t="s">
        <v>1145</v>
      </c>
      <c r="U211" s="63" t="s">
        <v>5005</v>
      </c>
    </row>
    <row r="212" spans="1:21" x14ac:dyDescent="0.25">
      <c r="A212" s="1">
        <v>13689</v>
      </c>
      <c r="B212" s="46" t="s">
        <v>1430</v>
      </c>
      <c r="C212" s="46" t="s">
        <v>2133</v>
      </c>
      <c r="D212" s="46" t="s">
        <v>2264</v>
      </c>
      <c r="E212" s="47" t="s">
        <v>1113</v>
      </c>
      <c r="F212" s="47" t="s">
        <v>1115</v>
      </c>
      <c r="G212" s="47">
        <v>839921</v>
      </c>
      <c r="H212" s="57">
        <v>310.65000000000003</v>
      </c>
      <c r="I212" s="60">
        <f>IF(R212="UP",VLOOKUP($I$1,Änderungen!$F$1:$G$4,2,FALSE),IF(OR(ISERROR(FIND("NOVOS",B212)),ISERROR(FIND("Design ",B212))),IF(OR(ISERROR(FIND("thanos EVO",B212)),ISERROR(FIND("Design ",B212))),0,96.55),19.35))</f>
        <v>0</v>
      </c>
      <c r="J212" s="40"/>
      <c r="K212" s="40" t="s">
        <v>1186</v>
      </c>
      <c r="L212" s="29">
        <f>IF(K212&lt;&gt;"",IFERROR(VLOOKUP(K212,Rabattwerte_eintragen!$A$3:$C$24,3,FALSE),0),0)</f>
        <v>0</v>
      </c>
      <c r="M212" s="58">
        <f>IF(H212&lt;&gt;"",H212*(1-L212)+I212*(1-VLOOKUP("A1",Rabattwerte_eintragen!$A$3:$C$26,3,FALSE)),"")</f>
        <v>310.65000000000003</v>
      </c>
      <c r="N212" s="40"/>
      <c r="O212" s="39" t="str">
        <f t="shared" si="4"/>
        <v>Artikel online anzeigen</v>
      </c>
      <c r="P212" s="44"/>
      <c r="Q212" s="49" t="s">
        <v>2581</v>
      </c>
      <c r="R212" s="37" t="s">
        <v>1018</v>
      </c>
      <c r="S212" s="55"/>
      <c r="T212" s="40" t="s">
        <v>1145</v>
      </c>
      <c r="U212" s="63" t="s">
        <v>5006</v>
      </c>
    </row>
    <row r="213" spans="1:21" x14ac:dyDescent="0.25">
      <c r="A213" s="1">
        <v>13690</v>
      </c>
      <c r="B213" s="46" t="s">
        <v>1431</v>
      </c>
      <c r="C213" s="46" t="s">
        <v>2133</v>
      </c>
      <c r="D213" s="46" t="s">
        <v>2264</v>
      </c>
      <c r="E213" s="47" t="s">
        <v>1113</v>
      </c>
      <c r="F213" s="47" t="s">
        <v>1115</v>
      </c>
      <c r="G213" s="47">
        <v>851005</v>
      </c>
      <c r="H213" s="57">
        <v>329.95</v>
      </c>
      <c r="I213" s="60">
        <f>IF(R213="UP",VLOOKUP($I$1,Änderungen!$F$1:$G$4,2,FALSE),IF(OR(ISERROR(FIND("NOVOS",B213)),ISERROR(FIND("Design ",B213))),IF(OR(ISERROR(FIND("thanos EVO",B213)),ISERROR(FIND("Design ",B213))),0,96.55),19.35))</f>
        <v>0</v>
      </c>
      <c r="J213" s="40"/>
      <c r="K213" s="40" t="s">
        <v>1186</v>
      </c>
      <c r="L213" s="29">
        <f>IF(K213&lt;&gt;"",IFERROR(VLOOKUP(K213,Rabattwerte_eintragen!$A$3:$C$24,3,FALSE),0),0)</f>
        <v>0</v>
      </c>
      <c r="M213" s="58">
        <f>IF(H213&lt;&gt;"",H213*(1-L213)+I213*(1-VLOOKUP("A1",Rabattwerte_eintragen!$A$3:$C$26,3,FALSE)),"")</f>
        <v>329.95</v>
      </c>
      <c r="N213" s="40"/>
      <c r="O213" s="39" t="str">
        <f t="shared" si="4"/>
        <v>Artikel online anzeigen</v>
      </c>
      <c r="P213" s="44"/>
      <c r="Q213" s="49" t="s">
        <v>2582</v>
      </c>
      <c r="R213" s="37" t="s">
        <v>1018</v>
      </c>
      <c r="S213" s="55"/>
      <c r="T213" s="40" t="s">
        <v>1145</v>
      </c>
      <c r="U213" s="63" t="s">
        <v>5007</v>
      </c>
    </row>
    <row r="214" spans="1:21" x14ac:dyDescent="0.25">
      <c r="A214" s="1">
        <v>13694</v>
      </c>
      <c r="B214" s="46" t="s">
        <v>1432</v>
      </c>
      <c r="C214" s="46" t="s">
        <v>2133</v>
      </c>
      <c r="D214" s="46" t="s">
        <v>2264</v>
      </c>
      <c r="E214" s="47" t="s">
        <v>1113</v>
      </c>
      <c r="F214" s="47" t="s">
        <v>1115</v>
      </c>
      <c r="G214" s="47">
        <v>851011</v>
      </c>
      <c r="H214" s="57">
        <v>310.65000000000003</v>
      </c>
      <c r="I214" s="60">
        <f>IF(R214="UP",VLOOKUP($I$1,Änderungen!$F$1:$G$4,2,FALSE),IF(OR(ISERROR(FIND("NOVOS",B214)),ISERROR(FIND("Design ",B214))),IF(OR(ISERROR(FIND("thanos EVO",B214)),ISERROR(FIND("Design ",B214))),0,96.55),19.35))</f>
        <v>0</v>
      </c>
      <c r="J214" s="40"/>
      <c r="K214" s="40" t="s">
        <v>1186</v>
      </c>
      <c r="L214" s="29">
        <f>IF(K214&lt;&gt;"",IFERROR(VLOOKUP(K214,Rabattwerte_eintragen!$A$3:$C$24,3,FALSE),0),0)</f>
        <v>0</v>
      </c>
      <c r="M214" s="58">
        <f>IF(H214&lt;&gt;"",H214*(1-L214)+I214*(1-VLOOKUP("A1",Rabattwerte_eintragen!$A$3:$C$26,3,FALSE)),"")</f>
        <v>310.65000000000003</v>
      </c>
      <c r="N214" s="40"/>
      <c r="O214" s="39" t="str">
        <f t="shared" si="4"/>
        <v>Artikel online anzeigen</v>
      </c>
      <c r="P214" s="44"/>
      <c r="Q214" s="49" t="s">
        <v>2583</v>
      </c>
      <c r="R214" s="37" t="s">
        <v>1018</v>
      </c>
      <c r="S214" s="55"/>
      <c r="T214" s="40" t="s">
        <v>1145</v>
      </c>
      <c r="U214" s="63" t="s">
        <v>5008</v>
      </c>
    </row>
    <row r="215" spans="1:21" x14ac:dyDescent="0.25">
      <c r="A215" s="1">
        <v>13695</v>
      </c>
      <c r="B215" s="46" t="s">
        <v>1433</v>
      </c>
      <c r="C215" s="46" t="s">
        <v>2133</v>
      </c>
      <c r="D215" s="46" t="s">
        <v>2264</v>
      </c>
      <c r="E215" s="47" t="s">
        <v>1113</v>
      </c>
      <c r="F215" s="47" t="s">
        <v>1115</v>
      </c>
      <c r="G215" s="47">
        <v>851012</v>
      </c>
      <c r="H215" s="57">
        <v>329.95</v>
      </c>
      <c r="I215" s="60">
        <f>IF(R215="UP",VLOOKUP($I$1,Änderungen!$F$1:$G$4,2,FALSE),IF(OR(ISERROR(FIND("NOVOS",B215)),ISERROR(FIND("Design ",B215))),IF(OR(ISERROR(FIND("thanos EVO",B215)),ISERROR(FIND("Design ",B215))),0,96.55),19.35))</f>
        <v>0</v>
      </c>
      <c r="J215" s="40"/>
      <c r="K215" s="40" t="s">
        <v>1186</v>
      </c>
      <c r="L215" s="29">
        <f>IF(K215&lt;&gt;"",IFERROR(VLOOKUP(K215,Rabattwerte_eintragen!$A$3:$C$24,3,FALSE),0),0)</f>
        <v>0</v>
      </c>
      <c r="M215" s="58">
        <f>IF(H215&lt;&gt;"",H215*(1-L215)+I215*(1-VLOOKUP("A1",Rabattwerte_eintragen!$A$3:$C$26,3,FALSE)),"")</f>
        <v>329.95</v>
      </c>
      <c r="N215" s="40"/>
      <c r="O215" s="39" t="str">
        <f t="shared" si="4"/>
        <v>Artikel online anzeigen</v>
      </c>
      <c r="P215" s="44"/>
      <c r="Q215" s="49" t="s">
        <v>2584</v>
      </c>
      <c r="R215" s="37" t="s">
        <v>1018</v>
      </c>
      <c r="S215" s="55"/>
      <c r="T215" s="40" t="s">
        <v>1145</v>
      </c>
      <c r="U215" s="63" t="s">
        <v>5009</v>
      </c>
    </row>
    <row r="216" spans="1:21" x14ac:dyDescent="0.25">
      <c r="A216" s="1">
        <v>1516</v>
      </c>
      <c r="B216" s="46" t="s">
        <v>1434</v>
      </c>
      <c r="C216" s="46" t="s">
        <v>2133</v>
      </c>
      <c r="D216" s="46" t="s">
        <v>2264</v>
      </c>
      <c r="E216" s="47" t="s">
        <v>1113</v>
      </c>
      <c r="F216" s="47" t="s">
        <v>1115</v>
      </c>
      <c r="G216" s="47">
        <v>723817</v>
      </c>
      <c r="H216" s="57">
        <v>310.65000000000003</v>
      </c>
      <c r="I216" s="60">
        <f>IF(R216="UP",VLOOKUP($I$1,Änderungen!$F$1:$G$4,2,FALSE),IF(OR(ISERROR(FIND("NOVOS",B216)),ISERROR(FIND("Design ",B216))),IF(OR(ISERROR(FIND("thanos EVO",B216)),ISERROR(FIND("Design ",B216))),0,96.55),19.35))</f>
        <v>0</v>
      </c>
      <c r="J216" s="40" t="s">
        <v>1019</v>
      </c>
      <c r="K216" s="40" t="s">
        <v>1186</v>
      </c>
      <c r="L216" s="29">
        <f>IF(K216&lt;&gt;"",IFERROR(VLOOKUP(K216,Rabattwerte_eintragen!$A$3:$C$24,3,FALSE),0),0)</f>
        <v>0</v>
      </c>
      <c r="M216" s="58">
        <f>IF(H216&lt;&gt;"",H216*(1-L216)+I216*(1-VLOOKUP("A1",Rabattwerte_eintragen!$A$3:$C$26,3,FALSE)),"")</f>
        <v>310.65000000000003</v>
      </c>
      <c r="N216" s="40"/>
      <c r="O216" s="39" t="str">
        <f t="shared" si="4"/>
        <v>Artikel online anzeigen</v>
      </c>
      <c r="P216" s="44"/>
      <c r="Q216" s="49" t="s">
        <v>2585</v>
      </c>
      <c r="R216" s="37" t="s">
        <v>1018</v>
      </c>
      <c r="S216" s="55"/>
      <c r="T216" s="40" t="s">
        <v>1145</v>
      </c>
      <c r="U216" s="63" t="s">
        <v>5010</v>
      </c>
    </row>
    <row r="217" spans="1:21" x14ac:dyDescent="0.25">
      <c r="A217" s="1">
        <v>1517</v>
      </c>
      <c r="B217" s="46" t="s">
        <v>103</v>
      </c>
      <c r="C217" s="46" t="s">
        <v>2133</v>
      </c>
      <c r="D217" s="46" t="s">
        <v>2264</v>
      </c>
      <c r="E217" s="47" t="s">
        <v>1113</v>
      </c>
      <c r="F217" s="47" t="s">
        <v>1115</v>
      </c>
      <c r="G217" s="47">
        <v>724999</v>
      </c>
      <c r="H217" s="57">
        <v>329.95</v>
      </c>
      <c r="I217" s="60">
        <f>IF(R217="UP",VLOOKUP($I$1,Änderungen!$F$1:$G$4,2,FALSE),IF(OR(ISERROR(FIND("NOVOS",B217)),ISERROR(FIND("Design ",B217))),IF(OR(ISERROR(FIND("thanos EVO",B217)),ISERROR(FIND("Design ",B217))),0,96.55),19.35))</f>
        <v>0</v>
      </c>
      <c r="J217" s="40" t="s">
        <v>1019</v>
      </c>
      <c r="K217" s="40" t="s">
        <v>1186</v>
      </c>
      <c r="L217" s="29">
        <f>IF(K217&lt;&gt;"",IFERROR(VLOOKUP(K217,Rabattwerte_eintragen!$A$3:$C$24,3,FALSE),0),0)</f>
        <v>0</v>
      </c>
      <c r="M217" s="58">
        <f>IF(H217&lt;&gt;"",H217*(1-L217)+I217*(1-VLOOKUP("A1",Rabattwerte_eintragen!$A$3:$C$26,3,FALSE)),"")</f>
        <v>329.95</v>
      </c>
      <c r="N217" s="40"/>
      <c r="O217" s="39" t="str">
        <f t="shared" si="4"/>
        <v>Artikel online anzeigen</v>
      </c>
      <c r="P217" s="44"/>
      <c r="Q217" s="49" t="s">
        <v>2586</v>
      </c>
      <c r="R217" s="37" t="s">
        <v>1018</v>
      </c>
      <c r="S217" s="55"/>
      <c r="T217" s="40" t="s">
        <v>1145</v>
      </c>
      <c r="U217" s="63" t="s">
        <v>5011</v>
      </c>
    </row>
    <row r="218" spans="1:21" x14ac:dyDescent="0.25">
      <c r="A218" s="1">
        <v>11865</v>
      </c>
      <c r="B218" s="46" t="s">
        <v>1435</v>
      </c>
      <c r="C218" s="46" t="s">
        <v>2134</v>
      </c>
      <c r="D218" s="46" t="s">
        <v>2264</v>
      </c>
      <c r="E218" s="47" t="s">
        <v>1113</v>
      </c>
      <c r="F218" s="47" t="s">
        <v>1115</v>
      </c>
      <c r="G218" s="47">
        <v>831482</v>
      </c>
      <c r="H218" s="57">
        <v>401.85</v>
      </c>
      <c r="I218" s="60">
        <f>IF(R218="UP",VLOOKUP($I$1,Änderungen!$F$1:$G$4,2,FALSE),IF(OR(ISERROR(FIND("NOVOS",B218)),ISERROR(FIND("Design ",B218))),IF(OR(ISERROR(FIND("thanos EVO",B218)),ISERROR(FIND("Design ",B218))),0,96.55),19.35))</f>
        <v>0</v>
      </c>
      <c r="J218" s="40"/>
      <c r="K218" s="40" t="s">
        <v>1186</v>
      </c>
      <c r="L218" s="29">
        <f>IF(K218&lt;&gt;"",IFERROR(VLOOKUP(K218,Rabattwerte_eintragen!$A$3:$C$24,3,FALSE),0),0)</f>
        <v>0</v>
      </c>
      <c r="M218" s="58">
        <f>IF(H218&lt;&gt;"",H218*(1-L218)+I218*(1-VLOOKUP("A1",Rabattwerte_eintragen!$A$3:$C$26,3,FALSE)),"")</f>
        <v>401.85</v>
      </c>
      <c r="N218" s="40"/>
      <c r="O218" s="39" t="str">
        <f t="shared" si="4"/>
        <v>Artikel online anzeigen</v>
      </c>
      <c r="P218" s="44"/>
      <c r="Q218" s="49" t="s">
        <v>2587</v>
      </c>
      <c r="R218" s="37" t="s">
        <v>1018</v>
      </c>
      <c r="S218" s="55"/>
      <c r="T218" s="40" t="s">
        <v>1145</v>
      </c>
      <c r="U218" s="63" t="s">
        <v>5012</v>
      </c>
    </row>
    <row r="219" spans="1:21" x14ac:dyDescent="0.25">
      <c r="A219" s="1">
        <v>11866</v>
      </c>
      <c r="B219" s="46" t="s">
        <v>1192</v>
      </c>
      <c r="C219" s="46" t="s">
        <v>2134</v>
      </c>
      <c r="D219" s="46" t="s">
        <v>2264</v>
      </c>
      <c r="E219" s="47" t="s">
        <v>1113</v>
      </c>
      <c r="F219" s="47" t="s">
        <v>1115</v>
      </c>
      <c r="G219" s="47">
        <v>831543</v>
      </c>
      <c r="H219" s="57">
        <v>421.15000000000003</v>
      </c>
      <c r="I219" s="60">
        <f>IF(R219="UP",VLOOKUP($I$1,Änderungen!$F$1:$G$4,2,FALSE),IF(OR(ISERROR(FIND("NOVOS",B219)),ISERROR(FIND("Design ",B219))),IF(OR(ISERROR(FIND("thanos EVO",B219)),ISERROR(FIND("Design ",B219))),0,96.55),19.35))</f>
        <v>0</v>
      </c>
      <c r="J219" s="40"/>
      <c r="K219" s="40" t="s">
        <v>1186</v>
      </c>
      <c r="L219" s="29">
        <f>IF(K219&lt;&gt;"",IFERROR(VLOOKUP(K219,Rabattwerte_eintragen!$A$3:$C$24,3,FALSE),0),0)</f>
        <v>0</v>
      </c>
      <c r="M219" s="58">
        <f>IF(H219&lt;&gt;"",H219*(1-L219)+I219*(1-VLOOKUP("A1",Rabattwerte_eintragen!$A$3:$C$26,3,FALSE)),"")</f>
        <v>421.15000000000003</v>
      </c>
      <c r="N219" s="40"/>
      <c r="O219" s="39" t="str">
        <f t="shared" si="4"/>
        <v>Artikel online anzeigen</v>
      </c>
      <c r="P219" s="44"/>
      <c r="Q219" s="49" t="s">
        <v>2588</v>
      </c>
      <c r="R219" s="37" t="s">
        <v>1018</v>
      </c>
      <c r="S219" s="55"/>
      <c r="T219" s="40" t="s">
        <v>1145</v>
      </c>
      <c r="U219" s="63" t="s">
        <v>5013</v>
      </c>
    </row>
    <row r="220" spans="1:21" x14ac:dyDescent="0.25">
      <c r="A220" s="1">
        <v>11855</v>
      </c>
      <c r="B220" s="46" t="s">
        <v>1436</v>
      </c>
      <c r="C220" s="46" t="s">
        <v>2135</v>
      </c>
      <c r="D220" s="46" t="s">
        <v>2264</v>
      </c>
      <c r="E220" s="47" t="s">
        <v>1113</v>
      </c>
      <c r="F220" s="47" t="s">
        <v>1115</v>
      </c>
      <c r="G220" s="47">
        <v>831604</v>
      </c>
      <c r="H220" s="57">
        <v>523.45000000000005</v>
      </c>
      <c r="I220" s="60">
        <f>IF(R220="UP",VLOOKUP($I$1,Änderungen!$F$1:$G$4,2,FALSE),IF(OR(ISERROR(FIND("NOVOS",B220)),ISERROR(FIND("Design ",B220))),IF(OR(ISERROR(FIND("thanos EVO",B220)),ISERROR(FIND("Design ",B220))),0,96.55),19.35))</f>
        <v>0</v>
      </c>
      <c r="J220" s="40"/>
      <c r="K220" s="40" t="s">
        <v>1186</v>
      </c>
      <c r="L220" s="29">
        <f>IF(K220&lt;&gt;"",IFERROR(VLOOKUP(K220,Rabattwerte_eintragen!$A$3:$C$24,3,FALSE),0),0)</f>
        <v>0</v>
      </c>
      <c r="M220" s="58">
        <f>IF(H220&lt;&gt;"",H220*(1-L220)+I220*(1-VLOOKUP("A1",Rabattwerte_eintragen!$A$3:$C$26,3,FALSE)),"")</f>
        <v>523.45000000000005</v>
      </c>
      <c r="N220" s="40"/>
      <c r="O220" s="39" t="str">
        <f t="shared" si="4"/>
        <v>Artikel online anzeigen</v>
      </c>
      <c r="P220" s="44"/>
      <c r="Q220" s="49" t="s">
        <v>2589</v>
      </c>
      <c r="R220" s="37" t="s">
        <v>1018</v>
      </c>
      <c r="S220" s="55"/>
      <c r="T220" s="40" t="s">
        <v>1145</v>
      </c>
      <c r="U220" s="63" t="s">
        <v>5014</v>
      </c>
    </row>
    <row r="221" spans="1:21" x14ac:dyDescent="0.25">
      <c r="A221" s="1">
        <v>11856</v>
      </c>
      <c r="B221" s="46" t="s">
        <v>1193</v>
      </c>
      <c r="C221" s="46" t="s">
        <v>2135</v>
      </c>
      <c r="D221" s="46" t="s">
        <v>2264</v>
      </c>
      <c r="E221" s="47" t="s">
        <v>1113</v>
      </c>
      <c r="F221" s="47" t="s">
        <v>1115</v>
      </c>
      <c r="G221" s="47">
        <v>831659</v>
      </c>
      <c r="H221" s="57">
        <v>542.75</v>
      </c>
      <c r="I221" s="60">
        <f>IF(R221="UP",VLOOKUP($I$1,Änderungen!$F$1:$G$4,2,FALSE),IF(OR(ISERROR(FIND("NOVOS",B221)),ISERROR(FIND("Design ",B221))),IF(OR(ISERROR(FIND("thanos EVO",B221)),ISERROR(FIND("Design ",B221))),0,96.55),19.35))</f>
        <v>0</v>
      </c>
      <c r="J221" s="40"/>
      <c r="K221" s="40" t="s">
        <v>1186</v>
      </c>
      <c r="L221" s="29">
        <f>IF(K221&lt;&gt;"",IFERROR(VLOOKUP(K221,Rabattwerte_eintragen!$A$3:$C$24,3,FALSE),0),0)</f>
        <v>0</v>
      </c>
      <c r="M221" s="58">
        <f>IF(H221&lt;&gt;"",H221*(1-L221)+I221*(1-VLOOKUP("A1",Rabattwerte_eintragen!$A$3:$C$26,3,FALSE)),"")</f>
        <v>542.75</v>
      </c>
      <c r="N221" s="40"/>
      <c r="O221" s="39" t="str">
        <f t="shared" si="4"/>
        <v>Artikel online anzeigen</v>
      </c>
      <c r="P221" s="44"/>
      <c r="Q221" s="49" t="s">
        <v>2590</v>
      </c>
      <c r="R221" s="37" t="s">
        <v>1018</v>
      </c>
      <c r="S221" s="55"/>
      <c r="T221" s="40" t="s">
        <v>1145</v>
      </c>
      <c r="U221" s="63" t="s">
        <v>5015</v>
      </c>
    </row>
    <row r="222" spans="1:21" x14ac:dyDescent="0.25">
      <c r="A222" s="1">
        <v>11867</v>
      </c>
      <c r="B222" s="46" t="s">
        <v>1437</v>
      </c>
      <c r="C222" s="46" t="s">
        <v>2134</v>
      </c>
      <c r="D222" s="46" t="s">
        <v>2264</v>
      </c>
      <c r="E222" s="47" t="s">
        <v>1113</v>
      </c>
      <c r="F222" s="47" t="s">
        <v>1115</v>
      </c>
      <c r="G222" s="47">
        <v>831499</v>
      </c>
      <c r="H222" s="57">
        <v>401.85</v>
      </c>
      <c r="I222" s="60">
        <f>IF(R222="UP",VLOOKUP($I$1,Änderungen!$F$1:$G$4,2,FALSE),IF(OR(ISERROR(FIND("NOVOS",B222)),ISERROR(FIND("Design ",B222))),IF(OR(ISERROR(FIND("thanos EVO",B222)),ISERROR(FIND("Design ",B222))),0,96.55),19.35))</f>
        <v>0</v>
      </c>
      <c r="J222" s="40"/>
      <c r="K222" s="40" t="s">
        <v>1186</v>
      </c>
      <c r="L222" s="29">
        <f>IF(K222&lt;&gt;"",IFERROR(VLOOKUP(K222,Rabattwerte_eintragen!$A$3:$C$24,3,FALSE),0),0)</f>
        <v>0</v>
      </c>
      <c r="M222" s="58">
        <f>IF(H222&lt;&gt;"",H222*(1-L222)+I222*(1-VLOOKUP("A1",Rabattwerte_eintragen!$A$3:$C$26,3,FALSE)),"")</f>
        <v>401.85</v>
      </c>
      <c r="N222" s="40"/>
      <c r="O222" s="39" t="str">
        <f t="shared" si="4"/>
        <v>Artikel online anzeigen</v>
      </c>
      <c r="P222" s="44"/>
      <c r="Q222" s="49" t="s">
        <v>2591</v>
      </c>
      <c r="R222" s="37" t="s">
        <v>1018</v>
      </c>
      <c r="S222" s="55"/>
      <c r="T222" s="40" t="s">
        <v>1145</v>
      </c>
      <c r="U222" s="63" t="s">
        <v>5016</v>
      </c>
    </row>
    <row r="223" spans="1:21" x14ac:dyDescent="0.25">
      <c r="A223" s="1">
        <v>11868</v>
      </c>
      <c r="B223" s="46" t="s">
        <v>1194</v>
      </c>
      <c r="C223" s="46" t="s">
        <v>2134</v>
      </c>
      <c r="D223" s="46" t="s">
        <v>2264</v>
      </c>
      <c r="E223" s="47" t="s">
        <v>1113</v>
      </c>
      <c r="F223" s="47" t="s">
        <v>1115</v>
      </c>
      <c r="G223" s="47">
        <v>831550</v>
      </c>
      <c r="H223" s="57">
        <v>421.15000000000003</v>
      </c>
      <c r="I223" s="60">
        <f>IF(R223="UP",VLOOKUP($I$1,Änderungen!$F$1:$G$4,2,FALSE),IF(OR(ISERROR(FIND("NOVOS",B223)),ISERROR(FIND("Design ",B223))),IF(OR(ISERROR(FIND("thanos EVO",B223)),ISERROR(FIND("Design ",B223))),0,96.55),19.35))</f>
        <v>0</v>
      </c>
      <c r="J223" s="40"/>
      <c r="K223" s="40" t="s">
        <v>1186</v>
      </c>
      <c r="L223" s="29">
        <f>IF(K223&lt;&gt;"",IFERROR(VLOOKUP(K223,Rabattwerte_eintragen!$A$3:$C$24,3,FALSE),0),0)</f>
        <v>0</v>
      </c>
      <c r="M223" s="58">
        <f>IF(H223&lt;&gt;"",H223*(1-L223)+I223*(1-VLOOKUP("A1",Rabattwerte_eintragen!$A$3:$C$26,3,FALSE)),"")</f>
        <v>421.15000000000003</v>
      </c>
      <c r="N223" s="40"/>
      <c r="O223" s="39" t="str">
        <f t="shared" si="4"/>
        <v>Artikel online anzeigen</v>
      </c>
      <c r="P223" s="44"/>
      <c r="Q223" s="49" t="s">
        <v>2592</v>
      </c>
      <c r="R223" s="37" t="s">
        <v>1018</v>
      </c>
      <c r="S223" s="55"/>
      <c r="T223" s="40" t="s">
        <v>1145</v>
      </c>
      <c r="U223" s="63" t="s">
        <v>5017</v>
      </c>
    </row>
    <row r="224" spans="1:21" x14ac:dyDescent="0.25">
      <c r="A224" s="1">
        <v>11857</v>
      </c>
      <c r="B224" s="46" t="s">
        <v>1438</v>
      </c>
      <c r="C224" s="46" t="s">
        <v>2135</v>
      </c>
      <c r="D224" s="46" t="s">
        <v>2264</v>
      </c>
      <c r="E224" s="47" t="s">
        <v>1113</v>
      </c>
      <c r="F224" s="47" t="s">
        <v>1115</v>
      </c>
      <c r="G224" s="47">
        <v>831611</v>
      </c>
      <c r="H224" s="57">
        <v>523.45000000000005</v>
      </c>
      <c r="I224" s="60">
        <f>IF(R224="UP",VLOOKUP($I$1,Änderungen!$F$1:$G$4,2,FALSE),IF(OR(ISERROR(FIND("NOVOS",B224)),ISERROR(FIND("Design ",B224))),IF(OR(ISERROR(FIND("thanos EVO",B224)),ISERROR(FIND("Design ",B224))),0,96.55),19.35))</f>
        <v>0</v>
      </c>
      <c r="J224" s="40"/>
      <c r="K224" s="40" t="s">
        <v>1186</v>
      </c>
      <c r="L224" s="29">
        <f>IF(K224&lt;&gt;"",IFERROR(VLOOKUP(K224,Rabattwerte_eintragen!$A$3:$C$24,3,FALSE),0),0)</f>
        <v>0</v>
      </c>
      <c r="M224" s="58">
        <f>IF(H224&lt;&gt;"",H224*(1-L224)+I224*(1-VLOOKUP("A1",Rabattwerte_eintragen!$A$3:$C$26,3,FALSE)),"")</f>
        <v>523.45000000000005</v>
      </c>
      <c r="N224" s="40"/>
      <c r="O224" s="39" t="str">
        <f t="shared" si="4"/>
        <v>Artikel online anzeigen</v>
      </c>
      <c r="P224" s="44"/>
      <c r="Q224" s="49" t="s">
        <v>2593</v>
      </c>
      <c r="R224" s="37" t="s">
        <v>1018</v>
      </c>
      <c r="S224" s="55"/>
      <c r="T224" s="40" t="s">
        <v>1145</v>
      </c>
      <c r="U224" s="63" t="s">
        <v>5018</v>
      </c>
    </row>
    <row r="225" spans="1:21" x14ac:dyDescent="0.25">
      <c r="A225" s="1">
        <v>11858</v>
      </c>
      <c r="B225" s="46" t="s">
        <v>1195</v>
      </c>
      <c r="C225" s="46" t="s">
        <v>2135</v>
      </c>
      <c r="D225" s="46" t="s">
        <v>2264</v>
      </c>
      <c r="E225" s="47" t="s">
        <v>1113</v>
      </c>
      <c r="F225" s="47" t="s">
        <v>1115</v>
      </c>
      <c r="G225" s="47">
        <v>831666</v>
      </c>
      <c r="H225" s="57">
        <v>542.75</v>
      </c>
      <c r="I225" s="60">
        <f>IF(R225="UP",VLOOKUP($I$1,Änderungen!$F$1:$G$4,2,FALSE),IF(OR(ISERROR(FIND("NOVOS",B225)),ISERROR(FIND("Design ",B225))),IF(OR(ISERROR(FIND("thanos EVO",B225)),ISERROR(FIND("Design ",B225))),0,96.55),19.35))</f>
        <v>0</v>
      </c>
      <c r="J225" s="40"/>
      <c r="K225" s="40" t="s">
        <v>1186</v>
      </c>
      <c r="L225" s="29">
        <f>IF(K225&lt;&gt;"",IFERROR(VLOOKUP(K225,Rabattwerte_eintragen!$A$3:$C$24,3,FALSE),0),0)</f>
        <v>0</v>
      </c>
      <c r="M225" s="58">
        <f>IF(H225&lt;&gt;"",H225*(1-L225)+I225*(1-VLOOKUP("A1",Rabattwerte_eintragen!$A$3:$C$26,3,FALSE)),"")</f>
        <v>542.75</v>
      </c>
      <c r="N225" s="40"/>
      <c r="O225" s="39" t="str">
        <f t="shared" si="4"/>
        <v>Artikel online anzeigen</v>
      </c>
      <c r="P225" s="44"/>
      <c r="Q225" s="49" t="s">
        <v>2594</v>
      </c>
      <c r="R225" s="37" t="s">
        <v>1018</v>
      </c>
      <c r="S225" s="55"/>
      <c r="T225" s="40" t="s">
        <v>1145</v>
      </c>
      <c r="U225" s="63" t="s">
        <v>5019</v>
      </c>
    </row>
    <row r="226" spans="1:21" x14ac:dyDescent="0.25">
      <c r="A226" s="1">
        <v>13722</v>
      </c>
      <c r="B226" s="46" t="s">
        <v>1439</v>
      </c>
      <c r="C226" s="46" t="s">
        <v>2134</v>
      </c>
      <c r="D226" s="46" t="s">
        <v>2264</v>
      </c>
      <c r="E226" s="47" t="s">
        <v>1113</v>
      </c>
      <c r="F226" s="47" t="s">
        <v>1115</v>
      </c>
      <c r="G226" s="47">
        <v>851030</v>
      </c>
      <c r="H226" s="57">
        <v>401.85</v>
      </c>
      <c r="I226" s="60">
        <f>IF(R226="UP",VLOOKUP($I$1,Änderungen!$F$1:$G$4,2,FALSE),IF(OR(ISERROR(FIND("NOVOS",B226)),ISERROR(FIND("Design ",B226))),IF(OR(ISERROR(FIND("thanos EVO",B226)),ISERROR(FIND("Design ",B226))),0,96.55),19.35))</f>
        <v>0</v>
      </c>
      <c r="J226" s="40"/>
      <c r="K226" s="40" t="s">
        <v>1186</v>
      </c>
      <c r="L226" s="29">
        <f>IF(K226&lt;&gt;"",IFERROR(VLOOKUP(K226,Rabattwerte_eintragen!$A$3:$C$24,3,FALSE),0),0)</f>
        <v>0</v>
      </c>
      <c r="M226" s="58">
        <f>IF(H226&lt;&gt;"",H226*(1-L226)+I226*(1-VLOOKUP("A1",Rabattwerte_eintragen!$A$3:$C$26,3,FALSE)),"")</f>
        <v>401.85</v>
      </c>
      <c r="N226" s="40"/>
      <c r="O226" s="39" t="str">
        <f t="shared" si="4"/>
        <v>Artikel online anzeigen</v>
      </c>
      <c r="P226" s="44"/>
      <c r="Q226" s="49" t="s">
        <v>2595</v>
      </c>
      <c r="R226" s="37" t="s">
        <v>1018</v>
      </c>
      <c r="S226" s="55"/>
      <c r="T226" s="40" t="s">
        <v>1145</v>
      </c>
      <c r="U226" s="63" t="s">
        <v>5020</v>
      </c>
    </row>
    <row r="227" spans="1:21" x14ac:dyDescent="0.25">
      <c r="A227" s="1">
        <v>13723</v>
      </c>
      <c r="B227" s="46" t="s">
        <v>1440</v>
      </c>
      <c r="C227" s="46" t="s">
        <v>2134</v>
      </c>
      <c r="D227" s="46" t="s">
        <v>2264</v>
      </c>
      <c r="E227" s="47" t="s">
        <v>1113</v>
      </c>
      <c r="F227" s="47" t="s">
        <v>1115</v>
      </c>
      <c r="G227" s="47">
        <v>851022</v>
      </c>
      <c r="H227" s="57">
        <v>421.15000000000003</v>
      </c>
      <c r="I227" s="60">
        <f>IF(R227="UP",VLOOKUP($I$1,Änderungen!$F$1:$G$4,2,FALSE),IF(OR(ISERROR(FIND("NOVOS",B227)),ISERROR(FIND("Design ",B227))),IF(OR(ISERROR(FIND("thanos EVO",B227)),ISERROR(FIND("Design ",B227))),0,96.55),19.35))</f>
        <v>0</v>
      </c>
      <c r="J227" s="40"/>
      <c r="K227" s="40" t="s">
        <v>1186</v>
      </c>
      <c r="L227" s="29">
        <f>IF(K227&lt;&gt;"",IFERROR(VLOOKUP(K227,Rabattwerte_eintragen!$A$3:$C$24,3,FALSE),0),0)</f>
        <v>0</v>
      </c>
      <c r="M227" s="58">
        <f>IF(H227&lt;&gt;"",H227*(1-L227)+I227*(1-VLOOKUP("A1",Rabattwerte_eintragen!$A$3:$C$26,3,FALSE)),"")</f>
        <v>421.15000000000003</v>
      </c>
      <c r="N227" s="40"/>
      <c r="O227" s="39" t="str">
        <f t="shared" si="4"/>
        <v>Artikel online anzeigen</v>
      </c>
      <c r="P227" s="44"/>
      <c r="Q227" s="49" t="s">
        <v>2596</v>
      </c>
      <c r="R227" s="37" t="s">
        <v>1018</v>
      </c>
      <c r="S227" s="55"/>
      <c r="T227" s="40" t="s">
        <v>1145</v>
      </c>
      <c r="U227" s="63" t="s">
        <v>5021</v>
      </c>
    </row>
    <row r="228" spans="1:21" x14ac:dyDescent="0.25">
      <c r="A228" s="1">
        <v>13724</v>
      </c>
      <c r="B228" s="46" t="s">
        <v>1441</v>
      </c>
      <c r="C228" s="46" t="s">
        <v>2134</v>
      </c>
      <c r="D228" s="46" t="s">
        <v>2264</v>
      </c>
      <c r="E228" s="47" t="s">
        <v>1113</v>
      </c>
      <c r="F228" s="47" t="s">
        <v>1115</v>
      </c>
      <c r="G228" s="47">
        <v>851031</v>
      </c>
      <c r="H228" s="57">
        <v>401.85</v>
      </c>
      <c r="I228" s="60">
        <f>IF(R228="UP",VLOOKUP($I$1,Änderungen!$F$1:$G$4,2,FALSE),IF(OR(ISERROR(FIND("NOVOS",B228)),ISERROR(FIND("Design ",B228))),IF(OR(ISERROR(FIND("thanos EVO",B228)),ISERROR(FIND("Design ",B228))),0,96.55),19.35))</f>
        <v>0</v>
      </c>
      <c r="J228" s="40"/>
      <c r="K228" s="40" t="s">
        <v>1186</v>
      </c>
      <c r="L228" s="29">
        <f>IF(K228&lt;&gt;"",IFERROR(VLOOKUP(K228,Rabattwerte_eintragen!$A$3:$C$24,3,FALSE),0),0)</f>
        <v>0</v>
      </c>
      <c r="M228" s="58">
        <f>IF(H228&lt;&gt;"",H228*(1-L228)+I228*(1-VLOOKUP("A1",Rabattwerte_eintragen!$A$3:$C$26,3,FALSE)),"")</f>
        <v>401.85</v>
      </c>
      <c r="N228" s="40"/>
      <c r="O228" s="39" t="str">
        <f t="shared" si="4"/>
        <v>Artikel online anzeigen</v>
      </c>
      <c r="P228" s="44"/>
      <c r="Q228" s="49" t="s">
        <v>2597</v>
      </c>
      <c r="R228" s="37" t="s">
        <v>1018</v>
      </c>
      <c r="S228" s="55"/>
      <c r="T228" s="40" t="s">
        <v>1145</v>
      </c>
      <c r="U228" s="63" t="s">
        <v>5022</v>
      </c>
    </row>
    <row r="229" spans="1:21" x14ac:dyDescent="0.25">
      <c r="A229" s="1">
        <v>13725</v>
      </c>
      <c r="B229" s="46" t="s">
        <v>1442</v>
      </c>
      <c r="C229" s="46" t="s">
        <v>2134</v>
      </c>
      <c r="D229" s="46" t="s">
        <v>2264</v>
      </c>
      <c r="E229" s="47" t="s">
        <v>1113</v>
      </c>
      <c r="F229" s="47" t="s">
        <v>1115</v>
      </c>
      <c r="G229" s="47">
        <v>851032</v>
      </c>
      <c r="H229" s="57">
        <v>421.15000000000003</v>
      </c>
      <c r="I229" s="60">
        <f>IF(R229="UP",VLOOKUP($I$1,Änderungen!$F$1:$G$4,2,FALSE),IF(OR(ISERROR(FIND("NOVOS",B229)),ISERROR(FIND("Design ",B229))),IF(OR(ISERROR(FIND("thanos EVO",B229)),ISERROR(FIND("Design ",B229))),0,96.55),19.35))</f>
        <v>0</v>
      </c>
      <c r="J229" s="40"/>
      <c r="K229" s="40" t="s">
        <v>1186</v>
      </c>
      <c r="L229" s="29">
        <f>IF(K229&lt;&gt;"",IFERROR(VLOOKUP(K229,Rabattwerte_eintragen!$A$3:$C$24,3,FALSE),0),0)</f>
        <v>0</v>
      </c>
      <c r="M229" s="58">
        <f>IF(H229&lt;&gt;"",H229*(1-L229)+I229*(1-VLOOKUP("A1",Rabattwerte_eintragen!$A$3:$C$26,3,FALSE)),"")</f>
        <v>421.15000000000003</v>
      </c>
      <c r="N229" s="40"/>
      <c r="O229" s="39" t="str">
        <f t="shared" si="4"/>
        <v>Artikel online anzeigen</v>
      </c>
      <c r="P229" s="44"/>
      <c r="Q229" s="49" t="s">
        <v>2598</v>
      </c>
      <c r="R229" s="37" t="s">
        <v>1018</v>
      </c>
      <c r="S229" s="55"/>
      <c r="T229" s="40" t="s">
        <v>1145</v>
      </c>
      <c r="U229" s="63" t="s">
        <v>5023</v>
      </c>
    </row>
    <row r="230" spans="1:21" x14ac:dyDescent="0.25">
      <c r="A230" s="1">
        <v>11859</v>
      </c>
      <c r="B230" s="46" t="s">
        <v>1443</v>
      </c>
      <c r="C230" s="46" t="s">
        <v>2134</v>
      </c>
      <c r="D230" s="46" t="s">
        <v>2264</v>
      </c>
      <c r="E230" s="47" t="s">
        <v>1113</v>
      </c>
      <c r="F230" s="47" t="s">
        <v>1115</v>
      </c>
      <c r="G230" s="47">
        <v>831505</v>
      </c>
      <c r="H230" s="57">
        <v>401.85</v>
      </c>
      <c r="I230" s="60">
        <f>IF(R230="UP",VLOOKUP($I$1,Änderungen!$F$1:$G$4,2,FALSE),IF(OR(ISERROR(FIND("NOVOS",B230)),ISERROR(FIND("Design ",B230))),IF(OR(ISERROR(FIND("thanos EVO",B230)),ISERROR(FIND("Design ",B230))),0,96.55),19.35))</f>
        <v>0</v>
      </c>
      <c r="J230" s="40"/>
      <c r="K230" s="40" t="s">
        <v>1186</v>
      </c>
      <c r="L230" s="29">
        <f>IF(K230&lt;&gt;"",IFERROR(VLOOKUP(K230,Rabattwerte_eintragen!$A$3:$C$24,3,FALSE),0),0)</f>
        <v>0</v>
      </c>
      <c r="M230" s="58">
        <f>IF(H230&lt;&gt;"",H230*(1-L230)+I230*(1-VLOOKUP("A1",Rabattwerte_eintragen!$A$3:$C$26,3,FALSE)),"")</f>
        <v>401.85</v>
      </c>
      <c r="N230" s="40"/>
      <c r="O230" s="39" t="str">
        <f t="shared" si="4"/>
        <v>Artikel online anzeigen</v>
      </c>
      <c r="P230" s="44"/>
      <c r="Q230" s="49" t="s">
        <v>2599</v>
      </c>
      <c r="R230" s="37" t="s">
        <v>1018</v>
      </c>
      <c r="S230" s="55"/>
      <c r="T230" s="40" t="s">
        <v>1145</v>
      </c>
      <c r="U230" s="63" t="s">
        <v>5024</v>
      </c>
    </row>
    <row r="231" spans="1:21" x14ac:dyDescent="0.25">
      <c r="A231" s="1">
        <v>11860</v>
      </c>
      <c r="B231" s="46" t="s">
        <v>1196</v>
      </c>
      <c r="C231" s="46" t="s">
        <v>2134</v>
      </c>
      <c r="D231" s="46" t="s">
        <v>2264</v>
      </c>
      <c r="E231" s="47" t="s">
        <v>1113</v>
      </c>
      <c r="F231" s="47" t="s">
        <v>1115</v>
      </c>
      <c r="G231" s="47">
        <v>831567</v>
      </c>
      <c r="H231" s="57">
        <v>421.15000000000003</v>
      </c>
      <c r="I231" s="60">
        <f>IF(R231="UP",VLOOKUP($I$1,Änderungen!$F$1:$G$4,2,FALSE),IF(OR(ISERROR(FIND("NOVOS",B231)),ISERROR(FIND("Design ",B231))),IF(OR(ISERROR(FIND("thanos EVO",B231)),ISERROR(FIND("Design ",B231))),0,96.55),19.35))</f>
        <v>0</v>
      </c>
      <c r="J231" s="40"/>
      <c r="K231" s="40" t="s">
        <v>1186</v>
      </c>
      <c r="L231" s="29">
        <f>IF(K231&lt;&gt;"",IFERROR(VLOOKUP(K231,Rabattwerte_eintragen!$A$3:$C$24,3,FALSE),0),0)</f>
        <v>0</v>
      </c>
      <c r="M231" s="58">
        <f>IF(H231&lt;&gt;"",H231*(1-L231)+I231*(1-VLOOKUP("A1",Rabattwerte_eintragen!$A$3:$C$26,3,FALSE)),"")</f>
        <v>421.15000000000003</v>
      </c>
      <c r="N231" s="40"/>
      <c r="O231" s="39" t="str">
        <f t="shared" si="4"/>
        <v>Artikel online anzeigen</v>
      </c>
      <c r="P231" s="44"/>
      <c r="Q231" s="49" t="s">
        <v>2600</v>
      </c>
      <c r="R231" s="37" t="s">
        <v>1018</v>
      </c>
      <c r="S231" s="55"/>
      <c r="T231" s="40" t="s">
        <v>1145</v>
      </c>
      <c r="U231" s="63" t="s">
        <v>5025</v>
      </c>
    </row>
    <row r="232" spans="1:21" x14ac:dyDescent="0.25">
      <c r="A232" s="1">
        <v>11869</v>
      </c>
      <c r="B232" s="46" t="s">
        <v>1444</v>
      </c>
      <c r="C232" s="46" t="s">
        <v>2135</v>
      </c>
      <c r="D232" s="46" t="s">
        <v>2264</v>
      </c>
      <c r="E232" s="47" t="s">
        <v>1113</v>
      </c>
      <c r="F232" s="47" t="s">
        <v>1115</v>
      </c>
      <c r="G232" s="47">
        <v>831628</v>
      </c>
      <c r="H232" s="57">
        <v>523.45000000000005</v>
      </c>
      <c r="I232" s="60">
        <f>IF(R232="UP",VLOOKUP($I$1,Änderungen!$F$1:$G$4,2,FALSE),IF(OR(ISERROR(FIND("NOVOS",B232)),ISERROR(FIND("Design ",B232))),IF(OR(ISERROR(FIND("thanos EVO",B232)),ISERROR(FIND("Design ",B232))),0,96.55),19.35))</f>
        <v>0</v>
      </c>
      <c r="J232" s="40"/>
      <c r="K232" s="40" t="s">
        <v>1186</v>
      </c>
      <c r="L232" s="29">
        <f>IF(K232&lt;&gt;"",IFERROR(VLOOKUP(K232,Rabattwerte_eintragen!$A$3:$C$24,3,FALSE),0),0)</f>
        <v>0</v>
      </c>
      <c r="M232" s="58">
        <f>IF(H232&lt;&gt;"",H232*(1-L232)+I232*(1-VLOOKUP("A1",Rabattwerte_eintragen!$A$3:$C$26,3,FALSE)),"")</f>
        <v>523.45000000000005</v>
      </c>
      <c r="N232" s="40"/>
      <c r="O232" s="39" t="str">
        <f t="shared" si="4"/>
        <v>Artikel online anzeigen</v>
      </c>
      <c r="P232" s="44"/>
      <c r="Q232" s="49" t="s">
        <v>2601</v>
      </c>
      <c r="R232" s="37" t="s">
        <v>1018</v>
      </c>
      <c r="S232" s="55"/>
      <c r="T232" s="40" t="s">
        <v>1145</v>
      </c>
      <c r="U232" s="63" t="s">
        <v>5026</v>
      </c>
    </row>
    <row r="233" spans="1:21" x14ac:dyDescent="0.25">
      <c r="A233" s="1">
        <v>11870</v>
      </c>
      <c r="B233" s="46" t="s">
        <v>1197</v>
      </c>
      <c r="C233" s="46" t="s">
        <v>2135</v>
      </c>
      <c r="D233" s="46" t="s">
        <v>2264</v>
      </c>
      <c r="E233" s="47" t="s">
        <v>1113</v>
      </c>
      <c r="F233" s="47" t="s">
        <v>1115</v>
      </c>
      <c r="G233" s="47">
        <v>831673</v>
      </c>
      <c r="H233" s="57">
        <v>542.75</v>
      </c>
      <c r="I233" s="60">
        <f>IF(R233="UP",VLOOKUP($I$1,Änderungen!$F$1:$G$4,2,FALSE),IF(OR(ISERROR(FIND("NOVOS",B233)),ISERROR(FIND("Design ",B233))),IF(OR(ISERROR(FIND("thanos EVO",B233)),ISERROR(FIND("Design ",B233))),0,96.55),19.35))</f>
        <v>0</v>
      </c>
      <c r="J233" s="40"/>
      <c r="K233" s="40" t="s">
        <v>1186</v>
      </c>
      <c r="L233" s="29">
        <f>IF(K233&lt;&gt;"",IFERROR(VLOOKUP(K233,Rabattwerte_eintragen!$A$3:$C$24,3,FALSE),0),0)</f>
        <v>0</v>
      </c>
      <c r="M233" s="58">
        <f>IF(H233&lt;&gt;"",H233*(1-L233)+I233*(1-VLOOKUP("A1",Rabattwerte_eintragen!$A$3:$C$26,3,FALSE)),"")</f>
        <v>542.75</v>
      </c>
      <c r="N233" s="40"/>
      <c r="O233" s="39" t="str">
        <f t="shared" si="4"/>
        <v>Artikel online anzeigen</v>
      </c>
      <c r="P233" s="44"/>
      <c r="Q233" s="49" t="s">
        <v>2602</v>
      </c>
      <c r="R233" s="37" t="s">
        <v>1018</v>
      </c>
      <c r="S233" s="55"/>
      <c r="T233" s="40" t="s">
        <v>1145</v>
      </c>
      <c r="U233" s="63" t="s">
        <v>5027</v>
      </c>
    </row>
    <row r="234" spans="1:21" x14ac:dyDescent="0.25">
      <c r="A234" s="1">
        <v>10742</v>
      </c>
      <c r="B234" s="46" t="s">
        <v>1445</v>
      </c>
      <c r="C234" s="46" t="s">
        <v>2133</v>
      </c>
      <c r="D234" s="46" t="s">
        <v>2264</v>
      </c>
      <c r="E234" s="47" t="s">
        <v>1113</v>
      </c>
      <c r="F234" s="47" t="s">
        <v>1115</v>
      </c>
      <c r="G234" s="47">
        <v>793117</v>
      </c>
      <c r="H234" s="57">
        <v>386.1</v>
      </c>
      <c r="I234" s="60">
        <f>IF(R234="UP",VLOOKUP($I$1,Änderungen!$F$1:$G$4,2,FALSE),IF(OR(ISERROR(FIND("NOVOS",B234)),ISERROR(FIND("Design ",B234))),IF(OR(ISERROR(FIND("thanos EVO",B234)),ISERROR(FIND("Design ",B234))),0,96.55),19.35))</f>
        <v>0</v>
      </c>
      <c r="J234" s="40"/>
      <c r="K234" s="40" t="s">
        <v>1176</v>
      </c>
      <c r="L234" s="29">
        <f>IF(K234&lt;&gt;"",IFERROR(VLOOKUP(K234,Rabattwerte_eintragen!$A$3:$C$24,3,FALSE),0),0)</f>
        <v>0</v>
      </c>
      <c r="M234" s="58">
        <f>IF(H234&lt;&gt;"",H234*(1-L234)+I234*(1-VLOOKUP("A1",Rabattwerte_eintragen!$A$3:$C$26,3,FALSE)),"")</f>
        <v>386.1</v>
      </c>
      <c r="N234" s="40"/>
      <c r="O234" s="39" t="str">
        <f t="shared" si="4"/>
        <v>Artikel online anzeigen</v>
      </c>
      <c r="P234" s="44"/>
      <c r="Q234" s="49" t="s">
        <v>2603</v>
      </c>
      <c r="R234" s="37" t="s">
        <v>1018</v>
      </c>
      <c r="S234" s="55"/>
      <c r="T234" s="40" t="s">
        <v>1144</v>
      </c>
      <c r="U234" s="63" t="s">
        <v>5028</v>
      </c>
    </row>
    <row r="235" spans="1:21" x14ac:dyDescent="0.25">
      <c r="A235" s="1">
        <v>10752</v>
      </c>
      <c r="B235" s="46" t="s">
        <v>1091</v>
      </c>
      <c r="C235" s="46" t="s">
        <v>2133</v>
      </c>
      <c r="D235" s="46" t="s">
        <v>2264</v>
      </c>
      <c r="E235" s="47" t="s">
        <v>1113</v>
      </c>
      <c r="F235" s="47" t="s">
        <v>1115</v>
      </c>
      <c r="G235" s="47">
        <v>799072</v>
      </c>
      <c r="H235" s="57">
        <v>405.4</v>
      </c>
      <c r="I235" s="60">
        <f>IF(R235="UP",VLOOKUP($I$1,Änderungen!$F$1:$G$4,2,FALSE),IF(OR(ISERROR(FIND("NOVOS",B235)),ISERROR(FIND("Design ",B235))),IF(OR(ISERROR(FIND("thanos EVO",B235)),ISERROR(FIND("Design ",B235))),0,96.55),19.35))</f>
        <v>0</v>
      </c>
      <c r="J235" s="40"/>
      <c r="K235" s="40" t="s">
        <v>1176</v>
      </c>
      <c r="L235" s="29">
        <f>IF(K235&lt;&gt;"",IFERROR(VLOOKUP(K235,Rabattwerte_eintragen!$A$3:$C$24,3,FALSE),0),0)</f>
        <v>0</v>
      </c>
      <c r="M235" s="58">
        <f>IF(H235&lt;&gt;"",H235*(1-L235)+I235*(1-VLOOKUP("A1",Rabattwerte_eintragen!$A$3:$C$26,3,FALSE)),"")</f>
        <v>405.4</v>
      </c>
      <c r="N235" s="40"/>
      <c r="O235" s="39" t="str">
        <f t="shared" si="4"/>
        <v>Artikel online anzeigen</v>
      </c>
      <c r="P235" s="44"/>
      <c r="Q235" s="49" t="s">
        <v>2604</v>
      </c>
      <c r="R235" s="37" t="s">
        <v>1018</v>
      </c>
      <c r="S235" s="55"/>
      <c r="T235" s="40" t="s">
        <v>1144</v>
      </c>
      <c r="U235" s="63" t="s">
        <v>5029</v>
      </c>
    </row>
    <row r="236" spans="1:21" x14ac:dyDescent="0.25">
      <c r="A236" s="1">
        <v>10735</v>
      </c>
      <c r="B236" s="46" t="s">
        <v>1446</v>
      </c>
      <c r="C236" s="46" t="s">
        <v>2133</v>
      </c>
      <c r="D236" s="46" t="s">
        <v>2264</v>
      </c>
      <c r="E236" s="47" t="s">
        <v>1113</v>
      </c>
      <c r="F236" s="47" t="s">
        <v>1115</v>
      </c>
      <c r="G236" s="47">
        <v>763776</v>
      </c>
      <c r="H236" s="57">
        <v>386.1</v>
      </c>
      <c r="I236" s="60">
        <f>IF(R236="UP",VLOOKUP($I$1,Änderungen!$F$1:$G$4,2,FALSE),IF(OR(ISERROR(FIND("NOVOS",B236)),ISERROR(FIND("Design ",B236))),IF(OR(ISERROR(FIND("thanos EVO",B236)),ISERROR(FIND("Design ",B236))),0,96.55),19.35))</f>
        <v>0</v>
      </c>
      <c r="J236" s="40"/>
      <c r="K236" s="40" t="s">
        <v>1176</v>
      </c>
      <c r="L236" s="29">
        <f>IF(K236&lt;&gt;"",IFERROR(VLOOKUP(K236,Rabattwerte_eintragen!$A$3:$C$24,3,FALSE),0),0)</f>
        <v>0</v>
      </c>
      <c r="M236" s="58">
        <f>IF(H236&lt;&gt;"",H236*(1-L236)+I236*(1-VLOOKUP("A1",Rabattwerte_eintragen!$A$3:$C$26,3,FALSE)),"")</f>
        <v>386.1</v>
      </c>
      <c r="N236" s="40"/>
      <c r="O236" s="39" t="str">
        <f t="shared" si="4"/>
        <v>Artikel online anzeigen</v>
      </c>
      <c r="P236" s="44"/>
      <c r="Q236" s="49" t="s">
        <v>2605</v>
      </c>
      <c r="R236" s="37" t="s">
        <v>1018</v>
      </c>
      <c r="S236" s="55"/>
      <c r="T236" s="40" t="s">
        <v>1144</v>
      </c>
      <c r="U236" s="63" t="s">
        <v>5030</v>
      </c>
    </row>
    <row r="237" spans="1:21" x14ac:dyDescent="0.25">
      <c r="A237" s="1">
        <v>10751</v>
      </c>
      <c r="B237" s="46" t="s">
        <v>1092</v>
      </c>
      <c r="C237" s="46" t="s">
        <v>2133</v>
      </c>
      <c r="D237" s="46" t="s">
        <v>2264</v>
      </c>
      <c r="E237" s="47" t="s">
        <v>1113</v>
      </c>
      <c r="F237" s="47" t="s">
        <v>1115</v>
      </c>
      <c r="G237" s="47">
        <v>793902</v>
      </c>
      <c r="H237" s="57">
        <v>405.4</v>
      </c>
      <c r="I237" s="60">
        <f>IF(R237="UP",VLOOKUP($I$1,Änderungen!$F$1:$G$4,2,FALSE),IF(OR(ISERROR(FIND("NOVOS",B237)),ISERROR(FIND("Design ",B237))),IF(OR(ISERROR(FIND("thanos EVO",B237)),ISERROR(FIND("Design ",B237))),0,96.55),19.35))</f>
        <v>0</v>
      </c>
      <c r="J237" s="40"/>
      <c r="K237" s="40" t="s">
        <v>1176</v>
      </c>
      <c r="L237" s="29">
        <f>IF(K237&lt;&gt;"",IFERROR(VLOOKUP(K237,Rabattwerte_eintragen!$A$3:$C$24,3,FALSE),0),0)</f>
        <v>0</v>
      </c>
      <c r="M237" s="58">
        <f>IF(H237&lt;&gt;"",H237*(1-L237)+I237*(1-VLOOKUP("A1",Rabattwerte_eintragen!$A$3:$C$26,3,FALSE)),"")</f>
        <v>405.4</v>
      </c>
      <c r="N237" s="40"/>
      <c r="O237" s="39" t="str">
        <f t="shared" si="4"/>
        <v>Artikel online anzeigen</v>
      </c>
      <c r="P237" s="44"/>
      <c r="Q237" s="49" t="s">
        <v>2606</v>
      </c>
      <c r="R237" s="37" t="s">
        <v>1018</v>
      </c>
      <c r="S237" s="55"/>
      <c r="T237" s="40" t="s">
        <v>1144</v>
      </c>
      <c r="U237" s="63" t="s">
        <v>5031</v>
      </c>
    </row>
    <row r="238" spans="1:21" x14ac:dyDescent="0.25">
      <c r="A238" s="1">
        <v>336</v>
      </c>
      <c r="B238" s="46" t="s">
        <v>1447</v>
      </c>
      <c r="C238" s="46" t="s">
        <v>2133</v>
      </c>
      <c r="D238" s="46" t="s">
        <v>2264</v>
      </c>
      <c r="E238" s="47" t="s">
        <v>1113</v>
      </c>
      <c r="F238" s="47" t="s">
        <v>1115</v>
      </c>
      <c r="G238" s="47">
        <v>701020</v>
      </c>
      <c r="H238" s="57">
        <v>386.1</v>
      </c>
      <c r="I238" s="60">
        <f>IF(R238="UP",VLOOKUP($I$1,Änderungen!$F$1:$G$4,2,FALSE),IF(OR(ISERROR(FIND("NOVOS",B238)),ISERROR(FIND("Design ",B238))),IF(OR(ISERROR(FIND("thanos EVO",B238)),ISERROR(FIND("Design ",B238))),0,96.55),19.35))</f>
        <v>0</v>
      </c>
      <c r="J238" s="40"/>
      <c r="K238" s="40" t="s">
        <v>1176</v>
      </c>
      <c r="L238" s="29">
        <f>IF(K238&lt;&gt;"",IFERROR(VLOOKUP(K238,Rabattwerte_eintragen!$A$3:$C$24,3,FALSE),0),0)</f>
        <v>0</v>
      </c>
      <c r="M238" s="58">
        <f>IF(H238&lt;&gt;"",H238*(1-L238)+I238*(1-VLOOKUP("A1",Rabattwerte_eintragen!$A$3:$C$26,3,FALSE)),"")</f>
        <v>386.1</v>
      </c>
      <c r="N238" s="40"/>
      <c r="O238" s="39" t="str">
        <f t="shared" si="4"/>
        <v>Artikel online anzeigen</v>
      </c>
      <c r="P238" s="44"/>
      <c r="Q238" s="49" t="s">
        <v>2607</v>
      </c>
      <c r="R238" s="37" t="s">
        <v>1018</v>
      </c>
      <c r="S238" s="55"/>
      <c r="T238" s="40" t="s">
        <v>1144</v>
      </c>
      <c r="U238" s="63" t="s">
        <v>5032</v>
      </c>
    </row>
    <row r="239" spans="1:21" x14ac:dyDescent="0.25">
      <c r="A239" s="1">
        <v>373</v>
      </c>
      <c r="B239" s="46" t="s">
        <v>1093</v>
      </c>
      <c r="C239" s="46" t="s">
        <v>2133</v>
      </c>
      <c r="D239" s="46" t="s">
        <v>2264</v>
      </c>
      <c r="E239" s="47" t="s">
        <v>1113</v>
      </c>
      <c r="F239" s="47" t="s">
        <v>1115</v>
      </c>
      <c r="G239" s="47">
        <v>701037</v>
      </c>
      <c r="H239" s="57">
        <v>405.4</v>
      </c>
      <c r="I239" s="60">
        <f>IF(R239="UP",VLOOKUP($I$1,Änderungen!$F$1:$G$4,2,FALSE),IF(OR(ISERROR(FIND("NOVOS",B239)),ISERROR(FIND("Design ",B239))),IF(OR(ISERROR(FIND("thanos EVO",B239)),ISERROR(FIND("Design ",B239))),0,96.55),19.35))</f>
        <v>0</v>
      </c>
      <c r="J239" s="40"/>
      <c r="K239" s="40" t="s">
        <v>1176</v>
      </c>
      <c r="L239" s="29">
        <f>IF(K239&lt;&gt;"",IFERROR(VLOOKUP(K239,Rabattwerte_eintragen!$A$3:$C$24,3,FALSE),0),0)</f>
        <v>0</v>
      </c>
      <c r="M239" s="58">
        <f>IF(H239&lt;&gt;"",H239*(1-L239)+I239*(1-VLOOKUP("A1",Rabattwerte_eintragen!$A$3:$C$26,3,FALSE)),"")</f>
        <v>405.4</v>
      </c>
      <c r="N239" s="40"/>
      <c r="O239" s="39" t="str">
        <f t="shared" si="4"/>
        <v>Artikel online anzeigen</v>
      </c>
      <c r="P239" s="44"/>
      <c r="Q239" s="49" t="s">
        <v>2608</v>
      </c>
      <c r="R239" s="37" t="s">
        <v>1018</v>
      </c>
      <c r="S239" s="55"/>
      <c r="T239" s="40" t="s">
        <v>1144</v>
      </c>
      <c r="U239" s="63" t="s">
        <v>5033</v>
      </c>
    </row>
    <row r="240" spans="1:21" x14ac:dyDescent="0.25">
      <c r="A240" s="1">
        <v>13787</v>
      </c>
      <c r="B240" s="46" t="s">
        <v>1448</v>
      </c>
      <c r="C240" s="46" t="s">
        <v>2134</v>
      </c>
      <c r="D240" s="46" t="s">
        <v>2264</v>
      </c>
      <c r="E240" s="47" t="s">
        <v>1113</v>
      </c>
      <c r="F240" s="47" t="s">
        <v>1115</v>
      </c>
      <c r="G240" s="47">
        <v>850922</v>
      </c>
      <c r="H240" s="57">
        <v>218.5</v>
      </c>
      <c r="I240" s="60">
        <f>IF(R240="UP",VLOOKUP($I$1,Änderungen!$F$1:$G$4,2,FALSE),IF(OR(ISERROR(FIND("NOVOS",B240)),ISERROR(FIND("Design ",B240))),IF(OR(ISERROR(FIND("thanos EVO",B240)),ISERROR(FIND("Design ",B240))),0,96.55),19.35))</f>
        <v>0</v>
      </c>
      <c r="J240" s="40"/>
      <c r="K240" s="40" t="s">
        <v>1190</v>
      </c>
      <c r="L240" s="29">
        <f>IF(K240&lt;&gt;"",IFERROR(VLOOKUP(K240,Rabattwerte_eintragen!$A$3:$C$24,3,FALSE),0),0)</f>
        <v>0</v>
      </c>
      <c r="M240" s="58">
        <f>IF(H240&lt;&gt;"",H240*(1-L240)+I240*(1-VLOOKUP("A1",Rabattwerte_eintragen!$A$3:$C$26,3,FALSE)),"")</f>
        <v>218.5</v>
      </c>
      <c r="N240" s="40"/>
      <c r="O240" s="39" t="str">
        <f t="shared" si="4"/>
        <v>Artikel online anzeigen</v>
      </c>
      <c r="P240" s="44"/>
      <c r="Q240" s="49" t="s">
        <v>2609</v>
      </c>
      <c r="R240" s="37" t="s">
        <v>1018</v>
      </c>
      <c r="S240" s="55"/>
      <c r="T240" s="40" t="s">
        <v>1144</v>
      </c>
      <c r="U240" s="63" t="s">
        <v>5034</v>
      </c>
    </row>
    <row r="241" spans="1:21" x14ac:dyDescent="0.25">
      <c r="A241" s="1">
        <v>13346</v>
      </c>
      <c r="B241" s="46" t="s">
        <v>1449</v>
      </c>
      <c r="C241" s="46" t="s">
        <v>2134</v>
      </c>
      <c r="D241" s="46" t="s">
        <v>2264</v>
      </c>
      <c r="E241" s="47" t="s">
        <v>1113</v>
      </c>
      <c r="F241" s="47" t="s">
        <v>1115</v>
      </c>
      <c r="G241" s="47">
        <v>850919</v>
      </c>
      <c r="H241" s="57">
        <v>231.5</v>
      </c>
      <c r="I241" s="60">
        <f>IF(R241="UP",VLOOKUP($I$1,Änderungen!$F$1:$G$4,2,FALSE),IF(OR(ISERROR(FIND("NOVOS",B241)),ISERROR(FIND("Design ",B241))),IF(OR(ISERROR(FIND("thanos EVO",B241)),ISERROR(FIND("Design ",B241))),0,96.55),19.35))</f>
        <v>0</v>
      </c>
      <c r="J241" s="40"/>
      <c r="K241" s="40" t="s">
        <v>1190</v>
      </c>
      <c r="L241" s="29">
        <f>IF(K241&lt;&gt;"",IFERROR(VLOOKUP(K241,Rabattwerte_eintragen!$A$3:$C$24,3,FALSE),0),0)</f>
        <v>0</v>
      </c>
      <c r="M241" s="58">
        <f>IF(H241&lt;&gt;"",H241*(1-L241)+I241*(1-VLOOKUP("A1",Rabattwerte_eintragen!$A$3:$C$26,3,FALSE)),"")</f>
        <v>231.5</v>
      </c>
      <c r="N241" s="40"/>
      <c r="O241" s="39" t="str">
        <f t="shared" si="4"/>
        <v>Artikel online anzeigen</v>
      </c>
      <c r="P241" s="44"/>
      <c r="Q241" s="49" t="s">
        <v>2610</v>
      </c>
      <c r="R241" s="37" t="s">
        <v>1018</v>
      </c>
      <c r="S241" s="55"/>
      <c r="T241" s="40" t="s">
        <v>1144</v>
      </c>
      <c r="U241" s="63" t="s">
        <v>5035</v>
      </c>
    </row>
    <row r="242" spans="1:21" x14ac:dyDescent="0.25">
      <c r="A242" s="1">
        <v>13347</v>
      </c>
      <c r="B242" s="46" t="s">
        <v>1450</v>
      </c>
      <c r="C242" s="46" t="s">
        <v>2135</v>
      </c>
      <c r="D242" s="46" t="s">
        <v>2264</v>
      </c>
      <c r="E242" s="47" t="s">
        <v>1113</v>
      </c>
      <c r="F242" s="47" t="s">
        <v>1115</v>
      </c>
      <c r="G242" s="47">
        <v>850918</v>
      </c>
      <c r="H242" s="57">
        <v>260.5</v>
      </c>
      <c r="I242" s="60">
        <f>IF(R242="UP",VLOOKUP($I$1,Änderungen!$F$1:$G$4,2,FALSE),IF(OR(ISERROR(FIND("NOVOS",B242)),ISERROR(FIND("Design ",B242))),IF(OR(ISERROR(FIND("thanos EVO",B242)),ISERROR(FIND("Design ",B242))),0,96.55),19.35))</f>
        <v>0</v>
      </c>
      <c r="J242" s="40"/>
      <c r="K242" s="40" t="s">
        <v>1190</v>
      </c>
      <c r="L242" s="29">
        <f>IF(K242&lt;&gt;"",IFERROR(VLOOKUP(K242,Rabattwerte_eintragen!$A$3:$C$24,3,FALSE),0),0)</f>
        <v>0</v>
      </c>
      <c r="M242" s="58">
        <f>IF(H242&lt;&gt;"",H242*(1-L242)+I242*(1-VLOOKUP("A1",Rabattwerte_eintragen!$A$3:$C$26,3,FALSE)),"")</f>
        <v>260.5</v>
      </c>
      <c r="N242" s="40"/>
      <c r="O242" s="39" t="str">
        <f t="shared" si="4"/>
        <v>Artikel online anzeigen</v>
      </c>
      <c r="P242" s="44"/>
      <c r="Q242" s="49" t="s">
        <v>2611</v>
      </c>
      <c r="R242" s="37" t="s">
        <v>1018</v>
      </c>
      <c r="S242" s="55"/>
      <c r="T242" s="40" t="s">
        <v>1144</v>
      </c>
      <c r="U242" s="63" t="s">
        <v>5036</v>
      </c>
    </row>
    <row r="243" spans="1:21" x14ac:dyDescent="0.25">
      <c r="A243" s="1">
        <v>13348</v>
      </c>
      <c r="B243" s="46" t="s">
        <v>1451</v>
      </c>
      <c r="C243" s="46" t="s">
        <v>2135</v>
      </c>
      <c r="D243" s="46" t="s">
        <v>2264</v>
      </c>
      <c r="E243" s="47" t="s">
        <v>1113</v>
      </c>
      <c r="F243" s="47" t="s">
        <v>1115</v>
      </c>
      <c r="G243" s="47">
        <v>850924</v>
      </c>
      <c r="H243" s="57">
        <v>273.5</v>
      </c>
      <c r="I243" s="60">
        <f>IF(R243="UP",VLOOKUP($I$1,Änderungen!$F$1:$G$4,2,FALSE),IF(OR(ISERROR(FIND("NOVOS",B243)),ISERROR(FIND("Design ",B243))),IF(OR(ISERROR(FIND("thanos EVO",B243)),ISERROR(FIND("Design ",B243))),0,96.55),19.35))</f>
        <v>0</v>
      </c>
      <c r="J243" s="40"/>
      <c r="K243" s="40" t="s">
        <v>1190</v>
      </c>
      <c r="L243" s="29">
        <f>IF(K243&lt;&gt;"",IFERROR(VLOOKUP(K243,Rabattwerte_eintragen!$A$3:$C$24,3,FALSE),0),0)</f>
        <v>0</v>
      </c>
      <c r="M243" s="58">
        <f>IF(H243&lt;&gt;"",H243*(1-L243)+I243*(1-VLOOKUP("A1",Rabattwerte_eintragen!$A$3:$C$26,3,FALSE)),"")</f>
        <v>273.5</v>
      </c>
      <c r="N243" s="40"/>
      <c r="O243" s="39" t="str">
        <f t="shared" ref="O243:O306" si="5">IF(Q243&lt;&gt;"",HYPERLINK(Q243, "Artikel online anzeigen"),"")</f>
        <v>Artikel online anzeigen</v>
      </c>
      <c r="P243" s="44"/>
      <c r="Q243" s="49" t="s">
        <v>2612</v>
      </c>
      <c r="R243" s="37" t="s">
        <v>1018</v>
      </c>
      <c r="S243" s="55"/>
      <c r="T243" s="40" t="s">
        <v>1144</v>
      </c>
      <c r="U243" s="63" t="s">
        <v>5037</v>
      </c>
    </row>
    <row r="244" spans="1:21" x14ac:dyDescent="0.25">
      <c r="A244" s="1">
        <v>13788</v>
      </c>
      <c r="B244" s="46" t="s">
        <v>1452</v>
      </c>
      <c r="C244" s="46" t="s">
        <v>2134</v>
      </c>
      <c r="D244" s="46" t="s">
        <v>2264</v>
      </c>
      <c r="E244" s="47" t="s">
        <v>1113</v>
      </c>
      <c r="F244" s="47" t="s">
        <v>1115</v>
      </c>
      <c r="G244" s="47">
        <v>851254</v>
      </c>
      <c r="H244" s="57">
        <v>218.5</v>
      </c>
      <c r="I244" s="60">
        <f>IF(R244="UP",VLOOKUP($I$1,Änderungen!$F$1:$G$4,2,FALSE),IF(OR(ISERROR(FIND("NOVOS",B244)),ISERROR(FIND("Design ",B244))),IF(OR(ISERROR(FIND("thanos EVO",B244)),ISERROR(FIND("Design ",B244))),0,96.55),19.35))</f>
        <v>0</v>
      </c>
      <c r="J244" s="40"/>
      <c r="K244" s="40" t="s">
        <v>1190</v>
      </c>
      <c r="L244" s="29">
        <f>IF(K244&lt;&gt;"",IFERROR(VLOOKUP(K244,Rabattwerte_eintragen!$A$3:$C$24,3,FALSE),0),0)</f>
        <v>0</v>
      </c>
      <c r="M244" s="58">
        <f>IF(H244&lt;&gt;"",H244*(1-L244)+I244*(1-VLOOKUP("A1",Rabattwerte_eintragen!$A$3:$C$26,3,FALSE)),"")</f>
        <v>218.5</v>
      </c>
      <c r="N244" s="40"/>
      <c r="O244" s="39" t="str">
        <f t="shared" si="5"/>
        <v>Artikel online anzeigen</v>
      </c>
      <c r="P244" s="44"/>
      <c r="Q244" s="49" t="s">
        <v>2613</v>
      </c>
      <c r="R244" s="37" t="s">
        <v>1018</v>
      </c>
      <c r="S244" s="55"/>
      <c r="T244" s="40" t="s">
        <v>1144</v>
      </c>
      <c r="U244" s="63" t="s">
        <v>5038</v>
      </c>
    </row>
    <row r="245" spans="1:21" x14ac:dyDescent="0.25">
      <c r="A245" s="1">
        <v>13789</v>
      </c>
      <c r="B245" s="46" t="s">
        <v>1452</v>
      </c>
      <c r="C245" s="46" t="s">
        <v>2134</v>
      </c>
      <c r="D245" s="46" t="s">
        <v>2264</v>
      </c>
      <c r="E245" s="47" t="s">
        <v>1113</v>
      </c>
      <c r="F245" s="47" t="s">
        <v>1115</v>
      </c>
      <c r="G245" s="47">
        <v>851257</v>
      </c>
      <c r="H245" s="57">
        <v>231.5</v>
      </c>
      <c r="I245" s="60">
        <f>IF(R245="UP",VLOOKUP($I$1,Änderungen!$F$1:$G$4,2,FALSE),IF(OR(ISERROR(FIND("NOVOS",B245)),ISERROR(FIND("Design ",B245))),IF(OR(ISERROR(FIND("thanos EVO",B245)),ISERROR(FIND("Design ",B245))),0,96.55),19.35))</f>
        <v>0</v>
      </c>
      <c r="J245" s="40"/>
      <c r="K245" s="40" t="s">
        <v>1190</v>
      </c>
      <c r="L245" s="29">
        <f>IF(K245&lt;&gt;"",IFERROR(VLOOKUP(K245,Rabattwerte_eintragen!$A$3:$C$24,3,FALSE),0),0)</f>
        <v>0</v>
      </c>
      <c r="M245" s="58">
        <f>IF(H245&lt;&gt;"",H245*(1-L245)+I245*(1-VLOOKUP("A1",Rabattwerte_eintragen!$A$3:$C$26,3,FALSE)),"")</f>
        <v>231.5</v>
      </c>
      <c r="N245" s="40"/>
      <c r="O245" s="39" t="str">
        <f t="shared" si="5"/>
        <v>Artikel online anzeigen</v>
      </c>
      <c r="P245" s="44"/>
      <c r="Q245" s="49" t="s">
        <v>2613</v>
      </c>
      <c r="R245" s="37" t="s">
        <v>1018</v>
      </c>
      <c r="S245" s="55"/>
      <c r="T245" s="40" t="s">
        <v>1144</v>
      </c>
      <c r="U245" s="63" t="s">
        <v>5038</v>
      </c>
    </row>
    <row r="246" spans="1:21" x14ac:dyDescent="0.25">
      <c r="A246" s="1">
        <v>13790</v>
      </c>
      <c r="B246" s="46" t="s">
        <v>1453</v>
      </c>
      <c r="C246" s="46" t="s">
        <v>2135</v>
      </c>
      <c r="D246" s="46" t="s">
        <v>2264</v>
      </c>
      <c r="E246" s="47" t="s">
        <v>1113</v>
      </c>
      <c r="F246" s="47" t="s">
        <v>1115</v>
      </c>
      <c r="G246" s="47">
        <v>851256</v>
      </c>
      <c r="H246" s="57">
        <v>260.5</v>
      </c>
      <c r="I246" s="60">
        <f>IF(R246="UP",VLOOKUP($I$1,Änderungen!$F$1:$G$4,2,FALSE),IF(OR(ISERROR(FIND("NOVOS",B246)),ISERROR(FIND("Design ",B246))),IF(OR(ISERROR(FIND("thanos EVO",B246)),ISERROR(FIND("Design ",B246))),0,96.55),19.35))</f>
        <v>0</v>
      </c>
      <c r="J246" s="40"/>
      <c r="K246" s="40" t="s">
        <v>1190</v>
      </c>
      <c r="L246" s="29">
        <f>IF(K246&lt;&gt;"",IFERROR(VLOOKUP(K246,Rabattwerte_eintragen!$A$3:$C$24,3,FALSE),0),0)</f>
        <v>0</v>
      </c>
      <c r="M246" s="58">
        <f>IF(H246&lt;&gt;"",H246*(1-L246)+I246*(1-VLOOKUP("A1",Rabattwerte_eintragen!$A$3:$C$26,3,FALSE)),"")</f>
        <v>260.5</v>
      </c>
      <c r="N246" s="40"/>
      <c r="O246" s="39" t="str">
        <f t="shared" si="5"/>
        <v>Artikel online anzeigen</v>
      </c>
      <c r="P246" s="44"/>
      <c r="Q246" s="49" t="s">
        <v>2614</v>
      </c>
      <c r="R246" s="37" t="s">
        <v>1018</v>
      </c>
      <c r="S246" s="55"/>
      <c r="T246" s="40" t="s">
        <v>1144</v>
      </c>
      <c r="U246" s="63" t="s">
        <v>5039</v>
      </c>
    </row>
    <row r="247" spans="1:21" x14ac:dyDescent="0.25">
      <c r="A247" s="1">
        <v>13791</v>
      </c>
      <c r="B247" s="46" t="s">
        <v>1454</v>
      </c>
      <c r="C247" s="46" t="s">
        <v>2135</v>
      </c>
      <c r="D247" s="46" t="s">
        <v>2264</v>
      </c>
      <c r="E247" s="47" t="s">
        <v>1113</v>
      </c>
      <c r="F247" s="47" t="s">
        <v>1115</v>
      </c>
      <c r="G247" s="47">
        <v>851259</v>
      </c>
      <c r="H247" s="57">
        <v>273.5</v>
      </c>
      <c r="I247" s="60">
        <f>IF(R247="UP",VLOOKUP($I$1,Änderungen!$F$1:$G$4,2,FALSE),IF(OR(ISERROR(FIND("NOVOS",B247)),ISERROR(FIND("Design ",B247))),IF(OR(ISERROR(FIND("thanos EVO",B247)),ISERROR(FIND("Design ",B247))),0,96.55),19.35))</f>
        <v>0</v>
      </c>
      <c r="J247" s="40"/>
      <c r="K247" s="40" t="s">
        <v>1190</v>
      </c>
      <c r="L247" s="29">
        <f>IF(K247&lt;&gt;"",IFERROR(VLOOKUP(K247,Rabattwerte_eintragen!$A$3:$C$24,3,FALSE),0),0)</f>
        <v>0</v>
      </c>
      <c r="M247" s="58">
        <f>IF(H247&lt;&gt;"",H247*(1-L247)+I247*(1-VLOOKUP("A1",Rabattwerte_eintragen!$A$3:$C$26,3,FALSE)),"")</f>
        <v>273.5</v>
      </c>
      <c r="N247" s="40"/>
      <c r="O247" s="39" t="str">
        <f t="shared" si="5"/>
        <v>Artikel online anzeigen</v>
      </c>
      <c r="P247" s="44"/>
      <c r="Q247" s="49" t="s">
        <v>2615</v>
      </c>
      <c r="R247" s="37" t="s">
        <v>1018</v>
      </c>
      <c r="S247" s="55"/>
      <c r="T247" s="40" t="s">
        <v>1144</v>
      </c>
      <c r="U247" s="63" t="s">
        <v>5040</v>
      </c>
    </row>
    <row r="248" spans="1:21" x14ac:dyDescent="0.25">
      <c r="A248" s="1">
        <v>13351</v>
      </c>
      <c r="B248" s="46" t="s">
        <v>1455</v>
      </c>
      <c r="C248" s="46" t="s">
        <v>2134</v>
      </c>
      <c r="D248" s="46" t="s">
        <v>2264</v>
      </c>
      <c r="E248" s="47" t="s">
        <v>1113</v>
      </c>
      <c r="F248" s="47" t="s">
        <v>1115</v>
      </c>
      <c r="G248" s="47">
        <v>850897</v>
      </c>
      <c r="H248" s="57">
        <v>218.5</v>
      </c>
      <c r="I248" s="60">
        <f>IF(R248="UP",VLOOKUP($I$1,Änderungen!$F$1:$G$4,2,FALSE),IF(OR(ISERROR(FIND("NOVOS",B248)),ISERROR(FIND("Design ",B248))),IF(OR(ISERROR(FIND("thanos EVO",B248)),ISERROR(FIND("Design ",B248))),0,96.55),19.35))</f>
        <v>0</v>
      </c>
      <c r="J248" s="40"/>
      <c r="K248" s="40" t="s">
        <v>1190</v>
      </c>
      <c r="L248" s="29">
        <f>IF(K248&lt;&gt;"",IFERROR(VLOOKUP(K248,Rabattwerte_eintragen!$A$3:$C$24,3,FALSE),0),0)</f>
        <v>0</v>
      </c>
      <c r="M248" s="58">
        <f>IF(H248&lt;&gt;"",H248*(1-L248)+I248*(1-VLOOKUP("A1",Rabattwerte_eintragen!$A$3:$C$26,3,FALSE)),"")</f>
        <v>218.5</v>
      </c>
      <c r="N248" s="40"/>
      <c r="O248" s="39" t="str">
        <f t="shared" si="5"/>
        <v>Artikel online anzeigen</v>
      </c>
      <c r="P248" s="44"/>
      <c r="Q248" s="49" t="s">
        <v>2616</v>
      </c>
      <c r="R248" s="37" t="s">
        <v>1018</v>
      </c>
      <c r="S248" s="55"/>
      <c r="T248" s="40" t="s">
        <v>1144</v>
      </c>
      <c r="U248" s="63" t="s">
        <v>5041</v>
      </c>
    </row>
    <row r="249" spans="1:21" x14ac:dyDescent="0.25">
      <c r="A249" s="1">
        <v>13350</v>
      </c>
      <c r="B249" s="46" t="s">
        <v>1456</v>
      </c>
      <c r="C249" s="46" t="s">
        <v>2134</v>
      </c>
      <c r="D249" s="46" t="s">
        <v>2264</v>
      </c>
      <c r="E249" s="47" t="s">
        <v>1113</v>
      </c>
      <c r="F249" s="47" t="s">
        <v>1115</v>
      </c>
      <c r="G249" s="47">
        <v>850898</v>
      </c>
      <c r="H249" s="57">
        <v>231.5</v>
      </c>
      <c r="I249" s="60">
        <f>IF(R249="UP",VLOOKUP($I$1,Änderungen!$F$1:$G$4,2,FALSE),IF(OR(ISERROR(FIND("NOVOS",B249)),ISERROR(FIND("Design ",B249))),IF(OR(ISERROR(FIND("thanos EVO",B249)),ISERROR(FIND("Design ",B249))),0,96.55),19.35))</f>
        <v>0</v>
      </c>
      <c r="J249" s="40"/>
      <c r="K249" s="40" t="s">
        <v>1190</v>
      </c>
      <c r="L249" s="29">
        <f>IF(K249&lt;&gt;"",IFERROR(VLOOKUP(K249,Rabattwerte_eintragen!$A$3:$C$24,3,FALSE),0),0)</f>
        <v>0</v>
      </c>
      <c r="M249" s="58">
        <f>IF(H249&lt;&gt;"",H249*(1-L249)+I249*(1-VLOOKUP("A1",Rabattwerte_eintragen!$A$3:$C$26,3,FALSE)),"")</f>
        <v>231.5</v>
      </c>
      <c r="N249" s="40"/>
      <c r="O249" s="39" t="str">
        <f t="shared" si="5"/>
        <v>Artikel online anzeigen</v>
      </c>
      <c r="P249" s="44"/>
      <c r="Q249" s="49" t="s">
        <v>2617</v>
      </c>
      <c r="R249" s="37" t="s">
        <v>1018</v>
      </c>
      <c r="S249" s="55"/>
      <c r="T249" s="40" t="s">
        <v>1144</v>
      </c>
      <c r="U249" s="63" t="s">
        <v>5042</v>
      </c>
    </row>
    <row r="250" spans="1:21" x14ac:dyDescent="0.25">
      <c r="A250" s="1">
        <v>13352</v>
      </c>
      <c r="B250" s="46" t="s">
        <v>1457</v>
      </c>
      <c r="C250" s="46" t="s">
        <v>2135</v>
      </c>
      <c r="D250" s="46" t="s">
        <v>2264</v>
      </c>
      <c r="E250" s="47" t="s">
        <v>1113</v>
      </c>
      <c r="F250" s="47" t="s">
        <v>1115</v>
      </c>
      <c r="G250" s="47">
        <v>850909</v>
      </c>
      <c r="H250" s="57">
        <v>260.5</v>
      </c>
      <c r="I250" s="60">
        <f>IF(R250="UP",VLOOKUP($I$1,Änderungen!$F$1:$G$4,2,FALSE),IF(OR(ISERROR(FIND("NOVOS",B250)),ISERROR(FIND("Design ",B250))),IF(OR(ISERROR(FIND("thanos EVO",B250)),ISERROR(FIND("Design ",B250))),0,96.55),19.35))</f>
        <v>0</v>
      </c>
      <c r="J250" s="40"/>
      <c r="K250" s="40" t="s">
        <v>1190</v>
      </c>
      <c r="L250" s="29">
        <f>IF(K250&lt;&gt;"",IFERROR(VLOOKUP(K250,Rabattwerte_eintragen!$A$3:$C$24,3,FALSE),0),0)</f>
        <v>0</v>
      </c>
      <c r="M250" s="58">
        <f>IF(H250&lt;&gt;"",H250*(1-L250)+I250*(1-VLOOKUP("A1",Rabattwerte_eintragen!$A$3:$C$26,3,FALSE)),"")</f>
        <v>260.5</v>
      </c>
      <c r="N250" s="40"/>
      <c r="O250" s="39" t="str">
        <f t="shared" si="5"/>
        <v>Artikel online anzeigen</v>
      </c>
      <c r="P250" s="44"/>
      <c r="Q250" s="49" t="s">
        <v>2618</v>
      </c>
      <c r="R250" s="37" t="s">
        <v>1018</v>
      </c>
      <c r="S250" s="55"/>
      <c r="T250" s="40" t="s">
        <v>1144</v>
      </c>
      <c r="U250" s="63" t="s">
        <v>5043</v>
      </c>
    </row>
    <row r="251" spans="1:21" x14ac:dyDescent="0.25">
      <c r="A251" s="1">
        <v>13353</v>
      </c>
      <c r="B251" s="46" t="s">
        <v>1458</v>
      </c>
      <c r="C251" s="46" t="s">
        <v>2135</v>
      </c>
      <c r="D251" s="46" t="s">
        <v>2264</v>
      </c>
      <c r="E251" s="47" t="s">
        <v>1113</v>
      </c>
      <c r="F251" s="47" t="s">
        <v>1115</v>
      </c>
      <c r="G251" s="47">
        <v>850899</v>
      </c>
      <c r="H251" s="57">
        <v>273.5</v>
      </c>
      <c r="I251" s="60">
        <f>IF(R251="UP",VLOOKUP($I$1,Änderungen!$F$1:$G$4,2,FALSE),IF(OR(ISERROR(FIND("NOVOS",B251)),ISERROR(FIND("Design ",B251))),IF(OR(ISERROR(FIND("thanos EVO",B251)),ISERROR(FIND("Design ",B251))),0,96.55),19.35))</f>
        <v>0</v>
      </c>
      <c r="J251" s="40"/>
      <c r="K251" s="40" t="s">
        <v>1190</v>
      </c>
      <c r="L251" s="29">
        <f>IF(K251&lt;&gt;"",IFERROR(VLOOKUP(K251,Rabattwerte_eintragen!$A$3:$C$24,3,FALSE),0),0)</f>
        <v>0</v>
      </c>
      <c r="M251" s="58">
        <f>IF(H251&lt;&gt;"",H251*(1-L251)+I251*(1-VLOOKUP("A1",Rabattwerte_eintragen!$A$3:$C$26,3,FALSE)),"")</f>
        <v>273.5</v>
      </c>
      <c r="N251" s="40"/>
      <c r="O251" s="39" t="str">
        <f t="shared" si="5"/>
        <v>Artikel online anzeigen</v>
      </c>
      <c r="P251" s="44"/>
      <c r="Q251" s="49" t="s">
        <v>2619</v>
      </c>
      <c r="R251" s="37" t="s">
        <v>1018</v>
      </c>
      <c r="S251" s="55"/>
      <c r="T251" s="40" t="s">
        <v>1144</v>
      </c>
      <c r="U251" s="63" t="s">
        <v>5044</v>
      </c>
    </row>
    <row r="252" spans="1:21" x14ac:dyDescent="0.25">
      <c r="A252" s="1">
        <v>13793</v>
      </c>
      <c r="B252" s="46" t="s">
        <v>1459</v>
      </c>
      <c r="C252" s="46" t="s">
        <v>2134</v>
      </c>
      <c r="D252" s="46" t="s">
        <v>2264</v>
      </c>
      <c r="E252" s="47" t="s">
        <v>1113</v>
      </c>
      <c r="F252" s="47" t="s">
        <v>1115</v>
      </c>
      <c r="G252" s="47">
        <v>851252</v>
      </c>
      <c r="H252" s="57">
        <v>218.5</v>
      </c>
      <c r="I252" s="60">
        <f>IF(R252="UP",VLOOKUP($I$1,Änderungen!$F$1:$G$4,2,FALSE),IF(OR(ISERROR(FIND("NOVOS",B252)),ISERROR(FIND("Design ",B252))),IF(OR(ISERROR(FIND("thanos EVO",B252)),ISERROR(FIND("Design ",B252))),0,96.55),19.35))</f>
        <v>0</v>
      </c>
      <c r="J252" s="40"/>
      <c r="K252" s="40" t="s">
        <v>1190</v>
      </c>
      <c r="L252" s="29">
        <f>IF(K252&lt;&gt;"",IFERROR(VLOOKUP(K252,Rabattwerte_eintragen!$A$3:$C$24,3,FALSE),0),0)</f>
        <v>0</v>
      </c>
      <c r="M252" s="58">
        <f>IF(H252&lt;&gt;"",H252*(1-L252)+I252*(1-VLOOKUP("A1",Rabattwerte_eintragen!$A$3:$C$26,3,FALSE)),"")</f>
        <v>218.5</v>
      </c>
      <c r="N252" s="40"/>
      <c r="O252" s="39" t="str">
        <f t="shared" si="5"/>
        <v>Artikel online anzeigen</v>
      </c>
      <c r="P252" s="44"/>
      <c r="Q252" s="49" t="s">
        <v>2620</v>
      </c>
      <c r="R252" s="37" t="s">
        <v>1018</v>
      </c>
      <c r="S252" s="55"/>
      <c r="T252" s="40" t="s">
        <v>1144</v>
      </c>
      <c r="U252" s="63" t="s">
        <v>5045</v>
      </c>
    </row>
    <row r="253" spans="1:21" x14ac:dyDescent="0.25">
      <c r="A253" s="1">
        <v>13792</v>
      </c>
      <c r="B253" s="46" t="s">
        <v>1460</v>
      </c>
      <c r="C253" s="46" t="s">
        <v>2133</v>
      </c>
      <c r="D253" s="46" t="s">
        <v>2264</v>
      </c>
      <c r="E253" s="47" t="s">
        <v>1113</v>
      </c>
      <c r="F253" s="47" t="s">
        <v>1115</v>
      </c>
      <c r="G253" s="47">
        <v>851253</v>
      </c>
      <c r="H253" s="57">
        <v>231.5</v>
      </c>
      <c r="I253" s="60">
        <f>IF(R253="UP",VLOOKUP($I$1,Änderungen!$F$1:$G$4,2,FALSE),IF(OR(ISERROR(FIND("NOVOS",B253)),ISERROR(FIND("Design ",B253))),IF(OR(ISERROR(FIND("thanos EVO",B253)),ISERROR(FIND("Design ",B253))),0,96.55),19.35))</f>
        <v>0</v>
      </c>
      <c r="J253" s="40"/>
      <c r="K253" s="40" t="s">
        <v>1190</v>
      </c>
      <c r="L253" s="29">
        <f>IF(K253&lt;&gt;"",IFERROR(VLOOKUP(K253,Rabattwerte_eintragen!$A$3:$C$24,3,FALSE),0),0)</f>
        <v>0</v>
      </c>
      <c r="M253" s="58">
        <f>IF(H253&lt;&gt;"",H253*(1-L253)+I253*(1-VLOOKUP("A1",Rabattwerte_eintragen!$A$3:$C$26,3,FALSE)),"")</f>
        <v>231.5</v>
      </c>
      <c r="N253" s="40"/>
      <c r="O253" s="39" t="str">
        <f t="shared" si="5"/>
        <v>Artikel online anzeigen</v>
      </c>
      <c r="P253" s="44"/>
      <c r="Q253" s="49" t="s">
        <v>2621</v>
      </c>
      <c r="R253" s="37" t="s">
        <v>1018</v>
      </c>
      <c r="S253" s="55"/>
      <c r="T253" s="40" t="s">
        <v>1144</v>
      </c>
      <c r="U253" s="63" t="s">
        <v>5046</v>
      </c>
    </row>
    <row r="254" spans="1:21" x14ac:dyDescent="0.25">
      <c r="A254" s="1">
        <v>13794</v>
      </c>
      <c r="B254" s="46" t="s">
        <v>1461</v>
      </c>
      <c r="C254" s="46" t="s">
        <v>2135</v>
      </c>
      <c r="D254" s="46" t="s">
        <v>2264</v>
      </c>
      <c r="E254" s="47" t="s">
        <v>1113</v>
      </c>
      <c r="F254" s="47" t="s">
        <v>1115</v>
      </c>
      <c r="G254" s="47">
        <v>851244</v>
      </c>
      <c r="H254" s="57">
        <v>260.5</v>
      </c>
      <c r="I254" s="60">
        <f>IF(R254="UP",VLOOKUP($I$1,Änderungen!$F$1:$G$4,2,FALSE),IF(OR(ISERROR(FIND("NOVOS",B254)),ISERROR(FIND("Design ",B254))),IF(OR(ISERROR(FIND("thanos EVO",B254)),ISERROR(FIND("Design ",B254))),0,96.55),19.35))</f>
        <v>0</v>
      </c>
      <c r="J254" s="40"/>
      <c r="K254" s="40" t="s">
        <v>1190</v>
      </c>
      <c r="L254" s="29">
        <f>IF(K254&lt;&gt;"",IFERROR(VLOOKUP(K254,Rabattwerte_eintragen!$A$3:$C$24,3,FALSE),0),0)</f>
        <v>0</v>
      </c>
      <c r="M254" s="58">
        <f>IF(H254&lt;&gt;"",H254*(1-L254)+I254*(1-VLOOKUP("A1",Rabattwerte_eintragen!$A$3:$C$26,3,FALSE)),"")</f>
        <v>260.5</v>
      </c>
      <c r="N254" s="40"/>
      <c r="O254" s="39" t="str">
        <f t="shared" si="5"/>
        <v>Artikel online anzeigen</v>
      </c>
      <c r="P254" s="44"/>
      <c r="Q254" s="49" t="s">
        <v>2622</v>
      </c>
      <c r="R254" s="37" t="s">
        <v>1018</v>
      </c>
      <c r="S254" s="55"/>
      <c r="T254" s="40" t="s">
        <v>1144</v>
      </c>
      <c r="U254" s="63" t="s">
        <v>5047</v>
      </c>
    </row>
    <row r="255" spans="1:21" x14ac:dyDescent="0.25">
      <c r="A255" s="1">
        <v>13795</v>
      </c>
      <c r="B255" s="46" t="s">
        <v>1462</v>
      </c>
      <c r="C255" s="46" t="s">
        <v>2135</v>
      </c>
      <c r="D255" s="46" t="s">
        <v>2264</v>
      </c>
      <c r="E255" s="47" t="s">
        <v>1113</v>
      </c>
      <c r="F255" s="47" t="s">
        <v>1115</v>
      </c>
      <c r="G255" s="47">
        <v>851245</v>
      </c>
      <c r="H255" s="57">
        <v>273.5</v>
      </c>
      <c r="I255" s="60">
        <f>IF(R255="UP",VLOOKUP($I$1,Änderungen!$F$1:$G$4,2,FALSE),IF(OR(ISERROR(FIND("NOVOS",B255)),ISERROR(FIND("Design ",B255))),IF(OR(ISERROR(FIND("thanos EVO",B255)),ISERROR(FIND("Design ",B255))),0,96.55),19.35))</f>
        <v>0</v>
      </c>
      <c r="J255" s="40"/>
      <c r="K255" s="40" t="s">
        <v>1190</v>
      </c>
      <c r="L255" s="29">
        <f>IF(K255&lt;&gt;"",IFERROR(VLOOKUP(K255,Rabattwerte_eintragen!$A$3:$C$24,3,FALSE),0),0)</f>
        <v>0</v>
      </c>
      <c r="M255" s="58">
        <f>IF(H255&lt;&gt;"",H255*(1-L255)+I255*(1-VLOOKUP("A1",Rabattwerte_eintragen!$A$3:$C$26,3,FALSE)),"")</f>
        <v>273.5</v>
      </c>
      <c r="N255" s="40"/>
      <c r="O255" s="39" t="str">
        <f t="shared" si="5"/>
        <v>Artikel online anzeigen</v>
      </c>
      <c r="P255" s="44"/>
      <c r="Q255" s="49" t="s">
        <v>2623</v>
      </c>
      <c r="R255" s="37" t="s">
        <v>1018</v>
      </c>
      <c r="S255" s="55"/>
      <c r="T255" s="40" t="s">
        <v>1144</v>
      </c>
      <c r="U255" s="63" t="s">
        <v>5048</v>
      </c>
    </row>
    <row r="256" spans="1:21" x14ac:dyDescent="0.25">
      <c r="A256" s="1">
        <v>13356</v>
      </c>
      <c r="B256" s="46" t="s">
        <v>1463</v>
      </c>
      <c r="C256" s="46" t="s">
        <v>2134</v>
      </c>
      <c r="D256" s="46" t="s">
        <v>2264</v>
      </c>
      <c r="E256" s="47" t="s">
        <v>1113</v>
      </c>
      <c r="F256" s="47" t="s">
        <v>1115</v>
      </c>
      <c r="G256" s="47">
        <v>850920</v>
      </c>
      <c r="H256" s="57">
        <v>218.5</v>
      </c>
      <c r="I256" s="60">
        <f>IF(R256="UP",VLOOKUP($I$1,Änderungen!$F$1:$G$4,2,FALSE),IF(OR(ISERROR(FIND("NOVOS",B256)),ISERROR(FIND("Design ",B256))),IF(OR(ISERROR(FIND("thanos EVO",B256)),ISERROR(FIND("Design ",B256))),0,96.55),19.35))</f>
        <v>0</v>
      </c>
      <c r="J256" s="40"/>
      <c r="K256" s="40" t="s">
        <v>1190</v>
      </c>
      <c r="L256" s="29">
        <f>IF(K256&lt;&gt;"",IFERROR(VLOOKUP(K256,Rabattwerte_eintragen!$A$3:$C$24,3,FALSE),0),0)</f>
        <v>0</v>
      </c>
      <c r="M256" s="58">
        <f>IF(H256&lt;&gt;"",H256*(1-L256)+I256*(1-VLOOKUP("A1",Rabattwerte_eintragen!$A$3:$C$26,3,FALSE)),"")</f>
        <v>218.5</v>
      </c>
      <c r="N256" s="40"/>
      <c r="O256" s="39" t="str">
        <f t="shared" si="5"/>
        <v>Artikel online anzeigen</v>
      </c>
      <c r="P256" s="44"/>
      <c r="Q256" s="49" t="s">
        <v>2624</v>
      </c>
      <c r="R256" s="37" t="s">
        <v>1018</v>
      </c>
      <c r="S256" s="55"/>
      <c r="T256" s="40" t="s">
        <v>1144</v>
      </c>
      <c r="U256" s="63" t="s">
        <v>5049</v>
      </c>
    </row>
    <row r="257" spans="1:21" x14ac:dyDescent="0.25">
      <c r="A257" s="1">
        <v>13357</v>
      </c>
      <c r="B257" s="46" t="s">
        <v>1464</v>
      </c>
      <c r="C257" s="46" t="s">
        <v>2134</v>
      </c>
      <c r="D257" s="46" t="s">
        <v>2264</v>
      </c>
      <c r="E257" s="47" t="s">
        <v>1113</v>
      </c>
      <c r="F257" s="47" t="s">
        <v>1115</v>
      </c>
      <c r="G257" s="47">
        <v>850913</v>
      </c>
      <c r="H257" s="57">
        <v>231.5</v>
      </c>
      <c r="I257" s="60">
        <f>IF(R257="UP",VLOOKUP($I$1,Änderungen!$F$1:$G$4,2,FALSE),IF(OR(ISERROR(FIND("NOVOS",B257)),ISERROR(FIND("Design ",B257))),IF(OR(ISERROR(FIND("thanos EVO",B257)),ISERROR(FIND("Design ",B257))),0,96.55),19.35))</f>
        <v>0</v>
      </c>
      <c r="J257" s="40"/>
      <c r="K257" s="40" t="s">
        <v>1190</v>
      </c>
      <c r="L257" s="29">
        <f>IF(K257&lt;&gt;"",IFERROR(VLOOKUP(K257,Rabattwerte_eintragen!$A$3:$C$24,3,FALSE),0),0)</f>
        <v>0</v>
      </c>
      <c r="M257" s="58">
        <f>IF(H257&lt;&gt;"",H257*(1-L257)+I257*(1-VLOOKUP("A1",Rabattwerte_eintragen!$A$3:$C$26,3,FALSE)),"")</f>
        <v>231.5</v>
      </c>
      <c r="N257" s="40"/>
      <c r="O257" s="39" t="str">
        <f t="shared" si="5"/>
        <v>Artikel online anzeigen</v>
      </c>
      <c r="P257" s="44"/>
      <c r="Q257" s="49" t="s">
        <v>2625</v>
      </c>
      <c r="R257" s="37" t="s">
        <v>1018</v>
      </c>
      <c r="S257" s="55"/>
      <c r="T257" s="40" t="s">
        <v>1144</v>
      </c>
      <c r="U257" s="63" t="s">
        <v>5050</v>
      </c>
    </row>
    <row r="258" spans="1:21" x14ac:dyDescent="0.25">
      <c r="A258" s="1">
        <v>13358</v>
      </c>
      <c r="B258" s="46" t="s">
        <v>1465</v>
      </c>
      <c r="C258" s="46" t="s">
        <v>2135</v>
      </c>
      <c r="D258" s="46" t="s">
        <v>2264</v>
      </c>
      <c r="E258" s="47" t="s">
        <v>1113</v>
      </c>
      <c r="F258" s="47" t="s">
        <v>1115</v>
      </c>
      <c r="G258" s="47">
        <v>850912</v>
      </c>
      <c r="H258" s="57">
        <v>260.5</v>
      </c>
      <c r="I258" s="60">
        <f>IF(R258="UP",VLOOKUP($I$1,Änderungen!$F$1:$G$4,2,FALSE),IF(OR(ISERROR(FIND("NOVOS",B258)),ISERROR(FIND("Design ",B258))),IF(OR(ISERROR(FIND("thanos EVO",B258)),ISERROR(FIND("Design ",B258))),0,96.55),19.35))</f>
        <v>0</v>
      </c>
      <c r="J258" s="40"/>
      <c r="K258" s="40" t="s">
        <v>1190</v>
      </c>
      <c r="L258" s="29">
        <f>IF(K258&lt;&gt;"",IFERROR(VLOOKUP(K258,Rabattwerte_eintragen!$A$3:$C$24,3,FALSE),0),0)</f>
        <v>0</v>
      </c>
      <c r="M258" s="58">
        <f>IF(H258&lt;&gt;"",H258*(1-L258)+I258*(1-VLOOKUP("A1",Rabattwerte_eintragen!$A$3:$C$26,3,FALSE)),"")</f>
        <v>260.5</v>
      </c>
      <c r="N258" s="40"/>
      <c r="O258" s="39" t="str">
        <f t="shared" si="5"/>
        <v>Artikel online anzeigen</v>
      </c>
      <c r="P258" s="44"/>
      <c r="Q258" s="49" t="s">
        <v>2626</v>
      </c>
      <c r="R258" s="37" t="s">
        <v>1018</v>
      </c>
      <c r="S258" s="55"/>
      <c r="T258" s="40" t="s">
        <v>1144</v>
      </c>
      <c r="U258" s="63" t="s">
        <v>5051</v>
      </c>
    </row>
    <row r="259" spans="1:21" x14ac:dyDescent="0.25">
      <c r="A259" s="1">
        <v>13359</v>
      </c>
      <c r="B259" s="46" t="s">
        <v>1466</v>
      </c>
      <c r="C259" s="46" t="s">
        <v>2135</v>
      </c>
      <c r="D259" s="46" t="s">
        <v>2264</v>
      </c>
      <c r="E259" s="47" t="s">
        <v>1113</v>
      </c>
      <c r="F259" s="47" t="s">
        <v>1115</v>
      </c>
      <c r="G259" s="47">
        <v>850915</v>
      </c>
      <c r="H259" s="57">
        <v>273.5</v>
      </c>
      <c r="I259" s="60">
        <f>IF(R259="UP",VLOOKUP($I$1,Änderungen!$F$1:$G$4,2,FALSE),IF(OR(ISERROR(FIND("NOVOS",B259)),ISERROR(FIND("Design ",B259))),IF(OR(ISERROR(FIND("thanos EVO",B259)),ISERROR(FIND("Design ",B259))),0,96.55),19.35))</f>
        <v>0</v>
      </c>
      <c r="J259" s="40"/>
      <c r="K259" s="40" t="s">
        <v>1190</v>
      </c>
      <c r="L259" s="29">
        <f>IF(K259&lt;&gt;"",IFERROR(VLOOKUP(K259,Rabattwerte_eintragen!$A$3:$C$24,3,FALSE),0),0)</f>
        <v>0</v>
      </c>
      <c r="M259" s="58">
        <f>IF(H259&lt;&gt;"",H259*(1-L259)+I259*(1-VLOOKUP("A1",Rabattwerte_eintragen!$A$3:$C$26,3,FALSE)),"")</f>
        <v>273.5</v>
      </c>
      <c r="N259" s="40"/>
      <c r="O259" s="39" t="str">
        <f t="shared" si="5"/>
        <v>Artikel online anzeigen</v>
      </c>
      <c r="P259" s="44"/>
      <c r="Q259" s="49" t="s">
        <v>2627</v>
      </c>
      <c r="R259" s="37" t="s">
        <v>1018</v>
      </c>
      <c r="S259" s="55"/>
      <c r="T259" s="40" t="s">
        <v>1144</v>
      </c>
      <c r="U259" s="63" t="s">
        <v>5052</v>
      </c>
    </row>
    <row r="260" spans="1:21" x14ac:dyDescent="0.25">
      <c r="A260" s="1">
        <v>1488</v>
      </c>
      <c r="B260" s="46" t="s">
        <v>1467</v>
      </c>
      <c r="C260" s="46" t="s">
        <v>2136</v>
      </c>
      <c r="D260" s="46" t="s">
        <v>2265</v>
      </c>
      <c r="E260" s="47" t="s">
        <v>1113</v>
      </c>
      <c r="F260" s="47" t="s">
        <v>1115</v>
      </c>
      <c r="G260" s="47">
        <v>748995</v>
      </c>
      <c r="H260" s="57">
        <v>299.64999999999998</v>
      </c>
      <c r="I260" s="60">
        <f>IF(R260="UP",VLOOKUP($I$1,Änderungen!$F$1:$G$4,2,FALSE),IF(OR(ISERROR(FIND("NOVOS",B260)),ISERROR(FIND("Design ",B260))),IF(OR(ISERROR(FIND("thanos EVO",B260)),ISERROR(FIND("Design ",B260))),0,96.55),19.35))</f>
        <v>0</v>
      </c>
      <c r="J260" s="40"/>
      <c r="K260" s="40" t="s">
        <v>1186</v>
      </c>
      <c r="L260" s="29">
        <f>IF(K260&lt;&gt;"",IFERROR(VLOOKUP(K260,Rabattwerte_eintragen!$A$3:$C$24,3,FALSE),0),0)</f>
        <v>0</v>
      </c>
      <c r="M260" s="58">
        <f>IF(H260&lt;&gt;"",H260*(1-L260)+I260*(1-VLOOKUP("A1",Rabattwerte_eintragen!$A$3:$C$26,3,FALSE)),"")</f>
        <v>299.64999999999998</v>
      </c>
      <c r="N260" s="40"/>
      <c r="O260" s="39" t="str">
        <f t="shared" si="5"/>
        <v>Artikel online anzeigen</v>
      </c>
      <c r="P260" s="44"/>
      <c r="Q260" s="49" t="s">
        <v>2628</v>
      </c>
      <c r="R260" s="37" t="s">
        <v>1018</v>
      </c>
      <c r="S260" s="55"/>
      <c r="T260" s="40" t="s">
        <v>1145</v>
      </c>
      <c r="U260" s="63" t="s">
        <v>5053</v>
      </c>
    </row>
    <row r="261" spans="1:21" x14ac:dyDescent="0.25">
      <c r="A261" s="1">
        <v>1493</v>
      </c>
      <c r="B261" s="46" t="s">
        <v>92</v>
      </c>
      <c r="C261" s="46" t="s">
        <v>2136</v>
      </c>
      <c r="D261" s="46" t="s">
        <v>2265</v>
      </c>
      <c r="E261" s="47" t="s">
        <v>1113</v>
      </c>
      <c r="F261" s="47" t="s">
        <v>1115</v>
      </c>
      <c r="G261" s="47">
        <v>752039</v>
      </c>
      <c r="H261" s="57">
        <v>319</v>
      </c>
      <c r="I261" s="60">
        <f>IF(R261="UP",VLOOKUP($I$1,Änderungen!$F$1:$G$4,2,FALSE),IF(OR(ISERROR(FIND("NOVOS",B261)),ISERROR(FIND("Design ",B261))),IF(OR(ISERROR(FIND("thanos EVO",B261)),ISERROR(FIND("Design ",B261))),0,96.55),19.35))</f>
        <v>0</v>
      </c>
      <c r="J261" s="40"/>
      <c r="K261" s="40" t="s">
        <v>1186</v>
      </c>
      <c r="L261" s="29">
        <f>IF(K261&lt;&gt;"",IFERROR(VLOOKUP(K261,Rabattwerte_eintragen!$A$3:$C$24,3,FALSE),0),0)</f>
        <v>0</v>
      </c>
      <c r="M261" s="58">
        <f>IF(H261&lt;&gt;"",H261*(1-L261)+I261*(1-VLOOKUP("A1",Rabattwerte_eintragen!$A$3:$C$26,3,FALSE)),"")</f>
        <v>319</v>
      </c>
      <c r="N261" s="40"/>
      <c r="O261" s="39" t="str">
        <f t="shared" si="5"/>
        <v>Artikel online anzeigen</v>
      </c>
      <c r="P261" s="44"/>
      <c r="Q261" s="49" t="s">
        <v>2629</v>
      </c>
      <c r="R261" s="37" t="s">
        <v>1018</v>
      </c>
      <c r="S261" s="55"/>
      <c r="T261" s="40" t="s">
        <v>1145</v>
      </c>
      <c r="U261" s="63" t="s">
        <v>5054</v>
      </c>
    </row>
    <row r="262" spans="1:21" x14ac:dyDescent="0.25">
      <c r="A262" s="1">
        <v>1494</v>
      </c>
      <c r="B262" s="46" t="s">
        <v>1468</v>
      </c>
      <c r="C262" s="46" t="s">
        <v>2136</v>
      </c>
      <c r="D262" s="46" t="s">
        <v>2265</v>
      </c>
      <c r="E262" s="47" t="s">
        <v>1113</v>
      </c>
      <c r="F262" s="47" t="s">
        <v>1115</v>
      </c>
      <c r="G262" s="47">
        <v>725002</v>
      </c>
      <c r="H262" s="57">
        <v>299.64999999999998</v>
      </c>
      <c r="I262" s="60">
        <f>IF(R262="UP",VLOOKUP($I$1,Änderungen!$F$1:$G$4,2,FALSE),IF(OR(ISERROR(FIND("NOVOS",B262)),ISERROR(FIND("Design ",B262))),IF(OR(ISERROR(FIND("thanos EVO",B262)),ISERROR(FIND("Design ",B262))),0,96.55),19.35))</f>
        <v>0</v>
      </c>
      <c r="J262" s="40"/>
      <c r="K262" s="40" t="s">
        <v>1186</v>
      </c>
      <c r="L262" s="29">
        <f>IF(K262&lt;&gt;"",IFERROR(VLOOKUP(K262,Rabattwerte_eintragen!$A$3:$C$24,3,FALSE),0),0)</f>
        <v>0</v>
      </c>
      <c r="M262" s="58">
        <f>IF(H262&lt;&gt;"",H262*(1-L262)+I262*(1-VLOOKUP("A1",Rabattwerte_eintragen!$A$3:$C$26,3,FALSE)),"")</f>
        <v>299.64999999999998</v>
      </c>
      <c r="N262" s="40"/>
      <c r="O262" s="39" t="str">
        <f t="shared" si="5"/>
        <v>Artikel online anzeigen</v>
      </c>
      <c r="P262" s="44"/>
      <c r="Q262" s="49" t="s">
        <v>2630</v>
      </c>
      <c r="R262" s="37" t="s">
        <v>1018</v>
      </c>
      <c r="S262" s="55"/>
      <c r="T262" s="40" t="s">
        <v>1145</v>
      </c>
      <c r="U262" s="63" t="s">
        <v>5055</v>
      </c>
    </row>
    <row r="263" spans="1:21" x14ac:dyDescent="0.25">
      <c r="A263" s="1">
        <v>1495</v>
      </c>
      <c r="B263" s="46" t="s">
        <v>93</v>
      </c>
      <c r="C263" s="46" t="s">
        <v>2136</v>
      </c>
      <c r="D263" s="46" t="s">
        <v>2265</v>
      </c>
      <c r="E263" s="47" t="s">
        <v>1113</v>
      </c>
      <c r="F263" s="47" t="s">
        <v>1115</v>
      </c>
      <c r="G263" s="47">
        <v>725019</v>
      </c>
      <c r="H263" s="57">
        <v>319</v>
      </c>
      <c r="I263" s="60">
        <f>IF(R263="UP",VLOOKUP($I$1,Änderungen!$F$1:$G$4,2,FALSE),IF(OR(ISERROR(FIND("NOVOS",B263)),ISERROR(FIND("Design ",B263))),IF(OR(ISERROR(FIND("thanos EVO",B263)),ISERROR(FIND("Design ",B263))),0,96.55),19.35))</f>
        <v>0</v>
      </c>
      <c r="J263" s="40"/>
      <c r="K263" s="40" t="s">
        <v>1186</v>
      </c>
      <c r="L263" s="29">
        <f>IF(K263&lt;&gt;"",IFERROR(VLOOKUP(K263,Rabattwerte_eintragen!$A$3:$C$24,3,FALSE),0),0)</f>
        <v>0</v>
      </c>
      <c r="M263" s="58">
        <f>IF(H263&lt;&gt;"",H263*(1-L263)+I263*(1-VLOOKUP("A1",Rabattwerte_eintragen!$A$3:$C$26,3,FALSE)),"")</f>
        <v>319</v>
      </c>
      <c r="N263" s="40"/>
      <c r="O263" s="39" t="str">
        <f t="shared" si="5"/>
        <v>Artikel online anzeigen</v>
      </c>
      <c r="P263" s="44"/>
      <c r="Q263" s="49" t="s">
        <v>2631</v>
      </c>
      <c r="R263" s="37" t="s">
        <v>1018</v>
      </c>
      <c r="S263" s="55"/>
      <c r="T263" s="40" t="s">
        <v>1145</v>
      </c>
      <c r="U263" s="63" t="s">
        <v>5056</v>
      </c>
    </row>
    <row r="264" spans="1:21" x14ac:dyDescent="0.25">
      <c r="A264" s="1">
        <v>9114</v>
      </c>
      <c r="B264" s="46" t="s">
        <v>1469</v>
      </c>
      <c r="C264" s="46" t="s">
        <v>2136</v>
      </c>
      <c r="D264" s="46" t="s">
        <v>2265</v>
      </c>
      <c r="E264" s="47" t="s">
        <v>1113</v>
      </c>
      <c r="F264" s="47" t="s">
        <v>1115</v>
      </c>
      <c r="G264" s="47">
        <v>778701</v>
      </c>
      <c r="H264" s="57">
        <v>310.65000000000003</v>
      </c>
      <c r="I264" s="60">
        <f>IF(R264="UP",VLOOKUP($I$1,Änderungen!$F$1:$G$4,2,FALSE),IF(OR(ISERROR(FIND("NOVOS",B264)),ISERROR(FIND("Design ",B264))),IF(OR(ISERROR(FIND("thanos EVO",B264)),ISERROR(FIND("Design ",B264))),0,96.55),19.35))</f>
        <v>0</v>
      </c>
      <c r="J264" s="40"/>
      <c r="K264" s="40" t="s">
        <v>1186</v>
      </c>
      <c r="L264" s="29">
        <f>IF(K264&lt;&gt;"",IFERROR(VLOOKUP(K264,Rabattwerte_eintragen!$A$3:$C$24,3,FALSE),0),0)</f>
        <v>0</v>
      </c>
      <c r="M264" s="58">
        <f>IF(H264&lt;&gt;"",H264*(1-L264)+I264*(1-VLOOKUP("A1",Rabattwerte_eintragen!$A$3:$C$26,3,FALSE)),"")</f>
        <v>310.65000000000003</v>
      </c>
      <c r="N264" s="40"/>
      <c r="O264" s="39" t="str">
        <f t="shared" si="5"/>
        <v>Artikel online anzeigen</v>
      </c>
      <c r="P264" s="44"/>
      <c r="Q264" s="49" t="s">
        <v>2632</v>
      </c>
      <c r="R264" s="37" t="s">
        <v>1018</v>
      </c>
      <c r="S264" s="55"/>
      <c r="T264" s="40" t="s">
        <v>1145</v>
      </c>
      <c r="U264" s="63" t="s">
        <v>5057</v>
      </c>
    </row>
    <row r="265" spans="1:21" x14ac:dyDescent="0.25">
      <c r="A265" s="1">
        <v>9116</v>
      </c>
      <c r="B265" s="46" t="s">
        <v>96</v>
      </c>
      <c r="C265" s="46" t="s">
        <v>2136</v>
      </c>
      <c r="D265" s="46" t="s">
        <v>2265</v>
      </c>
      <c r="E265" s="47" t="s">
        <v>1113</v>
      </c>
      <c r="F265" s="47" t="s">
        <v>1115</v>
      </c>
      <c r="G265" s="47">
        <v>778695</v>
      </c>
      <c r="H265" s="57">
        <v>329.95</v>
      </c>
      <c r="I265" s="60">
        <f>IF(R265="UP",VLOOKUP($I$1,Änderungen!$F$1:$G$4,2,FALSE),IF(OR(ISERROR(FIND("NOVOS",B265)),ISERROR(FIND("Design ",B265))),IF(OR(ISERROR(FIND("thanos EVO",B265)),ISERROR(FIND("Design ",B265))),0,96.55),19.35))</f>
        <v>0</v>
      </c>
      <c r="J265" s="40"/>
      <c r="K265" s="40" t="s">
        <v>1186</v>
      </c>
      <c r="L265" s="29">
        <f>IF(K265&lt;&gt;"",IFERROR(VLOOKUP(K265,Rabattwerte_eintragen!$A$3:$C$24,3,FALSE),0),0)</f>
        <v>0</v>
      </c>
      <c r="M265" s="58">
        <f>IF(H265&lt;&gt;"",H265*(1-L265)+I265*(1-VLOOKUP("A1",Rabattwerte_eintragen!$A$3:$C$26,3,FALSE)),"")</f>
        <v>329.95</v>
      </c>
      <c r="N265" s="40"/>
      <c r="O265" s="39" t="str">
        <f t="shared" si="5"/>
        <v>Artikel online anzeigen</v>
      </c>
      <c r="P265" s="44"/>
      <c r="Q265" s="49" t="s">
        <v>2633</v>
      </c>
      <c r="R265" s="37" t="s">
        <v>1018</v>
      </c>
      <c r="S265" s="55"/>
      <c r="T265" s="40" t="s">
        <v>1145</v>
      </c>
      <c r="U265" s="63" t="s">
        <v>5058</v>
      </c>
    </row>
    <row r="266" spans="1:21" x14ac:dyDescent="0.25">
      <c r="A266" s="1">
        <v>13730</v>
      </c>
      <c r="B266" s="46" t="s">
        <v>1470</v>
      </c>
      <c r="C266" s="46" t="s">
        <v>2136</v>
      </c>
      <c r="D266" s="46" t="s">
        <v>2265</v>
      </c>
      <c r="E266" s="47" t="s">
        <v>1113</v>
      </c>
      <c r="F266" s="47" t="s">
        <v>1115</v>
      </c>
      <c r="G266" s="47">
        <v>851020</v>
      </c>
      <c r="H266" s="57">
        <v>310.65000000000003</v>
      </c>
      <c r="I266" s="60">
        <f>IF(R266="UP",VLOOKUP($I$1,Änderungen!$F$1:$G$4,2,FALSE),IF(OR(ISERROR(FIND("NOVOS",B266)),ISERROR(FIND("Design ",B266))),IF(OR(ISERROR(FIND("thanos EVO",B266)),ISERROR(FIND("Design ",B266))),0,96.55),19.35))</f>
        <v>0</v>
      </c>
      <c r="J266" s="40"/>
      <c r="K266" s="40" t="s">
        <v>1186</v>
      </c>
      <c r="L266" s="29">
        <f>IF(K266&lt;&gt;"",IFERROR(VLOOKUP(K266,Rabattwerte_eintragen!$A$3:$C$24,3,FALSE),0),0)</f>
        <v>0</v>
      </c>
      <c r="M266" s="58">
        <f>IF(H266&lt;&gt;"",H266*(1-L266)+I266*(1-VLOOKUP("A1",Rabattwerte_eintragen!$A$3:$C$26,3,FALSE)),"")</f>
        <v>310.65000000000003</v>
      </c>
      <c r="N266" s="40"/>
      <c r="O266" s="39" t="str">
        <f t="shared" si="5"/>
        <v>Artikel online anzeigen</v>
      </c>
      <c r="P266" s="44"/>
      <c r="Q266" s="49" t="s">
        <v>2634</v>
      </c>
      <c r="R266" s="37" t="s">
        <v>1018</v>
      </c>
      <c r="S266" s="55"/>
      <c r="T266" s="40" t="s">
        <v>1145</v>
      </c>
      <c r="U266" s="63" t="s">
        <v>5059</v>
      </c>
    </row>
    <row r="267" spans="1:21" x14ac:dyDescent="0.25">
      <c r="A267" s="1">
        <v>13731</v>
      </c>
      <c r="B267" s="46" t="s">
        <v>1471</v>
      </c>
      <c r="C267" s="46" t="s">
        <v>2136</v>
      </c>
      <c r="D267" s="46" t="s">
        <v>2265</v>
      </c>
      <c r="E267" s="47" t="s">
        <v>1113</v>
      </c>
      <c r="F267" s="47" t="s">
        <v>1115</v>
      </c>
      <c r="G267" s="47">
        <v>851009</v>
      </c>
      <c r="H267" s="57">
        <v>329.95</v>
      </c>
      <c r="I267" s="60">
        <f>IF(R267="UP",VLOOKUP($I$1,Änderungen!$F$1:$G$4,2,FALSE),IF(OR(ISERROR(FIND("NOVOS",B267)),ISERROR(FIND("Design ",B267))),IF(OR(ISERROR(FIND("thanos EVO",B267)),ISERROR(FIND("Design ",B267))),0,96.55),19.35))</f>
        <v>0</v>
      </c>
      <c r="J267" s="40"/>
      <c r="K267" s="40" t="s">
        <v>1186</v>
      </c>
      <c r="L267" s="29">
        <f>IF(K267&lt;&gt;"",IFERROR(VLOOKUP(K267,Rabattwerte_eintragen!$A$3:$C$24,3,FALSE),0),0)</f>
        <v>0</v>
      </c>
      <c r="M267" s="58">
        <f>IF(H267&lt;&gt;"",H267*(1-L267)+I267*(1-VLOOKUP("A1",Rabattwerte_eintragen!$A$3:$C$26,3,FALSE)),"")</f>
        <v>329.95</v>
      </c>
      <c r="N267" s="40"/>
      <c r="O267" s="39" t="str">
        <f t="shared" si="5"/>
        <v>Artikel online anzeigen</v>
      </c>
      <c r="P267" s="44"/>
      <c r="Q267" s="49" t="s">
        <v>2635</v>
      </c>
      <c r="R267" s="37" t="s">
        <v>1018</v>
      </c>
      <c r="S267" s="55"/>
      <c r="T267" s="40" t="s">
        <v>1145</v>
      </c>
      <c r="U267" s="63" t="s">
        <v>5060</v>
      </c>
    </row>
    <row r="268" spans="1:21" x14ac:dyDescent="0.25">
      <c r="A268" s="1">
        <v>9117</v>
      </c>
      <c r="B268" s="46" t="s">
        <v>1472</v>
      </c>
      <c r="C268" s="46" t="s">
        <v>2136</v>
      </c>
      <c r="D268" s="46" t="s">
        <v>2265</v>
      </c>
      <c r="E268" s="47" t="s">
        <v>1113</v>
      </c>
      <c r="F268" s="47" t="s">
        <v>1115</v>
      </c>
      <c r="G268" s="47">
        <v>778770</v>
      </c>
      <c r="H268" s="57">
        <v>310.65000000000003</v>
      </c>
      <c r="I268" s="60">
        <f>IF(R268="UP",VLOOKUP($I$1,Änderungen!$F$1:$G$4,2,FALSE),IF(OR(ISERROR(FIND("NOVOS",B268)),ISERROR(FIND("Design ",B268))),IF(OR(ISERROR(FIND("thanos EVO",B268)),ISERROR(FIND("Design ",B268))),0,96.55),19.35))</f>
        <v>0</v>
      </c>
      <c r="J268" s="40"/>
      <c r="K268" s="40" t="s">
        <v>1186</v>
      </c>
      <c r="L268" s="29">
        <f>IF(K268&lt;&gt;"",IFERROR(VLOOKUP(K268,Rabattwerte_eintragen!$A$3:$C$24,3,FALSE),0),0)</f>
        <v>0</v>
      </c>
      <c r="M268" s="58">
        <f>IF(H268&lt;&gt;"",H268*(1-L268)+I268*(1-VLOOKUP("A1",Rabattwerte_eintragen!$A$3:$C$26,3,FALSE)),"")</f>
        <v>310.65000000000003</v>
      </c>
      <c r="N268" s="40"/>
      <c r="O268" s="39" t="str">
        <f t="shared" si="5"/>
        <v>Artikel online anzeigen</v>
      </c>
      <c r="P268" s="44"/>
      <c r="Q268" s="49" t="s">
        <v>2636</v>
      </c>
      <c r="R268" s="37" t="s">
        <v>1018</v>
      </c>
      <c r="S268" s="55"/>
      <c r="T268" s="40" t="s">
        <v>1145</v>
      </c>
      <c r="U268" s="63" t="s">
        <v>5061</v>
      </c>
    </row>
    <row r="269" spans="1:21" x14ac:dyDescent="0.25">
      <c r="A269" s="1">
        <v>9118</v>
      </c>
      <c r="B269" s="46" t="s">
        <v>97</v>
      </c>
      <c r="C269" s="46" t="s">
        <v>2136</v>
      </c>
      <c r="D269" s="46" t="s">
        <v>2265</v>
      </c>
      <c r="E269" s="47" t="s">
        <v>1113</v>
      </c>
      <c r="F269" s="47" t="s">
        <v>1115</v>
      </c>
      <c r="G269" s="47">
        <v>778756</v>
      </c>
      <c r="H269" s="57">
        <v>329.95</v>
      </c>
      <c r="I269" s="60">
        <f>IF(R269="UP",VLOOKUP($I$1,Änderungen!$F$1:$G$4,2,FALSE),IF(OR(ISERROR(FIND("NOVOS",B269)),ISERROR(FIND("Design ",B269))),IF(OR(ISERROR(FIND("thanos EVO",B269)),ISERROR(FIND("Design ",B269))),0,96.55),19.35))</f>
        <v>0</v>
      </c>
      <c r="J269" s="40"/>
      <c r="K269" s="40" t="s">
        <v>1186</v>
      </c>
      <c r="L269" s="29">
        <f>IF(K269&lt;&gt;"",IFERROR(VLOOKUP(K269,Rabattwerte_eintragen!$A$3:$C$24,3,FALSE),0),0)</f>
        <v>0</v>
      </c>
      <c r="M269" s="58">
        <f>IF(H269&lt;&gt;"",H269*(1-L269)+I269*(1-VLOOKUP("A1",Rabattwerte_eintragen!$A$3:$C$26,3,FALSE)),"")</f>
        <v>329.95</v>
      </c>
      <c r="N269" s="40"/>
      <c r="O269" s="39" t="str">
        <f t="shared" si="5"/>
        <v>Artikel online anzeigen</v>
      </c>
      <c r="P269" s="44"/>
      <c r="Q269" s="49" t="s">
        <v>2637</v>
      </c>
      <c r="R269" s="37" t="s">
        <v>1018</v>
      </c>
      <c r="S269" s="55"/>
      <c r="T269" s="40" t="s">
        <v>1145</v>
      </c>
      <c r="U269" s="63" t="s">
        <v>5062</v>
      </c>
    </row>
    <row r="270" spans="1:21" x14ac:dyDescent="0.25">
      <c r="A270" s="1">
        <v>1496</v>
      </c>
      <c r="B270" s="46" t="s">
        <v>1473</v>
      </c>
      <c r="C270" s="46" t="s">
        <v>2136</v>
      </c>
      <c r="D270" s="46" t="s">
        <v>2265</v>
      </c>
      <c r="E270" s="47" t="s">
        <v>1113</v>
      </c>
      <c r="F270" s="47" t="s">
        <v>1115</v>
      </c>
      <c r="G270" s="47">
        <v>752046</v>
      </c>
      <c r="H270" s="57">
        <v>310.65000000000003</v>
      </c>
      <c r="I270" s="60">
        <f>IF(R270="UP",VLOOKUP($I$1,Änderungen!$F$1:$G$4,2,FALSE),IF(OR(ISERROR(FIND("NOVOS",B270)),ISERROR(FIND("Design ",B270))),IF(OR(ISERROR(FIND("thanos EVO",B270)),ISERROR(FIND("Design ",B270))),0,96.55),19.35))</f>
        <v>0</v>
      </c>
      <c r="J270" s="40" t="s">
        <v>1019</v>
      </c>
      <c r="K270" s="40" t="s">
        <v>1186</v>
      </c>
      <c r="L270" s="29">
        <f>IF(K270&lt;&gt;"",IFERROR(VLOOKUP(K270,Rabattwerte_eintragen!$A$3:$C$24,3,FALSE),0),0)</f>
        <v>0</v>
      </c>
      <c r="M270" s="58">
        <f>IF(H270&lt;&gt;"",H270*(1-L270)+I270*(1-VLOOKUP("A1",Rabattwerte_eintragen!$A$3:$C$26,3,FALSE)),"")</f>
        <v>310.65000000000003</v>
      </c>
      <c r="N270" s="40"/>
      <c r="O270" s="39" t="str">
        <f t="shared" si="5"/>
        <v>Artikel online anzeigen</v>
      </c>
      <c r="P270" s="44"/>
      <c r="Q270" s="49" t="s">
        <v>2638</v>
      </c>
      <c r="R270" s="37" t="s">
        <v>1018</v>
      </c>
      <c r="S270" s="55"/>
      <c r="T270" s="40" t="s">
        <v>1145</v>
      </c>
      <c r="U270" s="63" t="s">
        <v>5063</v>
      </c>
    </row>
    <row r="271" spans="1:21" x14ac:dyDescent="0.25">
      <c r="A271" s="1">
        <v>1497</v>
      </c>
      <c r="B271" s="46" t="s">
        <v>94</v>
      </c>
      <c r="C271" s="46" t="s">
        <v>2136</v>
      </c>
      <c r="D271" s="46" t="s">
        <v>2265</v>
      </c>
      <c r="E271" s="47" t="s">
        <v>1113</v>
      </c>
      <c r="F271" s="47" t="s">
        <v>1115</v>
      </c>
      <c r="G271" s="47">
        <v>752053</v>
      </c>
      <c r="H271" s="57">
        <v>329.95</v>
      </c>
      <c r="I271" s="60">
        <f>IF(R271="UP",VLOOKUP($I$1,Änderungen!$F$1:$G$4,2,FALSE),IF(OR(ISERROR(FIND("NOVOS",B271)),ISERROR(FIND("Design ",B271))),IF(OR(ISERROR(FIND("thanos EVO",B271)),ISERROR(FIND("Design ",B271))),0,96.55),19.35))</f>
        <v>0</v>
      </c>
      <c r="J271" s="40"/>
      <c r="K271" s="40" t="s">
        <v>1186</v>
      </c>
      <c r="L271" s="29">
        <f>IF(K271&lt;&gt;"",IFERROR(VLOOKUP(K271,Rabattwerte_eintragen!$A$3:$C$24,3,FALSE),0),0)</f>
        <v>0</v>
      </c>
      <c r="M271" s="58">
        <f>IF(H271&lt;&gt;"",H271*(1-L271)+I271*(1-VLOOKUP("A1",Rabattwerte_eintragen!$A$3:$C$26,3,FALSE)),"")</f>
        <v>329.95</v>
      </c>
      <c r="N271" s="40"/>
      <c r="O271" s="39" t="str">
        <f t="shared" si="5"/>
        <v>Artikel online anzeigen</v>
      </c>
      <c r="P271" s="44"/>
      <c r="Q271" s="49" t="s">
        <v>2639</v>
      </c>
      <c r="R271" s="37" t="s">
        <v>1018</v>
      </c>
      <c r="S271" s="55"/>
      <c r="T271" s="40" t="s">
        <v>1145</v>
      </c>
      <c r="U271" s="63" t="s">
        <v>5064</v>
      </c>
    </row>
    <row r="272" spans="1:21" x14ac:dyDescent="0.25">
      <c r="A272" s="1">
        <v>13728</v>
      </c>
      <c r="B272" s="46" t="s">
        <v>1474</v>
      </c>
      <c r="C272" s="46" t="s">
        <v>2136</v>
      </c>
      <c r="D272" s="46" t="s">
        <v>2265</v>
      </c>
      <c r="E272" s="47" t="s">
        <v>1113</v>
      </c>
      <c r="F272" s="47" t="s">
        <v>1115</v>
      </c>
      <c r="G272" s="47">
        <v>851014</v>
      </c>
      <c r="H272" s="57">
        <v>310.65000000000003</v>
      </c>
      <c r="I272" s="60">
        <f>IF(R272="UP",VLOOKUP($I$1,Änderungen!$F$1:$G$4,2,FALSE),IF(OR(ISERROR(FIND("NOVOS",B272)),ISERROR(FIND("Design ",B272))),IF(OR(ISERROR(FIND("thanos EVO",B272)),ISERROR(FIND("Design ",B272))),0,96.55),19.35))</f>
        <v>0</v>
      </c>
      <c r="J272" s="40"/>
      <c r="K272" s="40" t="s">
        <v>1186</v>
      </c>
      <c r="L272" s="29">
        <f>IF(K272&lt;&gt;"",IFERROR(VLOOKUP(K272,Rabattwerte_eintragen!$A$3:$C$24,3,FALSE),0),0)</f>
        <v>0</v>
      </c>
      <c r="M272" s="58">
        <f>IF(H272&lt;&gt;"",H272*(1-L272)+I272*(1-VLOOKUP("A1",Rabattwerte_eintragen!$A$3:$C$26,3,FALSE)),"")</f>
        <v>310.65000000000003</v>
      </c>
      <c r="N272" s="40"/>
      <c r="O272" s="39" t="str">
        <f t="shared" si="5"/>
        <v>Artikel online anzeigen</v>
      </c>
      <c r="P272" s="44"/>
      <c r="Q272" s="49" t="s">
        <v>2640</v>
      </c>
      <c r="R272" s="37" t="s">
        <v>1018</v>
      </c>
      <c r="S272" s="55"/>
      <c r="T272" s="40" t="s">
        <v>1145</v>
      </c>
      <c r="U272" s="63" t="s">
        <v>5065</v>
      </c>
    </row>
    <row r="273" spans="1:21" x14ac:dyDescent="0.25">
      <c r="A273" s="1">
        <v>13729</v>
      </c>
      <c r="B273" s="46" t="s">
        <v>1475</v>
      </c>
      <c r="C273" s="46" t="s">
        <v>2136</v>
      </c>
      <c r="D273" s="46" t="s">
        <v>2265</v>
      </c>
      <c r="E273" s="47" t="s">
        <v>1113</v>
      </c>
      <c r="F273" s="47" t="s">
        <v>1115</v>
      </c>
      <c r="G273" s="47">
        <v>851016</v>
      </c>
      <c r="H273" s="57">
        <v>329.95</v>
      </c>
      <c r="I273" s="60">
        <f>IF(R273="UP",VLOOKUP($I$1,Änderungen!$F$1:$G$4,2,FALSE),IF(OR(ISERROR(FIND("NOVOS",B273)),ISERROR(FIND("Design ",B273))),IF(OR(ISERROR(FIND("thanos EVO",B273)),ISERROR(FIND("Design ",B273))),0,96.55),19.35))</f>
        <v>0</v>
      </c>
      <c r="J273" s="40"/>
      <c r="K273" s="40" t="s">
        <v>1186</v>
      </c>
      <c r="L273" s="29">
        <f>IF(K273&lt;&gt;"",IFERROR(VLOOKUP(K273,Rabattwerte_eintragen!$A$3:$C$24,3,FALSE),0),0)</f>
        <v>0</v>
      </c>
      <c r="M273" s="58">
        <f>IF(H273&lt;&gt;"",H273*(1-L273)+I273*(1-VLOOKUP("A1",Rabattwerte_eintragen!$A$3:$C$26,3,FALSE)),"")</f>
        <v>329.95</v>
      </c>
      <c r="N273" s="40"/>
      <c r="O273" s="39" t="str">
        <f t="shared" si="5"/>
        <v>Artikel online anzeigen</v>
      </c>
      <c r="P273" s="44"/>
      <c r="Q273" s="49" t="s">
        <v>2641</v>
      </c>
      <c r="R273" s="37" t="s">
        <v>1018</v>
      </c>
      <c r="S273" s="55"/>
      <c r="T273" s="40" t="s">
        <v>1145</v>
      </c>
      <c r="U273" s="63" t="s">
        <v>5066</v>
      </c>
    </row>
    <row r="274" spans="1:21" x14ac:dyDescent="0.25">
      <c r="A274" s="1">
        <v>1498</v>
      </c>
      <c r="B274" s="46" t="s">
        <v>1476</v>
      </c>
      <c r="C274" s="46" t="s">
        <v>2136</v>
      </c>
      <c r="D274" s="46" t="s">
        <v>2265</v>
      </c>
      <c r="E274" s="47" t="s">
        <v>1113</v>
      </c>
      <c r="F274" s="47" t="s">
        <v>1115</v>
      </c>
      <c r="G274" s="47">
        <v>723732</v>
      </c>
      <c r="H274" s="57">
        <v>310.65000000000003</v>
      </c>
      <c r="I274" s="60">
        <f>IF(R274="UP",VLOOKUP($I$1,Änderungen!$F$1:$G$4,2,FALSE),IF(OR(ISERROR(FIND("NOVOS",B274)),ISERROR(FIND("Design ",B274))),IF(OR(ISERROR(FIND("thanos EVO",B274)),ISERROR(FIND("Design ",B274))),0,96.55),19.35))</f>
        <v>0</v>
      </c>
      <c r="J274" s="40" t="s">
        <v>1019</v>
      </c>
      <c r="K274" s="40" t="s">
        <v>1186</v>
      </c>
      <c r="L274" s="29">
        <f>IF(K274&lt;&gt;"",IFERROR(VLOOKUP(K274,Rabattwerte_eintragen!$A$3:$C$24,3,FALSE),0),0)</f>
        <v>0</v>
      </c>
      <c r="M274" s="58">
        <f>IF(H274&lt;&gt;"",H274*(1-L274)+I274*(1-VLOOKUP("A1",Rabattwerte_eintragen!$A$3:$C$26,3,FALSE)),"")</f>
        <v>310.65000000000003</v>
      </c>
      <c r="N274" s="40"/>
      <c r="O274" s="39" t="str">
        <f t="shared" si="5"/>
        <v>Artikel online anzeigen</v>
      </c>
      <c r="P274" s="44"/>
      <c r="Q274" s="49" t="s">
        <v>2642</v>
      </c>
      <c r="R274" s="37" t="s">
        <v>1018</v>
      </c>
      <c r="S274" s="55"/>
      <c r="T274" s="40" t="s">
        <v>1145</v>
      </c>
      <c r="U274" s="63" t="s">
        <v>5067</v>
      </c>
    </row>
    <row r="275" spans="1:21" x14ac:dyDescent="0.25">
      <c r="A275" s="1">
        <v>1499</v>
      </c>
      <c r="B275" s="46" t="s">
        <v>95</v>
      </c>
      <c r="C275" s="46" t="s">
        <v>2136</v>
      </c>
      <c r="D275" s="46" t="s">
        <v>2265</v>
      </c>
      <c r="E275" s="47" t="s">
        <v>1113</v>
      </c>
      <c r="F275" s="47" t="s">
        <v>1115</v>
      </c>
      <c r="G275" s="47">
        <v>725026</v>
      </c>
      <c r="H275" s="57">
        <v>329.95</v>
      </c>
      <c r="I275" s="60">
        <f>IF(R275="UP",VLOOKUP($I$1,Änderungen!$F$1:$G$4,2,FALSE),IF(OR(ISERROR(FIND("NOVOS",B275)),ISERROR(FIND("Design ",B275))),IF(OR(ISERROR(FIND("thanos EVO",B275)),ISERROR(FIND("Design ",B275))),0,96.55),19.35))</f>
        <v>0</v>
      </c>
      <c r="J275" s="40"/>
      <c r="K275" s="40" t="s">
        <v>1186</v>
      </c>
      <c r="L275" s="29">
        <f>IF(K275&lt;&gt;"",IFERROR(VLOOKUP(K275,Rabattwerte_eintragen!$A$3:$C$24,3,FALSE),0),0)</f>
        <v>0</v>
      </c>
      <c r="M275" s="58">
        <f>IF(H275&lt;&gt;"",H275*(1-L275)+I275*(1-VLOOKUP("A1",Rabattwerte_eintragen!$A$3:$C$26,3,FALSE)),"")</f>
        <v>329.95</v>
      </c>
      <c r="N275" s="40"/>
      <c r="O275" s="39" t="str">
        <f t="shared" si="5"/>
        <v>Artikel online anzeigen</v>
      </c>
      <c r="P275" s="44"/>
      <c r="Q275" s="49" t="s">
        <v>2643</v>
      </c>
      <c r="R275" s="37" t="s">
        <v>1018</v>
      </c>
      <c r="S275" s="55"/>
      <c r="T275" s="40" t="s">
        <v>1145</v>
      </c>
      <c r="U275" s="63" t="s">
        <v>5068</v>
      </c>
    </row>
    <row r="276" spans="1:21" x14ac:dyDescent="0.25">
      <c r="A276" s="1">
        <v>11871</v>
      </c>
      <c r="B276" s="46" t="s">
        <v>1477</v>
      </c>
      <c r="C276" s="46" t="s">
        <v>2137</v>
      </c>
      <c r="D276" s="46" t="s">
        <v>2265</v>
      </c>
      <c r="E276" s="47" t="s">
        <v>1113</v>
      </c>
      <c r="F276" s="47" t="s">
        <v>1115</v>
      </c>
      <c r="G276" s="47">
        <v>831512</v>
      </c>
      <c r="H276" s="57">
        <v>401.85</v>
      </c>
      <c r="I276" s="60">
        <f>IF(R276="UP",VLOOKUP($I$1,Änderungen!$F$1:$G$4,2,FALSE),IF(OR(ISERROR(FIND("NOVOS",B276)),ISERROR(FIND("Design ",B276))),IF(OR(ISERROR(FIND("thanos EVO",B276)),ISERROR(FIND("Design ",B276))),0,96.55),19.35))</f>
        <v>0</v>
      </c>
      <c r="J276" s="40"/>
      <c r="K276" s="40" t="s">
        <v>1186</v>
      </c>
      <c r="L276" s="29">
        <f>IF(K276&lt;&gt;"",IFERROR(VLOOKUP(K276,Rabattwerte_eintragen!$A$3:$C$24,3,FALSE),0),0)</f>
        <v>0</v>
      </c>
      <c r="M276" s="58">
        <f>IF(H276&lt;&gt;"",H276*(1-L276)+I276*(1-VLOOKUP("A1",Rabattwerte_eintragen!$A$3:$C$26,3,FALSE)),"")</f>
        <v>401.85</v>
      </c>
      <c r="N276" s="40"/>
      <c r="O276" s="39" t="str">
        <f t="shared" si="5"/>
        <v>Artikel online anzeigen</v>
      </c>
      <c r="P276" s="44"/>
      <c r="Q276" s="49" t="s">
        <v>2644</v>
      </c>
      <c r="R276" s="37" t="s">
        <v>1018</v>
      </c>
      <c r="S276" s="55"/>
      <c r="T276" s="40" t="s">
        <v>1145</v>
      </c>
      <c r="U276" s="63" t="s">
        <v>5069</v>
      </c>
    </row>
    <row r="277" spans="1:21" x14ac:dyDescent="0.25">
      <c r="A277" s="1">
        <v>11872</v>
      </c>
      <c r="B277" s="46" t="s">
        <v>1198</v>
      </c>
      <c r="C277" s="46" t="s">
        <v>2137</v>
      </c>
      <c r="D277" s="46" t="s">
        <v>2265</v>
      </c>
      <c r="E277" s="47" t="s">
        <v>1113</v>
      </c>
      <c r="F277" s="47" t="s">
        <v>1115</v>
      </c>
      <c r="G277" s="47">
        <v>831574</v>
      </c>
      <c r="H277" s="57">
        <v>421.15000000000003</v>
      </c>
      <c r="I277" s="60">
        <f>IF(R277="UP",VLOOKUP($I$1,Änderungen!$F$1:$G$4,2,FALSE),IF(OR(ISERROR(FIND("NOVOS",B277)),ISERROR(FIND("Design ",B277))),IF(OR(ISERROR(FIND("thanos EVO",B277)),ISERROR(FIND("Design ",B277))),0,96.55),19.35))</f>
        <v>0</v>
      </c>
      <c r="J277" s="40"/>
      <c r="K277" s="40" t="s">
        <v>1186</v>
      </c>
      <c r="L277" s="29">
        <f>IF(K277&lt;&gt;"",IFERROR(VLOOKUP(K277,Rabattwerte_eintragen!$A$3:$C$24,3,FALSE),0),0)</f>
        <v>0</v>
      </c>
      <c r="M277" s="58">
        <f>IF(H277&lt;&gt;"",H277*(1-L277)+I277*(1-VLOOKUP("A1",Rabattwerte_eintragen!$A$3:$C$26,3,FALSE)),"")</f>
        <v>421.15000000000003</v>
      </c>
      <c r="N277" s="40"/>
      <c r="O277" s="39" t="str">
        <f t="shared" si="5"/>
        <v>Artikel online anzeigen</v>
      </c>
      <c r="P277" s="44"/>
      <c r="Q277" s="49" t="s">
        <v>2645</v>
      </c>
      <c r="R277" s="37" t="s">
        <v>1018</v>
      </c>
      <c r="S277" s="55"/>
      <c r="T277" s="40" t="s">
        <v>1145</v>
      </c>
      <c r="U277" s="63" t="s">
        <v>5070</v>
      </c>
    </row>
    <row r="278" spans="1:21" x14ac:dyDescent="0.25">
      <c r="A278" s="1">
        <v>11861</v>
      </c>
      <c r="B278" s="46" t="s">
        <v>1478</v>
      </c>
      <c r="C278" s="46" t="s">
        <v>2138</v>
      </c>
      <c r="D278" s="46" t="s">
        <v>2265</v>
      </c>
      <c r="E278" s="47" t="s">
        <v>1113</v>
      </c>
      <c r="F278" s="47" t="s">
        <v>1115</v>
      </c>
      <c r="G278" s="47">
        <v>831635</v>
      </c>
      <c r="H278" s="57">
        <v>523.45000000000005</v>
      </c>
      <c r="I278" s="60">
        <f>IF(R278="UP",VLOOKUP($I$1,Änderungen!$F$1:$G$4,2,FALSE),IF(OR(ISERROR(FIND("NOVOS",B278)),ISERROR(FIND("Design ",B278))),IF(OR(ISERROR(FIND("thanos EVO",B278)),ISERROR(FIND("Design ",B278))),0,96.55),19.35))</f>
        <v>0</v>
      </c>
      <c r="J278" s="40"/>
      <c r="K278" s="40" t="s">
        <v>1186</v>
      </c>
      <c r="L278" s="29">
        <f>IF(K278&lt;&gt;"",IFERROR(VLOOKUP(K278,Rabattwerte_eintragen!$A$3:$C$24,3,FALSE),0),0)</f>
        <v>0</v>
      </c>
      <c r="M278" s="58">
        <f>IF(H278&lt;&gt;"",H278*(1-L278)+I278*(1-VLOOKUP("A1",Rabattwerte_eintragen!$A$3:$C$26,3,FALSE)),"")</f>
        <v>523.45000000000005</v>
      </c>
      <c r="N278" s="40"/>
      <c r="O278" s="39" t="str">
        <f t="shared" si="5"/>
        <v>Artikel online anzeigen</v>
      </c>
      <c r="P278" s="44"/>
      <c r="Q278" s="49" t="s">
        <v>2646</v>
      </c>
      <c r="R278" s="37" t="s">
        <v>1018</v>
      </c>
      <c r="S278" s="55"/>
      <c r="T278" s="40" t="s">
        <v>1145</v>
      </c>
      <c r="U278" s="63" t="s">
        <v>5071</v>
      </c>
    </row>
    <row r="279" spans="1:21" x14ac:dyDescent="0.25">
      <c r="A279" s="1">
        <v>11862</v>
      </c>
      <c r="B279" s="46" t="s">
        <v>1199</v>
      </c>
      <c r="C279" s="46" t="s">
        <v>2138</v>
      </c>
      <c r="D279" s="46" t="s">
        <v>2265</v>
      </c>
      <c r="E279" s="47" t="s">
        <v>1113</v>
      </c>
      <c r="F279" s="47" t="s">
        <v>1115</v>
      </c>
      <c r="G279" s="47">
        <v>831680</v>
      </c>
      <c r="H279" s="57">
        <v>542.75</v>
      </c>
      <c r="I279" s="60">
        <f>IF(R279="UP",VLOOKUP($I$1,Änderungen!$F$1:$G$4,2,FALSE),IF(OR(ISERROR(FIND("NOVOS",B279)),ISERROR(FIND("Design ",B279))),IF(OR(ISERROR(FIND("thanos EVO",B279)),ISERROR(FIND("Design ",B279))),0,96.55),19.35))</f>
        <v>0</v>
      </c>
      <c r="J279" s="40"/>
      <c r="K279" s="40" t="s">
        <v>1186</v>
      </c>
      <c r="L279" s="29">
        <f>IF(K279&lt;&gt;"",IFERROR(VLOOKUP(K279,Rabattwerte_eintragen!$A$3:$C$24,3,FALSE),0),0)</f>
        <v>0</v>
      </c>
      <c r="M279" s="58">
        <f>IF(H279&lt;&gt;"",H279*(1-L279)+I279*(1-VLOOKUP("A1",Rabattwerte_eintragen!$A$3:$C$26,3,FALSE)),"")</f>
        <v>542.75</v>
      </c>
      <c r="N279" s="40"/>
      <c r="O279" s="39" t="str">
        <f t="shared" si="5"/>
        <v>Artikel online anzeigen</v>
      </c>
      <c r="P279" s="44"/>
      <c r="Q279" s="49" t="s">
        <v>2647</v>
      </c>
      <c r="R279" s="37" t="s">
        <v>1018</v>
      </c>
      <c r="S279" s="55"/>
      <c r="T279" s="40" t="s">
        <v>1145</v>
      </c>
      <c r="U279" s="63" t="s">
        <v>5072</v>
      </c>
    </row>
    <row r="280" spans="1:21" x14ac:dyDescent="0.25">
      <c r="A280" s="1">
        <v>13732</v>
      </c>
      <c r="B280" s="46" t="s">
        <v>1479</v>
      </c>
      <c r="C280" s="46" t="s">
        <v>2137</v>
      </c>
      <c r="D280" s="46" t="s">
        <v>2265</v>
      </c>
      <c r="E280" s="47" t="s">
        <v>1113</v>
      </c>
      <c r="F280" s="47" t="s">
        <v>1115</v>
      </c>
      <c r="G280" s="47">
        <v>851023</v>
      </c>
      <c r="H280" s="57">
        <v>401.85</v>
      </c>
      <c r="I280" s="60">
        <f>IF(R280="UP",VLOOKUP($I$1,Änderungen!$F$1:$G$4,2,FALSE),IF(OR(ISERROR(FIND("NOVOS",B280)),ISERROR(FIND("Design ",B280))),IF(OR(ISERROR(FIND("thanos EVO",B280)),ISERROR(FIND("Design ",B280))),0,96.55),19.35))</f>
        <v>0</v>
      </c>
      <c r="J280" s="40"/>
      <c r="K280" s="40" t="s">
        <v>1186</v>
      </c>
      <c r="L280" s="29">
        <f>IF(K280&lt;&gt;"",IFERROR(VLOOKUP(K280,Rabattwerte_eintragen!$A$3:$C$24,3,FALSE),0),0)</f>
        <v>0</v>
      </c>
      <c r="M280" s="58">
        <f>IF(H280&lt;&gt;"",H280*(1-L280)+I280*(1-VLOOKUP("A1",Rabattwerte_eintragen!$A$3:$C$26,3,FALSE)),"")</f>
        <v>401.85</v>
      </c>
      <c r="N280" s="40"/>
      <c r="O280" s="39" t="str">
        <f t="shared" si="5"/>
        <v>Artikel online anzeigen</v>
      </c>
      <c r="P280" s="44"/>
      <c r="Q280" s="49" t="s">
        <v>2648</v>
      </c>
      <c r="R280" s="37" t="s">
        <v>1018</v>
      </c>
      <c r="S280" s="55"/>
      <c r="T280" s="40" t="s">
        <v>1145</v>
      </c>
      <c r="U280" s="63" t="s">
        <v>5073</v>
      </c>
    </row>
    <row r="281" spans="1:21" x14ac:dyDescent="0.25">
      <c r="A281" s="1">
        <v>13733</v>
      </c>
      <c r="B281" s="46" t="s">
        <v>1480</v>
      </c>
      <c r="C281" s="46" t="s">
        <v>2137</v>
      </c>
      <c r="D281" s="46" t="s">
        <v>2265</v>
      </c>
      <c r="E281" s="47" t="s">
        <v>1113</v>
      </c>
      <c r="F281" s="47" t="s">
        <v>1115</v>
      </c>
      <c r="G281" s="47">
        <v>851033</v>
      </c>
      <c r="H281" s="57">
        <v>421.15000000000003</v>
      </c>
      <c r="I281" s="60">
        <f>IF(R281="UP",VLOOKUP($I$1,Änderungen!$F$1:$G$4,2,FALSE),IF(OR(ISERROR(FIND("NOVOS",B281)),ISERROR(FIND("Design ",B281))),IF(OR(ISERROR(FIND("thanos EVO",B281)),ISERROR(FIND("Design ",B281))),0,96.55),19.35))</f>
        <v>0</v>
      </c>
      <c r="J281" s="40"/>
      <c r="K281" s="40" t="s">
        <v>1186</v>
      </c>
      <c r="L281" s="29">
        <f>IF(K281&lt;&gt;"",IFERROR(VLOOKUP(K281,Rabattwerte_eintragen!$A$3:$C$24,3,FALSE),0),0)</f>
        <v>0</v>
      </c>
      <c r="M281" s="58">
        <f>IF(H281&lt;&gt;"",H281*(1-L281)+I281*(1-VLOOKUP("A1",Rabattwerte_eintragen!$A$3:$C$26,3,FALSE)),"")</f>
        <v>421.15000000000003</v>
      </c>
      <c r="N281" s="40"/>
      <c r="O281" s="39" t="str">
        <f t="shared" si="5"/>
        <v>Artikel online anzeigen</v>
      </c>
      <c r="P281" s="44"/>
      <c r="Q281" s="49" t="s">
        <v>2649</v>
      </c>
      <c r="R281" s="37" t="s">
        <v>1018</v>
      </c>
      <c r="S281" s="55"/>
      <c r="T281" s="40" t="s">
        <v>1145</v>
      </c>
      <c r="U281" s="63" t="s">
        <v>5074</v>
      </c>
    </row>
    <row r="282" spans="1:21" x14ac:dyDescent="0.25">
      <c r="A282" s="1">
        <v>11863</v>
      </c>
      <c r="B282" s="46" t="s">
        <v>1481</v>
      </c>
      <c r="C282" s="46" t="s">
        <v>2137</v>
      </c>
      <c r="D282" s="46" t="s">
        <v>2265</v>
      </c>
      <c r="E282" s="47" t="s">
        <v>1113</v>
      </c>
      <c r="F282" s="47" t="s">
        <v>1115</v>
      </c>
      <c r="G282" s="47">
        <v>831529</v>
      </c>
      <c r="H282" s="57">
        <v>401.85</v>
      </c>
      <c r="I282" s="60">
        <f>IF(R282="UP",VLOOKUP($I$1,Änderungen!$F$1:$G$4,2,FALSE),IF(OR(ISERROR(FIND("NOVOS",B282)),ISERROR(FIND("Design ",B282))),IF(OR(ISERROR(FIND("thanos EVO",B282)),ISERROR(FIND("Design ",B282))),0,96.55),19.35))</f>
        <v>0</v>
      </c>
      <c r="J282" s="40"/>
      <c r="K282" s="40" t="s">
        <v>1186</v>
      </c>
      <c r="L282" s="29">
        <f>IF(K282&lt;&gt;"",IFERROR(VLOOKUP(K282,Rabattwerte_eintragen!$A$3:$C$24,3,FALSE),0),0)</f>
        <v>0</v>
      </c>
      <c r="M282" s="58">
        <f>IF(H282&lt;&gt;"",H282*(1-L282)+I282*(1-VLOOKUP("A1",Rabattwerte_eintragen!$A$3:$C$26,3,FALSE)),"")</f>
        <v>401.85</v>
      </c>
      <c r="N282" s="40"/>
      <c r="O282" s="39" t="str">
        <f t="shared" si="5"/>
        <v>Artikel online anzeigen</v>
      </c>
      <c r="P282" s="44"/>
      <c r="Q282" s="49" t="s">
        <v>2650</v>
      </c>
      <c r="R282" s="37" t="s">
        <v>1018</v>
      </c>
      <c r="S282" s="55"/>
      <c r="T282" s="40" t="s">
        <v>1145</v>
      </c>
      <c r="U282" s="63" t="s">
        <v>5075</v>
      </c>
    </row>
    <row r="283" spans="1:21" x14ac:dyDescent="0.25">
      <c r="A283" s="1">
        <v>11864</v>
      </c>
      <c r="B283" s="46" t="s">
        <v>1200</v>
      </c>
      <c r="C283" s="46" t="s">
        <v>2137</v>
      </c>
      <c r="D283" s="46" t="s">
        <v>2265</v>
      </c>
      <c r="E283" s="47" t="s">
        <v>1113</v>
      </c>
      <c r="F283" s="47" t="s">
        <v>1115</v>
      </c>
      <c r="G283" s="47">
        <v>831581</v>
      </c>
      <c r="H283" s="57">
        <v>421.15000000000003</v>
      </c>
      <c r="I283" s="60">
        <f>IF(R283="UP",VLOOKUP($I$1,Änderungen!$F$1:$G$4,2,FALSE),IF(OR(ISERROR(FIND("NOVOS",B283)),ISERROR(FIND("Design ",B283))),IF(OR(ISERROR(FIND("thanos EVO",B283)),ISERROR(FIND("Design ",B283))),0,96.55),19.35))</f>
        <v>0</v>
      </c>
      <c r="J283" s="40"/>
      <c r="K283" s="40" t="s">
        <v>1186</v>
      </c>
      <c r="L283" s="29">
        <f>IF(K283&lt;&gt;"",IFERROR(VLOOKUP(K283,Rabattwerte_eintragen!$A$3:$C$24,3,FALSE),0),0)</f>
        <v>0</v>
      </c>
      <c r="M283" s="58">
        <f>IF(H283&lt;&gt;"",H283*(1-L283)+I283*(1-VLOOKUP("A1",Rabattwerte_eintragen!$A$3:$C$26,3,FALSE)),"")</f>
        <v>421.15000000000003</v>
      </c>
      <c r="N283" s="40"/>
      <c r="O283" s="39" t="str">
        <f t="shared" si="5"/>
        <v>Artikel online anzeigen</v>
      </c>
      <c r="P283" s="44"/>
      <c r="Q283" s="49" t="s">
        <v>2651</v>
      </c>
      <c r="R283" s="37" t="s">
        <v>1018</v>
      </c>
      <c r="S283" s="55"/>
      <c r="T283" s="40" t="s">
        <v>1145</v>
      </c>
      <c r="U283" s="63" t="s">
        <v>5076</v>
      </c>
    </row>
    <row r="284" spans="1:21" x14ac:dyDescent="0.25">
      <c r="A284" s="1">
        <v>11873</v>
      </c>
      <c r="B284" s="46" t="s">
        <v>1482</v>
      </c>
      <c r="C284" s="46" t="s">
        <v>2138</v>
      </c>
      <c r="D284" s="46" t="s">
        <v>2265</v>
      </c>
      <c r="E284" s="47" t="s">
        <v>1113</v>
      </c>
      <c r="F284" s="47" t="s">
        <v>1115</v>
      </c>
      <c r="G284" s="47">
        <v>831642</v>
      </c>
      <c r="H284" s="57">
        <v>523.45000000000005</v>
      </c>
      <c r="I284" s="60">
        <f>IF(R284="UP",VLOOKUP($I$1,Änderungen!$F$1:$G$4,2,FALSE),IF(OR(ISERROR(FIND("NOVOS",B284)),ISERROR(FIND("Design ",B284))),IF(OR(ISERROR(FIND("thanos EVO",B284)),ISERROR(FIND("Design ",B284))),0,96.55),19.35))</f>
        <v>0</v>
      </c>
      <c r="J284" s="40"/>
      <c r="K284" s="40" t="s">
        <v>1186</v>
      </c>
      <c r="L284" s="29">
        <f>IF(K284&lt;&gt;"",IFERROR(VLOOKUP(K284,Rabattwerte_eintragen!$A$3:$C$24,3,FALSE),0),0)</f>
        <v>0</v>
      </c>
      <c r="M284" s="58">
        <f>IF(H284&lt;&gt;"",H284*(1-L284)+I284*(1-VLOOKUP("A1",Rabattwerte_eintragen!$A$3:$C$26,3,FALSE)),"")</f>
        <v>523.45000000000005</v>
      </c>
      <c r="N284" s="40"/>
      <c r="O284" s="39" t="str">
        <f t="shared" si="5"/>
        <v>Artikel online anzeigen</v>
      </c>
      <c r="P284" s="44"/>
      <c r="Q284" s="49" t="s">
        <v>2652</v>
      </c>
      <c r="R284" s="37" t="s">
        <v>1018</v>
      </c>
      <c r="S284" s="55"/>
      <c r="T284" s="40" t="s">
        <v>1145</v>
      </c>
      <c r="U284" s="63" t="s">
        <v>5077</v>
      </c>
    </row>
    <row r="285" spans="1:21" x14ac:dyDescent="0.25">
      <c r="A285" s="1">
        <v>11874</v>
      </c>
      <c r="B285" s="46" t="s">
        <v>1201</v>
      </c>
      <c r="C285" s="46" t="s">
        <v>2138</v>
      </c>
      <c r="D285" s="46" t="s">
        <v>2265</v>
      </c>
      <c r="E285" s="47" t="s">
        <v>1113</v>
      </c>
      <c r="F285" s="47" t="s">
        <v>1115</v>
      </c>
      <c r="G285" s="47">
        <v>831697</v>
      </c>
      <c r="H285" s="57">
        <v>542.75</v>
      </c>
      <c r="I285" s="60">
        <f>IF(R285="UP",VLOOKUP($I$1,Änderungen!$F$1:$G$4,2,FALSE),IF(OR(ISERROR(FIND("NOVOS",B285)),ISERROR(FIND("Design ",B285))),IF(OR(ISERROR(FIND("thanos EVO",B285)),ISERROR(FIND("Design ",B285))),0,96.55),19.35))</f>
        <v>0</v>
      </c>
      <c r="J285" s="40"/>
      <c r="K285" s="40" t="s">
        <v>1186</v>
      </c>
      <c r="L285" s="29">
        <f>IF(K285&lt;&gt;"",IFERROR(VLOOKUP(K285,Rabattwerte_eintragen!$A$3:$C$24,3,FALSE),0),0)</f>
        <v>0</v>
      </c>
      <c r="M285" s="58">
        <f>IF(H285&lt;&gt;"",H285*(1-L285)+I285*(1-VLOOKUP("A1",Rabattwerte_eintragen!$A$3:$C$26,3,FALSE)),"")</f>
        <v>542.75</v>
      </c>
      <c r="N285" s="40"/>
      <c r="O285" s="39" t="str">
        <f t="shared" si="5"/>
        <v>Artikel online anzeigen</v>
      </c>
      <c r="P285" s="44"/>
      <c r="Q285" s="49" t="s">
        <v>2653</v>
      </c>
      <c r="R285" s="37" t="s">
        <v>1018</v>
      </c>
      <c r="S285" s="55"/>
      <c r="T285" s="40" t="s">
        <v>1145</v>
      </c>
      <c r="U285" s="63" t="s">
        <v>5078</v>
      </c>
    </row>
    <row r="286" spans="1:21" x14ac:dyDescent="0.25">
      <c r="A286" s="1">
        <v>375</v>
      </c>
      <c r="B286" s="46" t="s">
        <v>1483</v>
      </c>
      <c r="C286" s="46" t="s">
        <v>2136</v>
      </c>
      <c r="D286" s="46" t="s">
        <v>2265</v>
      </c>
      <c r="E286" s="47" t="s">
        <v>1113</v>
      </c>
      <c r="F286" s="47" t="s">
        <v>1115</v>
      </c>
      <c r="G286" s="47">
        <v>756914</v>
      </c>
      <c r="H286" s="57">
        <v>386.1</v>
      </c>
      <c r="I286" s="60">
        <f>IF(R286="UP",VLOOKUP($I$1,Änderungen!$F$1:$G$4,2,FALSE),IF(OR(ISERROR(FIND("NOVOS",B286)),ISERROR(FIND("Design ",B286))),IF(OR(ISERROR(FIND("thanos EVO",B286)),ISERROR(FIND("Design ",B286))),0,96.55),19.35))</f>
        <v>0</v>
      </c>
      <c r="J286" s="40"/>
      <c r="K286" s="40" t="s">
        <v>1176</v>
      </c>
      <c r="L286" s="29">
        <f>IF(K286&lt;&gt;"",IFERROR(VLOOKUP(K286,Rabattwerte_eintragen!$A$3:$C$24,3,FALSE),0),0)</f>
        <v>0</v>
      </c>
      <c r="M286" s="58">
        <f>IF(H286&lt;&gt;"",H286*(1-L286)+I286*(1-VLOOKUP("A1",Rabattwerte_eintragen!$A$3:$C$26,3,FALSE)),"")</f>
        <v>386.1</v>
      </c>
      <c r="N286" s="40"/>
      <c r="O286" s="39" t="str">
        <f t="shared" si="5"/>
        <v>Artikel online anzeigen</v>
      </c>
      <c r="P286" s="44"/>
      <c r="Q286" s="49" t="s">
        <v>2654</v>
      </c>
      <c r="R286" s="37" t="s">
        <v>1018</v>
      </c>
      <c r="S286" s="55"/>
      <c r="T286" s="40" t="s">
        <v>1144</v>
      </c>
      <c r="U286" s="63" t="s">
        <v>5079</v>
      </c>
    </row>
    <row r="287" spans="1:21" x14ac:dyDescent="0.25">
      <c r="A287" s="1">
        <v>527</v>
      </c>
      <c r="B287" s="46" t="s">
        <v>1484</v>
      </c>
      <c r="C287" s="46" t="s">
        <v>2136</v>
      </c>
      <c r="D287" s="46" t="s">
        <v>2265</v>
      </c>
      <c r="E287" s="47" t="s">
        <v>1113</v>
      </c>
      <c r="F287" s="47" t="s">
        <v>1115</v>
      </c>
      <c r="G287" s="47">
        <v>756938</v>
      </c>
      <c r="H287" s="57">
        <v>405.4</v>
      </c>
      <c r="I287" s="60">
        <f>IF(R287="UP",VLOOKUP($I$1,Änderungen!$F$1:$G$4,2,FALSE),IF(OR(ISERROR(FIND("NOVOS",B287)),ISERROR(FIND("Design ",B287))),IF(OR(ISERROR(FIND("thanos EVO",B287)),ISERROR(FIND("Design ",B287))),0,96.55),19.35))</f>
        <v>0</v>
      </c>
      <c r="J287" s="40"/>
      <c r="K287" s="40" t="s">
        <v>1176</v>
      </c>
      <c r="L287" s="29">
        <f>IF(K287&lt;&gt;"",IFERROR(VLOOKUP(K287,Rabattwerte_eintragen!$A$3:$C$24,3,FALSE),0),0)</f>
        <v>0</v>
      </c>
      <c r="M287" s="58">
        <f>IF(H287&lt;&gt;"",H287*(1-L287)+I287*(1-VLOOKUP("A1",Rabattwerte_eintragen!$A$3:$C$26,3,FALSE)),"")</f>
        <v>405.4</v>
      </c>
      <c r="N287" s="40"/>
      <c r="O287" s="39" t="str">
        <f t="shared" si="5"/>
        <v>Artikel online anzeigen</v>
      </c>
      <c r="P287" s="44"/>
      <c r="Q287" s="49" t="s">
        <v>2655</v>
      </c>
      <c r="R287" s="37" t="s">
        <v>1018</v>
      </c>
      <c r="S287" s="55"/>
      <c r="T287" s="40" t="s">
        <v>1144</v>
      </c>
      <c r="U287" s="63" t="s">
        <v>5080</v>
      </c>
    </row>
    <row r="288" spans="1:21" x14ac:dyDescent="0.25">
      <c r="A288" s="1">
        <v>529</v>
      </c>
      <c r="B288" s="46" t="s">
        <v>1485</v>
      </c>
      <c r="C288" s="46" t="s">
        <v>2136</v>
      </c>
      <c r="D288" s="46" t="s">
        <v>2265</v>
      </c>
      <c r="E288" s="47" t="s">
        <v>1113</v>
      </c>
      <c r="F288" s="47" t="s">
        <v>1115</v>
      </c>
      <c r="G288" s="47">
        <v>700993</v>
      </c>
      <c r="H288" s="57">
        <v>386.1</v>
      </c>
      <c r="I288" s="60">
        <f>IF(R288="UP",VLOOKUP($I$1,Änderungen!$F$1:$G$4,2,FALSE),IF(OR(ISERROR(FIND("NOVOS",B288)),ISERROR(FIND("Design ",B288))),IF(OR(ISERROR(FIND("thanos EVO",B288)),ISERROR(FIND("Design ",B288))),0,96.55),19.35))</f>
        <v>0</v>
      </c>
      <c r="J288" s="40"/>
      <c r="K288" s="40" t="s">
        <v>1176</v>
      </c>
      <c r="L288" s="29">
        <f>IF(K288&lt;&gt;"",IFERROR(VLOOKUP(K288,Rabattwerte_eintragen!$A$3:$C$24,3,FALSE),0),0)</f>
        <v>0</v>
      </c>
      <c r="M288" s="58">
        <f>IF(H288&lt;&gt;"",H288*(1-L288)+I288*(1-VLOOKUP("A1",Rabattwerte_eintragen!$A$3:$C$26,3,FALSE)),"")</f>
        <v>386.1</v>
      </c>
      <c r="N288" s="40"/>
      <c r="O288" s="39" t="str">
        <f t="shared" si="5"/>
        <v>Artikel online anzeigen</v>
      </c>
      <c r="P288" s="44"/>
      <c r="Q288" s="49" t="s">
        <v>2656</v>
      </c>
      <c r="R288" s="37" t="s">
        <v>1018</v>
      </c>
      <c r="S288" s="55"/>
      <c r="T288" s="40" t="s">
        <v>1144</v>
      </c>
      <c r="U288" s="63" t="s">
        <v>5081</v>
      </c>
    </row>
    <row r="289" spans="1:21" x14ac:dyDescent="0.25">
      <c r="A289" s="1">
        <v>530</v>
      </c>
      <c r="B289" s="46" t="s">
        <v>1486</v>
      </c>
      <c r="C289" s="46" t="s">
        <v>2136</v>
      </c>
      <c r="D289" s="46" t="s">
        <v>2265</v>
      </c>
      <c r="E289" s="47" t="s">
        <v>1113</v>
      </c>
      <c r="F289" s="47" t="s">
        <v>1115</v>
      </c>
      <c r="G289" s="47">
        <v>701006</v>
      </c>
      <c r="H289" s="57">
        <v>405.4</v>
      </c>
      <c r="I289" s="60">
        <f>IF(R289="UP",VLOOKUP($I$1,Änderungen!$F$1:$G$4,2,FALSE),IF(OR(ISERROR(FIND("NOVOS",B289)),ISERROR(FIND("Design ",B289))),IF(OR(ISERROR(FIND("thanos EVO",B289)),ISERROR(FIND("Design ",B289))),0,96.55),19.35))</f>
        <v>0</v>
      </c>
      <c r="J289" s="40"/>
      <c r="K289" s="40" t="s">
        <v>1176</v>
      </c>
      <c r="L289" s="29">
        <f>IF(K289&lt;&gt;"",IFERROR(VLOOKUP(K289,Rabattwerte_eintragen!$A$3:$C$24,3,FALSE),0),0)</f>
        <v>0</v>
      </c>
      <c r="M289" s="58">
        <f>IF(H289&lt;&gt;"",H289*(1-L289)+I289*(1-VLOOKUP("A1",Rabattwerte_eintragen!$A$3:$C$26,3,FALSE)),"")</f>
        <v>405.4</v>
      </c>
      <c r="N289" s="40"/>
      <c r="O289" s="39" t="str">
        <f t="shared" si="5"/>
        <v>Artikel online anzeigen</v>
      </c>
      <c r="P289" s="44"/>
      <c r="Q289" s="49" t="s">
        <v>2657</v>
      </c>
      <c r="R289" s="37" t="s">
        <v>1018</v>
      </c>
      <c r="S289" s="55"/>
      <c r="T289" s="40" t="s">
        <v>1144</v>
      </c>
      <c r="U289" s="63" t="s">
        <v>5082</v>
      </c>
    </row>
    <row r="290" spans="1:21" x14ac:dyDescent="0.25">
      <c r="A290" s="1">
        <v>13801</v>
      </c>
      <c r="B290" s="46" t="s">
        <v>1487</v>
      </c>
      <c r="C290" s="46" t="s">
        <v>2137</v>
      </c>
      <c r="D290" s="46" t="s">
        <v>2265</v>
      </c>
      <c r="E290" s="47" t="s">
        <v>1113</v>
      </c>
      <c r="F290" s="47" t="s">
        <v>1115</v>
      </c>
      <c r="G290" s="47">
        <v>850892</v>
      </c>
      <c r="H290" s="57">
        <v>218.5</v>
      </c>
      <c r="I290" s="60">
        <f>IF(R290="UP",VLOOKUP($I$1,Änderungen!$F$1:$G$4,2,FALSE),IF(OR(ISERROR(FIND("NOVOS",B290)),ISERROR(FIND("Design ",B290))),IF(OR(ISERROR(FIND("thanos EVO",B290)),ISERROR(FIND("Design ",B290))),0,96.55),19.35))</f>
        <v>0</v>
      </c>
      <c r="J290" s="40"/>
      <c r="K290" s="40" t="s">
        <v>1190</v>
      </c>
      <c r="L290" s="29">
        <f>IF(K290&lt;&gt;"",IFERROR(VLOOKUP(K290,Rabattwerte_eintragen!$A$3:$C$24,3,FALSE),0),0)</f>
        <v>0</v>
      </c>
      <c r="M290" s="58">
        <f>IF(H290&lt;&gt;"",H290*(1-L290)+I290*(1-VLOOKUP("A1",Rabattwerte_eintragen!$A$3:$C$26,3,FALSE)),"")</f>
        <v>218.5</v>
      </c>
      <c r="N290" s="40"/>
      <c r="O290" s="39" t="str">
        <f t="shared" si="5"/>
        <v>Artikel online anzeigen</v>
      </c>
      <c r="P290" s="44"/>
      <c r="Q290" s="49" t="s">
        <v>2658</v>
      </c>
      <c r="R290" s="37" t="s">
        <v>1018</v>
      </c>
      <c r="S290" s="55"/>
      <c r="T290" s="40" t="s">
        <v>1144</v>
      </c>
      <c r="U290" s="63" t="s">
        <v>5083</v>
      </c>
    </row>
    <row r="291" spans="1:21" x14ac:dyDescent="0.25">
      <c r="A291" s="1">
        <v>13814</v>
      </c>
      <c r="B291" s="46" t="s">
        <v>1488</v>
      </c>
      <c r="C291" s="46" t="s">
        <v>2137</v>
      </c>
      <c r="D291" s="46" t="s">
        <v>2265</v>
      </c>
      <c r="E291" s="47" t="s">
        <v>1113</v>
      </c>
      <c r="F291" s="47" t="s">
        <v>1115</v>
      </c>
      <c r="G291" s="47">
        <v>850902</v>
      </c>
      <c r="H291" s="57">
        <v>231.5</v>
      </c>
      <c r="I291" s="60">
        <f>IF(R291="UP",VLOOKUP($I$1,Änderungen!$F$1:$G$4,2,FALSE),IF(OR(ISERROR(FIND("NOVOS",B291)),ISERROR(FIND("Design ",B291))),IF(OR(ISERROR(FIND("thanos EVO",B291)),ISERROR(FIND("Design ",B291))),0,96.55),19.35))</f>
        <v>0</v>
      </c>
      <c r="J291" s="40"/>
      <c r="K291" s="40" t="s">
        <v>1190</v>
      </c>
      <c r="L291" s="29">
        <f>IF(K291&lt;&gt;"",IFERROR(VLOOKUP(K291,Rabattwerte_eintragen!$A$3:$C$24,3,FALSE),0),0)</f>
        <v>0</v>
      </c>
      <c r="M291" s="58">
        <f>IF(H291&lt;&gt;"",H291*(1-L291)+I291*(1-VLOOKUP("A1",Rabattwerte_eintragen!$A$3:$C$26,3,FALSE)),"")</f>
        <v>231.5</v>
      </c>
      <c r="N291" s="40"/>
      <c r="O291" s="39" t="str">
        <f t="shared" si="5"/>
        <v>Artikel online anzeigen</v>
      </c>
      <c r="P291" s="44"/>
      <c r="Q291" s="49" t="s">
        <v>2659</v>
      </c>
      <c r="R291" s="37" t="s">
        <v>1018</v>
      </c>
      <c r="S291" s="55"/>
      <c r="T291" s="40" t="s">
        <v>1144</v>
      </c>
      <c r="U291" s="63" t="s">
        <v>5083</v>
      </c>
    </row>
    <row r="292" spans="1:21" x14ac:dyDescent="0.25">
      <c r="A292" s="1">
        <v>13802</v>
      </c>
      <c r="B292" s="46" t="s">
        <v>1489</v>
      </c>
      <c r="C292" s="46" t="s">
        <v>2138</v>
      </c>
      <c r="D292" s="46" t="s">
        <v>2265</v>
      </c>
      <c r="E292" s="47" t="s">
        <v>1113</v>
      </c>
      <c r="F292" s="47" t="s">
        <v>1115</v>
      </c>
      <c r="G292" s="47">
        <v>850893</v>
      </c>
      <c r="H292" s="57">
        <v>260.5</v>
      </c>
      <c r="I292" s="60">
        <f>IF(R292="UP",VLOOKUP($I$1,Änderungen!$F$1:$G$4,2,FALSE),IF(OR(ISERROR(FIND("NOVOS",B292)),ISERROR(FIND("Design ",B292))),IF(OR(ISERROR(FIND("thanos EVO",B292)),ISERROR(FIND("Design ",B292))),0,96.55),19.35))</f>
        <v>0</v>
      </c>
      <c r="J292" s="40"/>
      <c r="K292" s="40" t="s">
        <v>1190</v>
      </c>
      <c r="L292" s="29">
        <f>IF(K292&lt;&gt;"",IFERROR(VLOOKUP(K292,Rabattwerte_eintragen!$A$3:$C$24,3,FALSE),0),0)</f>
        <v>0</v>
      </c>
      <c r="M292" s="58">
        <f>IF(H292&lt;&gt;"",H292*(1-L292)+I292*(1-VLOOKUP("A1",Rabattwerte_eintragen!$A$3:$C$26,3,FALSE)),"")</f>
        <v>260.5</v>
      </c>
      <c r="N292" s="40"/>
      <c r="O292" s="39" t="str">
        <f t="shared" si="5"/>
        <v>Artikel online anzeigen</v>
      </c>
      <c r="P292" s="44"/>
      <c r="Q292" s="49" t="s">
        <v>2660</v>
      </c>
      <c r="R292" s="37" t="s">
        <v>1018</v>
      </c>
      <c r="S292" s="55"/>
      <c r="T292" s="40" t="s">
        <v>1144</v>
      </c>
      <c r="U292" s="63" t="s">
        <v>5084</v>
      </c>
    </row>
    <row r="293" spans="1:21" x14ac:dyDescent="0.25">
      <c r="A293" s="1">
        <v>13803</v>
      </c>
      <c r="B293" s="46" t="s">
        <v>1490</v>
      </c>
      <c r="C293" s="46" t="s">
        <v>2138</v>
      </c>
      <c r="D293" s="46" t="s">
        <v>2265</v>
      </c>
      <c r="E293" s="47" t="s">
        <v>1113</v>
      </c>
      <c r="F293" s="47" t="s">
        <v>1115</v>
      </c>
      <c r="G293" s="47">
        <v>850894</v>
      </c>
      <c r="H293" s="57">
        <v>273.5</v>
      </c>
      <c r="I293" s="60">
        <f>IF(R293="UP",VLOOKUP($I$1,Änderungen!$F$1:$G$4,2,FALSE),IF(OR(ISERROR(FIND("NOVOS",B293)),ISERROR(FIND("Design ",B293))),IF(OR(ISERROR(FIND("thanos EVO",B293)),ISERROR(FIND("Design ",B293))),0,96.55),19.35))</f>
        <v>0</v>
      </c>
      <c r="J293" s="40"/>
      <c r="K293" s="40" t="s">
        <v>1190</v>
      </c>
      <c r="L293" s="29">
        <f>IF(K293&lt;&gt;"",IFERROR(VLOOKUP(K293,Rabattwerte_eintragen!$A$3:$C$24,3,FALSE),0),0)</f>
        <v>0</v>
      </c>
      <c r="M293" s="58">
        <f>IF(H293&lt;&gt;"",H293*(1-L293)+I293*(1-VLOOKUP("A1",Rabattwerte_eintragen!$A$3:$C$26,3,FALSE)),"")</f>
        <v>273.5</v>
      </c>
      <c r="N293" s="40"/>
      <c r="O293" s="39" t="str">
        <f t="shared" si="5"/>
        <v>Artikel online anzeigen</v>
      </c>
      <c r="P293" s="44"/>
      <c r="Q293" s="49" t="s">
        <v>2661</v>
      </c>
      <c r="R293" s="37" t="s">
        <v>1018</v>
      </c>
      <c r="S293" s="55"/>
      <c r="T293" s="40" t="s">
        <v>1144</v>
      </c>
      <c r="U293" s="63" t="s">
        <v>5085</v>
      </c>
    </row>
    <row r="294" spans="1:21" x14ac:dyDescent="0.25">
      <c r="A294" s="1">
        <v>13815</v>
      </c>
      <c r="B294" s="46" t="s">
        <v>1491</v>
      </c>
      <c r="C294" s="46" t="s">
        <v>2137</v>
      </c>
      <c r="D294" s="46" t="s">
        <v>2265</v>
      </c>
      <c r="E294" s="47" t="s">
        <v>1113</v>
      </c>
      <c r="F294" s="47" t="s">
        <v>1115</v>
      </c>
      <c r="G294" s="47">
        <v>851241</v>
      </c>
      <c r="H294" s="57">
        <v>218.5</v>
      </c>
      <c r="I294" s="60">
        <f>IF(R294="UP",VLOOKUP($I$1,Änderungen!$F$1:$G$4,2,FALSE),IF(OR(ISERROR(FIND("NOVOS",B294)),ISERROR(FIND("Design ",B294))),IF(OR(ISERROR(FIND("thanos EVO",B294)),ISERROR(FIND("Design ",B294))),0,96.55),19.35))</f>
        <v>0</v>
      </c>
      <c r="J294" s="40"/>
      <c r="K294" s="40" t="s">
        <v>1190</v>
      </c>
      <c r="L294" s="29">
        <f>IF(K294&lt;&gt;"",IFERROR(VLOOKUP(K294,Rabattwerte_eintragen!$A$3:$C$24,3,FALSE),0),0)</f>
        <v>0</v>
      </c>
      <c r="M294" s="58">
        <f>IF(H294&lt;&gt;"",H294*(1-L294)+I294*(1-VLOOKUP("A1",Rabattwerte_eintragen!$A$3:$C$26,3,FALSE)),"")</f>
        <v>218.5</v>
      </c>
      <c r="N294" s="40"/>
      <c r="O294" s="39" t="str">
        <f t="shared" si="5"/>
        <v>Artikel online anzeigen</v>
      </c>
      <c r="P294" s="44"/>
      <c r="Q294" s="49" t="s">
        <v>2662</v>
      </c>
      <c r="R294" s="37" t="s">
        <v>1018</v>
      </c>
      <c r="S294" s="55"/>
      <c r="T294" s="40" t="s">
        <v>1144</v>
      </c>
      <c r="U294" s="63" t="s">
        <v>5086</v>
      </c>
    </row>
    <row r="295" spans="1:21" x14ac:dyDescent="0.25">
      <c r="A295" s="1">
        <v>13816</v>
      </c>
      <c r="B295" s="46" t="s">
        <v>1492</v>
      </c>
      <c r="C295" s="46" t="s">
        <v>2137</v>
      </c>
      <c r="D295" s="46" t="s">
        <v>2265</v>
      </c>
      <c r="E295" s="47" t="s">
        <v>1113</v>
      </c>
      <c r="F295" s="47" t="s">
        <v>1115</v>
      </c>
      <c r="G295" s="47">
        <v>851242</v>
      </c>
      <c r="H295" s="57">
        <v>231.5</v>
      </c>
      <c r="I295" s="60">
        <f>IF(R295="UP",VLOOKUP($I$1,Änderungen!$F$1:$G$4,2,FALSE),IF(OR(ISERROR(FIND("NOVOS",B295)),ISERROR(FIND("Design ",B295))),IF(OR(ISERROR(FIND("thanos EVO",B295)),ISERROR(FIND("Design ",B295))),0,96.55),19.35))</f>
        <v>0</v>
      </c>
      <c r="J295" s="40"/>
      <c r="K295" s="40" t="s">
        <v>1190</v>
      </c>
      <c r="L295" s="29">
        <f>IF(K295&lt;&gt;"",IFERROR(VLOOKUP(K295,Rabattwerte_eintragen!$A$3:$C$24,3,FALSE),0),0)</f>
        <v>0</v>
      </c>
      <c r="M295" s="58">
        <f>IF(H295&lt;&gt;"",H295*(1-L295)+I295*(1-VLOOKUP("A1",Rabattwerte_eintragen!$A$3:$C$26,3,FALSE)),"")</f>
        <v>231.5</v>
      </c>
      <c r="N295" s="40"/>
      <c r="O295" s="39" t="str">
        <f t="shared" si="5"/>
        <v>Artikel online anzeigen</v>
      </c>
      <c r="P295" s="44"/>
      <c r="Q295" s="49" t="s">
        <v>2663</v>
      </c>
      <c r="R295" s="37" t="s">
        <v>1018</v>
      </c>
      <c r="S295" s="55"/>
      <c r="T295" s="40" t="s">
        <v>1144</v>
      </c>
      <c r="U295" s="63" t="s">
        <v>5087</v>
      </c>
    </row>
    <row r="296" spans="1:21" x14ac:dyDescent="0.25">
      <c r="A296" s="1">
        <v>13806</v>
      </c>
      <c r="B296" s="46" t="s">
        <v>1493</v>
      </c>
      <c r="C296" s="46" t="s">
        <v>2138</v>
      </c>
      <c r="D296" s="46" t="s">
        <v>2265</v>
      </c>
      <c r="E296" s="47" t="s">
        <v>1113</v>
      </c>
      <c r="F296" s="47" t="s">
        <v>1115</v>
      </c>
      <c r="G296" s="47">
        <v>851251</v>
      </c>
      <c r="H296" s="57">
        <v>260.5</v>
      </c>
      <c r="I296" s="60">
        <f>IF(R296="UP",VLOOKUP($I$1,Änderungen!$F$1:$G$4,2,FALSE),IF(OR(ISERROR(FIND("NOVOS",B296)),ISERROR(FIND("Design ",B296))),IF(OR(ISERROR(FIND("thanos EVO",B296)),ISERROR(FIND("Design ",B296))),0,96.55),19.35))</f>
        <v>0</v>
      </c>
      <c r="J296" s="40"/>
      <c r="K296" s="40" t="s">
        <v>1190</v>
      </c>
      <c r="L296" s="29">
        <f>IF(K296&lt;&gt;"",IFERROR(VLOOKUP(K296,Rabattwerte_eintragen!$A$3:$C$24,3,FALSE),0),0)</f>
        <v>0</v>
      </c>
      <c r="M296" s="58">
        <f>IF(H296&lt;&gt;"",H296*(1-L296)+I296*(1-VLOOKUP("A1",Rabattwerte_eintragen!$A$3:$C$26,3,FALSE)),"")</f>
        <v>260.5</v>
      </c>
      <c r="N296" s="40"/>
      <c r="O296" s="39" t="str">
        <f t="shared" si="5"/>
        <v>Artikel online anzeigen</v>
      </c>
      <c r="P296" s="44"/>
      <c r="Q296" s="49" t="s">
        <v>2664</v>
      </c>
      <c r="R296" s="37" t="s">
        <v>1018</v>
      </c>
      <c r="S296" s="55"/>
      <c r="T296" s="40" t="s">
        <v>1144</v>
      </c>
      <c r="U296" s="63" t="s">
        <v>5088</v>
      </c>
    </row>
    <row r="297" spans="1:21" x14ac:dyDescent="0.25">
      <c r="A297" s="1">
        <v>13807</v>
      </c>
      <c r="B297" s="46" t="s">
        <v>1494</v>
      </c>
      <c r="C297" s="46" t="s">
        <v>2138</v>
      </c>
      <c r="D297" s="46" t="s">
        <v>2265</v>
      </c>
      <c r="E297" s="47" t="s">
        <v>1113</v>
      </c>
      <c r="F297" s="47" t="s">
        <v>1115</v>
      </c>
      <c r="G297" s="47">
        <v>851243</v>
      </c>
      <c r="H297" s="57">
        <v>273.5</v>
      </c>
      <c r="I297" s="60">
        <f>IF(R297="UP",VLOOKUP($I$1,Änderungen!$F$1:$G$4,2,FALSE),IF(OR(ISERROR(FIND("NOVOS",B297)),ISERROR(FIND("Design ",B297))),IF(OR(ISERROR(FIND("thanos EVO",B297)),ISERROR(FIND("Design ",B297))),0,96.55),19.35))</f>
        <v>0</v>
      </c>
      <c r="J297" s="40"/>
      <c r="K297" s="40" t="s">
        <v>1190</v>
      </c>
      <c r="L297" s="29">
        <f>IF(K297&lt;&gt;"",IFERROR(VLOOKUP(K297,Rabattwerte_eintragen!$A$3:$C$24,3,FALSE),0),0)</f>
        <v>0</v>
      </c>
      <c r="M297" s="58">
        <f>IF(H297&lt;&gt;"",H297*(1-L297)+I297*(1-VLOOKUP("A1",Rabattwerte_eintragen!$A$3:$C$26,3,FALSE)),"")</f>
        <v>273.5</v>
      </c>
      <c r="N297" s="40"/>
      <c r="O297" s="39" t="str">
        <f t="shared" si="5"/>
        <v>Artikel online anzeigen</v>
      </c>
      <c r="P297" s="44"/>
      <c r="Q297" s="49" t="s">
        <v>2665</v>
      </c>
      <c r="R297" s="37" t="s">
        <v>1018</v>
      </c>
      <c r="S297" s="55"/>
      <c r="T297" s="40" t="s">
        <v>1144</v>
      </c>
      <c r="U297" s="63" t="s">
        <v>5089</v>
      </c>
    </row>
    <row r="298" spans="1:21" x14ac:dyDescent="0.25">
      <c r="A298" s="1">
        <v>13810</v>
      </c>
      <c r="B298" s="46" t="s">
        <v>1495</v>
      </c>
      <c r="C298" s="46" t="s">
        <v>2137</v>
      </c>
      <c r="D298" s="46" t="s">
        <v>2265</v>
      </c>
      <c r="E298" s="47" t="s">
        <v>1113</v>
      </c>
      <c r="F298" s="47" t="s">
        <v>1115</v>
      </c>
      <c r="G298" s="47">
        <v>850895</v>
      </c>
      <c r="H298" s="57">
        <v>218.5</v>
      </c>
      <c r="I298" s="60">
        <f>IF(R298="UP",VLOOKUP($I$1,Änderungen!$F$1:$G$4,2,FALSE),IF(OR(ISERROR(FIND("NOVOS",B298)),ISERROR(FIND("Design ",B298))),IF(OR(ISERROR(FIND("thanos EVO",B298)),ISERROR(FIND("Design ",B298))),0,96.55),19.35))</f>
        <v>0</v>
      </c>
      <c r="J298" s="40"/>
      <c r="K298" s="40" t="s">
        <v>1190</v>
      </c>
      <c r="L298" s="29">
        <f>IF(K298&lt;&gt;"",IFERROR(VLOOKUP(K298,Rabattwerte_eintragen!$A$3:$C$24,3,FALSE),0),0)</f>
        <v>0</v>
      </c>
      <c r="M298" s="58">
        <f>IF(H298&lt;&gt;"",H298*(1-L298)+I298*(1-VLOOKUP("A1",Rabattwerte_eintragen!$A$3:$C$26,3,FALSE)),"")</f>
        <v>218.5</v>
      </c>
      <c r="N298" s="40"/>
      <c r="O298" s="39" t="str">
        <f t="shared" si="5"/>
        <v>Artikel online anzeigen</v>
      </c>
      <c r="P298" s="44"/>
      <c r="Q298" s="49" t="s">
        <v>2666</v>
      </c>
      <c r="R298" s="37" t="s">
        <v>1018</v>
      </c>
      <c r="S298" s="55"/>
      <c r="T298" s="40" t="s">
        <v>1144</v>
      </c>
      <c r="U298" s="63" t="s">
        <v>5090</v>
      </c>
    </row>
    <row r="299" spans="1:21" x14ac:dyDescent="0.25">
      <c r="A299" s="1">
        <v>13811</v>
      </c>
      <c r="B299" s="46" t="s">
        <v>1496</v>
      </c>
      <c r="C299" s="46" t="s">
        <v>2137</v>
      </c>
      <c r="D299" s="46" t="s">
        <v>2265</v>
      </c>
      <c r="E299" s="47" t="s">
        <v>1113</v>
      </c>
      <c r="F299" s="47" t="s">
        <v>1115</v>
      </c>
      <c r="G299" s="47">
        <v>850906</v>
      </c>
      <c r="H299" s="57">
        <v>231.5</v>
      </c>
      <c r="I299" s="60">
        <f>IF(R299="UP",VLOOKUP($I$1,Änderungen!$F$1:$G$4,2,FALSE),IF(OR(ISERROR(FIND("NOVOS",B299)),ISERROR(FIND("Design ",B299))),IF(OR(ISERROR(FIND("thanos EVO",B299)),ISERROR(FIND("Design ",B299))),0,96.55),19.35))</f>
        <v>0</v>
      </c>
      <c r="J299" s="40"/>
      <c r="K299" s="40" t="s">
        <v>1190</v>
      </c>
      <c r="L299" s="29">
        <f>IF(K299&lt;&gt;"",IFERROR(VLOOKUP(K299,Rabattwerte_eintragen!$A$3:$C$24,3,FALSE),0),0)</f>
        <v>0</v>
      </c>
      <c r="M299" s="58">
        <f>IF(H299&lt;&gt;"",H299*(1-L299)+I299*(1-VLOOKUP("A1",Rabattwerte_eintragen!$A$3:$C$26,3,FALSE)),"")</f>
        <v>231.5</v>
      </c>
      <c r="N299" s="40"/>
      <c r="O299" s="39" t="str">
        <f t="shared" si="5"/>
        <v>Artikel online anzeigen</v>
      </c>
      <c r="P299" s="44"/>
      <c r="Q299" s="49" t="s">
        <v>2667</v>
      </c>
      <c r="R299" s="37" t="s">
        <v>1018</v>
      </c>
      <c r="S299" s="55"/>
      <c r="T299" s="40" t="s">
        <v>1144</v>
      </c>
      <c r="U299" s="63" t="s">
        <v>5091</v>
      </c>
    </row>
    <row r="300" spans="1:21" x14ac:dyDescent="0.25">
      <c r="A300" s="1">
        <v>13812</v>
      </c>
      <c r="B300" s="46" t="s">
        <v>1497</v>
      </c>
      <c r="C300" s="46" t="s">
        <v>2138</v>
      </c>
      <c r="D300" s="46" t="s">
        <v>2265</v>
      </c>
      <c r="E300" s="47" t="s">
        <v>1113</v>
      </c>
      <c r="F300" s="47" t="s">
        <v>1115</v>
      </c>
      <c r="G300" s="47">
        <v>850904</v>
      </c>
      <c r="H300" s="57">
        <v>260.5</v>
      </c>
      <c r="I300" s="60">
        <f>IF(R300="UP",VLOOKUP($I$1,Änderungen!$F$1:$G$4,2,FALSE),IF(OR(ISERROR(FIND("NOVOS",B300)),ISERROR(FIND("Design ",B300))),IF(OR(ISERROR(FIND("thanos EVO",B300)),ISERROR(FIND("Design ",B300))),0,96.55),19.35))</f>
        <v>0</v>
      </c>
      <c r="J300" s="40"/>
      <c r="K300" s="40" t="s">
        <v>1190</v>
      </c>
      <c r="L300" s="29">
        <f>IF(K300&lt;&gt;"",IFERROR(VLOOKUP(K300,Rabattwerte_eintragen!$A$3:$C$24,3,FALSE),0),0)</f>
        <v>0</v>
      </c>
      <c r="M300" s="58">
        <f>IF(H300&lt;&gt;"",H300*(1-L300)+I300*(1-VLOOKUP("A1",Rabattwerte_eintragen!$A$3:$C$26,3,FALSE)),"")</f>
        <v>260.5</v>
      </c>
      <c r="N300" s="40"/>
      <c r="O300" s="39" t="str">
        <f t="shared" si="5"/>
        <v>Artikel online anzeigen</v>
      </c>
      <c r="P300" s="44"/>
      <c r="Q300" s="49" t="s">
        <v>2668</v>
      </c>
      <c r="R300" s="37" t="s">
        <v>1018</v>
      </c>
      <c r="S300" s="55"/>
      <c r="T300" s="40" t="s">
        <v>1144</v>
      </c>
      <c r="U300" s="63" t="s">
        <v>5092</v>
      </c>
    </row>
    <row r="301" spans="1:21" x14ac:dyDescent="0.25">
      <c r="A301" s="1">
        <v>13813</v>
      </c>
      <c r="B301" s="46" t="s">
        <v>1498</v>
      </c>
      <c r="C301" s="46" t="s">
        <v>2138</v>
      </c>
      <c r="D301" s="46" t="s">
        <v>2265</v>
      </c>
      <c r="E301" s="47" t="s">
        <v>1113</v>
      </c>
      <c r="F301" s="47" t="s">
        <v>1115</v>
      </c>
      <c r="G301" s="47">
        <v>850908</v>
      </c>
      <c r="H301" s="57">
        <v>273.5</v>
      </c>
      <c r="I301" s="60">
        <f>IF(R301="UP",VLOOKUP($I$1,Änderungen!$F$1:$G$4,2,FALSE),IF(OR(ISERROR(FIND("NOVOS",B301)),ISERROR(FIND("Design ",B301))),IF(OR(ISERROR(FIND("thanos EVO",B301)),ISERROR(FIND("Design ",B301))),0,96.55),19.35))</f>
        <v>0</v>
      </c>
      <c r="J301" s="40"/>
      <c r="K301" s="40" t="s">
        <v>1190</v>
      </c>
      <c r="L301" s="29">
        <f>IF(K301&lt;&gt;"",IFERROR(VLOOKUP(K301,Rabattwerte_eintragen!$A$3:$C$24,3,FALSE),0),0)</f>
        <v>0</v>
      </c>
      <c r="M301" s="58">
        <f>IF(H301&lt;&gt;"",H301*(1-L301)+I301*(1-VLOOKUP("A1",Rabattwerte_eintragen!$A$3:$C$26,3,FALSE)),"")</f>
        <v>273.5</v>
      </c>
      <c r="N301" s="40"/>
      <c r="O301" s="39" t="str">
        <f t="shared" si="5"/>
        <v>Artikel online anzeigen</v>
      </c>
      <c r="P301" s="44"/>
      <c r="Q301" s="49" t="s">
        <v>2669</v>
      </c>
      <c r="R301" s="37" t="s">
        <v>1018</v>
      </c>
      <c r="S301" s="55"/>
      <c r="T301" s="40" t="s">
        <v>1144</v>
      </c>
      <c r="U301" s="63" t="s">
        <v>5093</v>
      </c>
    </row>
    <row r="302" spans="1:21" x14ac:dyDescent="0.25">
      <c r="A302" s="1">
        <v>6866</v>
      </c>
      <c r="B302" s="46" t="s">
        <v>1499</v>
      </c>
      <c r="C302" s="46" t="s">
        <v>2133</v>
      </c>
      <c r="D302" s="46" t="s">
        <v>2266</v>
      </c>
      <c r="E302" s="47" t="s">
        <v>1113</v>
      </c>
      <c r="F302" s="47" t="s">
        <v>1115</v>
      </c>
      <c r="G302" s="47">
        <v>721035</v>
      </c>
      <c r="H302" s="57">
        <v>284.64999999999998</v>
      </c>
      <c r="I302" s="60">
        <f>IF(R302="UP",VLOOKUP($I$1,Änderungen!$F$1:$G$4,2,FALSE),IF(OR(ISERROR(FIND("NOVOS",B302)),ISERROR(FIND("Design ",B302))),IF(OR(ISERROR(FIND("thanos EVO",B302)),ISERROR(FIND("Design ",B302))),0,96.55),19.35))</f>
        <v>0</v>
      </c>
      <c r="J302" s="40"/>
      <c r="K302" s="40" t="s">
        <v>1186</v>
      </c>
      <c r="L302" s="29">
        <f>IF(K302&lt;&gt;"",IFERROR(VLOOKUP(K302,Rabattwerte_eintragen!$A$3:$C$24,3,FALSE),0),0)</f>
        <v>0</v>
      </c>
      <c r="M302" s="58">
        <f>IF(H302&lt;&gt;"",H302*(1-L302)+I302*(1-VLOOKUP("A1",Rabattwerte_eintragen!$A$3:$C$26,3,FALSE)),"")</f>
        <v>284.64999999999998</v>
      </c>
      <c r="N302" s="40"/>
      <c r="O302" s="39" t="str">
        <f t="shared" si="5"/>
        <v>Artikel online anzeigen</v>
      </c>
      <c r="P302" s="44"/>
      <c r="Q302" s="49" t="s">
        <v>2670</v>
      </c>
      <c r="R302" s="37" t="s">
        <v>1018</v>
      </c>
      <c r="S302" s="55"/>
      <c r="T302" s="40" t="s">
        <v>1145</v>
      </c>
      <c r="U302" s="63" t="s">
        <v>5094</v>
      </c>
    </row>
    <row r="303" spans="1:21" x14ac:dyDescent="0.25">
      <c r="A303" s="1">
        <v>6868</v>
      </c>
      <c r="B303" s="46" t="s">
        <v>109</v>
      </c>
      <c r="C303" s="46" t="s">
        <v>2133</v>
      </c>
      <c r="D303" s="46" t="s">
        <v>2266</v>
      </c>
      <c r="E303" s="47" t="s">
        <v>1113</v>
      </c>
      <c r="F303" s="47" t="s">
        <v>1115</v>
      </c>
      <c r="G303" s="47">
        <v>721004</v>
      </c>
      <c r="H303" s="57">
        <v>284.64999999999998</v>
      </c>
      <c r="I303" s="60">
        <f>IF(R303="UP",VLOOKUP($I$1,Änderungen!$F$1:$G$4,2,FALSE),IF(OR(ISERROR(FIND("NOVOS",B303)),ISERROR(FIND("Design ",B303))),IF(OR(ISERROR(FIND("thanos EVO",B303)),ISERROR(FIND("Design ",B303))),0,96.55),19.35))</f>
        <v>0</v>
      </c>
      <c r="J303" s="40"/>
      <c r="K303" s="40" t="s">
        <v>1186</v>
      </c>
      <c r="L303" s="29">
        <f>IF(K303&lt;&gt;"",IFERROR(VLOOKUP(K303,Rabattwerte_eintragen!$A$3:$C$24,3,FALSE),0),0)</f>
        <v>0</v>
      </c>
      <c r="M303" s="58">
        <f>IF(H303&lt;&gt;"",H303*(1-L303)+I303*(1-VLOOKUP("A1",Rabattwerte_eintragen!$A$3:$C$26,3,FALSE)),"")</f>
        <v>284.64999999999998</v>
      </c>
      <c r="N303" s="40"/>
      <c r="O303" s="39" t="str">
        <f t="shared" si="5"/>
        <v>Artikel online anzeigen</v>
      </c>
      <c r="P303" s="44"/>
      <c r="Q303" s="49" t="s">
        <v>2671</v>
      </c>
      <c r="R303" s="37" t="s">
        <v>1018</v>
      </c>
      <c r="S303" s="55"/>
      <c r="T303" s="40" t="s">
        <v>1145</v>
      </c>
      <c r="U303" s="63" t="s">
        <v>5095</v>
      </c>
    </row>
    <row r="304" spans="1:21" x14ac:dyDescent="0.25">
      <c r="A304" s="1">
        <v>6869</v>
      </c>
      <c r="B304" s="46" t="s">
        <v>1500</v>
      </c>
      <c r="C304" s="46" t="s">
        <v>2133</v>
      </c>
      <c r="D304" s="46" t="s">
        <v>2266</v>
      </c>
      <c r="E304" s="47" t="s">
        <v>1113</v>
      </c>
      <c r="F304" s="47" t="s">
        <v>1115</v>
      </c>
      <c r="G304" s="47">
        <v>721011</v>
      </c>
      <c r="H304" s="57">
        <v>284.64999999999998</v>
      </c>
      <c r="I304" s="60">
        <f>IF(R304="UP",VLOOKUP($I$1,Änderungen!$F$1:$G$4,2,FALSE),IF(OR(ISERROR(FIND("NOVOS",B304)),ISERROR(FIND("Design ",B304))),IF(OR(ISERROR(FIND("thanos EVO",B304)),ISERROR(FIND("Design ",B304))),0,96.55),19.35))</f>
        <v>0</v>
      </c>
      <c r="J304" s="40"/>
      <c r="K304" s="40" t="s">
        <v>1186</v>
      </c>
      <c r="L304" s="29">
        <f>IF(K304&lt;&gt;"",IFERROR(VLOOKUP(K304,Rabattwerte_eintragen!$A$3:$C$24,3,FALSE),0),0)</f>
        <v>0</v>
      </c>
      <c r="M304" s="58">
        <f>IF(H304&lt;&gt;"",H304*(1-L304)+I304*(1-VLOOKUP("A1",Rabattwerte_eintragen!$A$3:$C$26,3,FALSE)),"")</f>
        <v>284.64999999999998</v>
      </c>
      <c r="N304" s="40"/>
      <c r="O304" s="39" t="str">
        <f t="shared" si="5"/>
        <v>Artikel online anzeigen</v>
      </c>
      <c r="P304" s="44"/>
      <c r="Q304" s="49" t="s">
        <v>2672</v>
      </c>
      <c r="R304" s="37" t="s">
        <v>1018</v>
      </c>
      <c r="S304" s="55"/>
      <c r="T304" s="40" t="s">
        <v>1145</v>
      </c>
      <c r="U304" s="63" t="s">
        <v>5096</v>
      </c>
    </row>
    <row r="305" spans="1:21" x14ac:dyDescent="0.25">
      <c r="A305" s="1">
        <v>6870</v>
      </c>
      <c r="B305" s="46" t="s">
        <v>110</v>
      </c>
      <c r="C305" s="46" t="s">
        <v>2133</v>
      </c>
      <c r="D305" s="46" t="s">
        <v>2266</v>
      </c>
      <c r="E305" s="47" t="s">
        <v>1113</v>
      </c>
      <c r="F305" s="47" t="s">
        <v>1115</v>
      </c>
      <c r="G305" s="47">
        <v>720984</v>
      </c>
      <c r="H305" s="57">
        <v>284.64999999999998</v>
      </c>
      <c r="I305" s="60">
        <f>IF(R305="UP",VLOOKUP($I$1,Änderungen!$F$1:$G$4,2,FALSE),IF(OR(ISERROR(FIND("NOVOS",B305)),ISERROR(FIND("Design ",B305))),IF(OR(ISERROR(FIND("thanos EVO",B305)),ISERROR(FIND("Design ",B305))),0,96.55),19.35))</f>
        <v>0</v>
      </c>
      <c r="J305" s="40"/>
      <c r="K305" s="40" t="s">
        <v>1186</v>
      </c>
      <c r="L305" s="29">
        <f>IF(K305&lt;&gt;"",IFERROR(VLOOKUP(K305,Rabattwerte_eintragen!$A$3:$C$24,3,FALSE),0),0)</f>
        <v>0</v>
      </c>
      <c r="M305" s="58">
        <f>IF(H305&lt;&gt;"",H305*(1-L305)+I305*(1-VLOOKUP("A1",Rabattwerte_eintragen!$A$3:$C$26,3,FALSE)),"")</f>
        <v>284.64999999999998</v>
      </c>
      <c r="N305" s="40"/>
      <c r="O305" s="39" t="str">
        <f t="shared" si="5"/>
        <v>Artikel online anzeigen</v>
      </c>
      <c r="P305" s="44"/>
      <c r="Q305" s="49" t="s">
        <v>2673</v>
      </c>
      <c r="R305" s="37" t="s">
        <v>1018</v>
      </c>
      <c r="S305" s="55"/>
      <c r="T305" s="40" t="s">
        <v>1145</v>
      </c>
      <c r="U305" s="63" t="s">
        <v>5097</v>
      </c>
    </row>
    <row r="306" spans="1:21" x14ac:dyDescent="0.25">
      <c r="A306" s="1">
        <v>6871</v>
      </c>
      <c r="B306" s="46" t="s">
        <v>1501</v>
      </c>
      <c r="C306" s="46" t="s">
        <v>2133</v>
      </c>
      <c r="D306" s="46" t="s">
        <v>2266</v>
      </c>
      <c r="E306" s="47" t="s">
        <v>1113</v>
      </c>
      <c r="F306" s="47" t="s">
        <v>1115</v>
      </c>
      <c r="G306" s="47">
        <v>721028</v>
      </c>
      <c r="H306" s="57">
        <v>284.64999999999998</v>
      </c>
      <c r="I306" s="60">
        <f>IF(R306="UP",VLOOKUP($I$1,Änderungen!$F$1:$G$4,2,FALSE),IF(OR(ISERROR(FIND("NOVOS",B306)),ISERROR(FIND("Design ",B306))),IF(OR(ISERROR(FIND("thanos EVO",B306)),ISERROR(FIND("Design ",B306))),0,96.55),19.35))</f>
        <v>0</v>
      </c>
      <c r="J306" s="40"/>
      <c r="K306" s="40" t="s">
        <v>1186</v>
      </c>
      <c r="L306" s="29">
        <f>IF(K306&lt;&gt;"",IFERROR(VLOOKUP(K306,Rabattwerte_eintragen!$A$3:$C$24,3,FALSE),0),0)</f>
        <v>0</v>
      </c>
      <c r="M306" s="58">
        <f>IF(H306&lt;&gt;"",H306*(1-L306)+I306*(1-VLOOKUP("A1",Rabattwerte_eintragen!$A$3:$C$26,3,FALSE)),"")</f>
        <v>284.64999999999998</v>
      </c>
      <c r="N306" s="40"/>
      <c r="O306" s="39" t="str">
        <f t="shared" si="5"/>
        <v>Artikel online anzeigen</v>
      </c>
      <c r="P306" s="44"/>
      <c r="Q306" s="49" t="s">
        <v>2674</v>
      </c>
      <c r="R306" s="37" t="s">
        <v>1018</v>
      </c>
      <c r="S306" s="55"/>
      <c r="T306" s="40" t="s">
        <v>1145</v>
      </c>
      <c r="U306" s="63" t="s">
        <v>5098</v>
      </c>
    </row>
    <row r="307" spans="1:21" x14ac:dyDescent="0.25">
      <c r="A307" s="1">
        <v>6872</v>
      </c>
      <c r="B307" s="46" t="s">
        <v>111</v>
      </c>
      <c r="C307" s="46" t="s">
        <v>2133</v>
      </c>
      <c r="D307" s="46" t="s">
        <v>2266</v>
      </c>
      <c r="E307" s="47" t="s">
        <v>1113</v>
      </c>
      <c r="F307" s="47" t="s">
        <v>1115</v>
      </c>
      <c r="G307" s="47">
        <v>720991</v>
      </c>
      <c r="H307" s="57">
        <v>284.64999999999998</v>
      </c>
      <c r="I307" s="60">
        <f>IF(R307="UP",VLOOKUP($I$1,Änderungen!$F$1:$G$4,2,FALSE),IF(OR(ISERROR(FIND("NOVOS",B307)),ISERROR(FIND("Design ",B307))),IF(OR(ISERROR(FIND("thanos EVO",B307)),ISERROR(FIND("Design ",B307))),0,96.55),19.35))</f>
        <v>0</v>
      </c>
      <c r="J307" s="40"/>
      <c r="K307" s="40" t="s">
        <v>1186</v>
      </c>
      <c r="L307" s="29">
        <f>IF(K307&lt;&gt;"",IFERROR(VLOOKUP(K307,Rabattwerte_eintragen!$A$3:$C$24,3,FALSE),0),0)</f>
        <v>0</v>
      </c>
      <c r="M307" s="58">
        <f>IF(H307&lt;&gt;"",H307*(1-L307)+I307*(1-VLOOKUP("A1",Rabattwerte_eintragen!$A$3:$C$26,3,FALSE)),"")</f>
        <v>284.64999999999998</v>
      </c>
      <c r="N307" s="40"/>
      <c r="O307" s="39" t="str">
        <f t="shared" ref="O307:O369" si="6">IF(Q307&lt;&gt;"",HYPERLINK(Q307, "Artikel online anzeigen"),"")</f>
        <v>Artikel online anzeigen</v>
      </c>
      <c r="P307" s="44"/>
      <c r="Q307" s="49" t="s">
        <v>2675</v>
      </c>
      <c r="R307" s="37" t="s">
        <v>1018</v>
      </c>
      <c r="S307" s="55"/>
      <c r="T307" s="40" t="s">
        <v>1145</v>
      </c>
      <c r="U307" s="63" t="s">
        <v>5099</v>
      </c>
    </row>
    <row r="308" spans="1:21" x14ac:dyDescent="0.25">
      <c r="A308" s="1">
        <v>11896</v>
      </c>
      <c r="B308" s="46" t="s">
        <v>1502</v>
      </c>
      <c r="C308" s="46" t="s">
        <v>2134</v>
      </c>
      <c r="D308" s="46" t="s">
        <v>2267</v>
      </c>
      <c r="E308" s="47" t="s">
        <v>1113</v>
      </c>
      <c r="F308" s="47" t="s">
        <v>1115</v>
      </c>
      <c r="G308" s="47">
        <v>817691</v>
      </c>
      <c r="H308" s="57">
        <v>343.8</v>
      </c>
      <c r="I308" s="60">
        <f>IF(R308="UP",VLOOKUP($I$1,Änderungen!$F$1:$G$4,2,FALSE),IF(OR(ISERROR(FIND("NOVOS",B308)),ISERROR(FIND("Design ",B308))),IF(OR(ISERROR(FIND("thanos EVO",B308)),ISERROR(FIND("Design ",B308))),0,96.55),19.35))</f>
        <v>0</v>
      </c>
      <c r="J308" s="40"/>
      <c r="K308" s="40" t="s">
        <v>1186</v>
      </c>
      <c r="L308" s="29">
        <f>IF(K308&lt;&gt;"",IFERROR(VLOOKUP(K308,Rabattwerte_eintragen!$A$3:$C$24,3,FALSE),0),0)</f>
        <v>0</v>
      </c>
      <c r="M308" s="58">
        <f>IF(H308&lt;&gt;"",H308*(1-L308)+I308*(1-VLOOKUP("A1",Rabattwerte_eintragen!$A$3:$C$26,3,FALSE)),"")</f>
        <v>343.8</v>
      </c>
      <c r="N308" s="40"/>
      <c r="O308" s="39" t="str">
        <f t="shared" si="6"/>
        <v>Artikel online anzeigen</v>
      </c>
      <c r="P308" s="44"/>
      <c r="Q308" s="49" t="s">
        <v>2676</v>
      </c>
      <c r="R308" s="37" t="s">
        <v>1018</v>
      </c>
      <c r="S308" s="55"/>
      <c r="T308" s="40" t="s">
        <v>1145</v>
      </c>
      <c r="U308" s="63" t="s">
        <v>5100</v>
      </c>
    </row>
    <row r="309" spans="1:21" x14ac:dyDescent="0.25">
      <c r="A309" s="1">
        <v>11897</v>
      </c>
      <c r="B309" s="46" t="s">
        <v>1202</v>
      </c>
      <c r="C309" s="46" t="s">
        <v>2134</v>
      </c>
      <c r="D309" s="46" t="s">
        <v>2267</v>
      </c>
      <c r="E309" s="47" t="s">
        <v>1113</v>
      </c>
      <c r="F309" s="47" t="s">
        <v>1115</v>
      </c>
      <c r="G309" s="47">
        <v>817707</v>
      </c>
      <c r="H309" s="57">
        <v>343.8</v>
      </c>
      <c r="I309" s="60">
        <f>IF(R309="UP",VLOOKUP($I$1,Änderungen!$F$1:$G$4,2,FALSE),IF(OR(ISERROR(FIND("NOVOS",B309)),ISERROR(FIND("Design ",B309))),IF(OR(ISERROR(FIND("thanos EVO",B309)),ISERROR(FIND("Design ",B309))),0,96.55),19.35))</f>
        <v>0</v>
      </c>
      <c r="J309" s="40"/>
      <c r="K309" s="40" t="s">
        <v>1186</v>
      </c>
      <c r="L309" s="29">
        <f>IF(K309&lt;&gt;"",IFERROR(VLOOKUP(K309,Rabattwerte_eintragen!$A$3:$C$24,3,FALSE),0),0)</f>
        <v>0</v>
      </c>
      <c r="M309" s="58">
        <f>IF(H309&lt;&gt;"",H309*(1-L309)+I309*(1-VLOOKUP("A1",Rabattwerte_eintragen!$A$3:$C$26,3,FALSE)),"")</f>
        <v>343.8</v>
      </c>
      <c r="N309" s="40"/>
      <c r="O309" s="39" t="str">
        <f t="shared" si="6"/>
        <v>Artikel online anzeigen</v>
      </c>
      <c r="P309" s="44"/>
      <c r="Q309" s="49" t="s">
        <v>2677</v>
      </c>
      <c r="R309" s="37" t="s">
        <v>1018</v>
      </c>
      <c r="S309" s="55"/>
      <c r="T309" s="40" t="s">
        <v>1145</v>
      </c>
      <c r="U309" s="63" t="s">
        <v>5101</v>
      </c>
    </row>
    <row r="310" spans="1:21" x14ac:dyDescent="0.25">
      <c r="A310" s="1">
        <v>11898</v>
      </c>
      <c r="B310" s="46" t="s">
        <v>1503</v>
      </c>
      <c r="C310" s="46" t="s">
        <v>2135</v>
      </c>
      <c r="D310" s="46" t="s">
        <v>2267</v>
      </c>
      <c r="E310" s="47" t="s">
        <v>1113</v>
      </c>
      <c r="F310" s="47" t="s">
        <v>1115</v>
      </c>
      <c r="G310" s="47">
        <v>817714</v>
      </c>
      <c r="H310" s="57">
        <v>406.9</v>
      </c>
      <c r="I310" s="60">
        <f>IF(R310="UP",VLOOKUP($I$1,Änderungen!$F$1:$G$4,2,FALSE),IF(OR(ISERROR(FIND("NOVOS",B310)),ISERROR(FIND("Design ",B310))),IF(OR(ISERROR(FIND("thanos EVO",B310)),ISERROR(FIND("Design ",B310))),0,96.55),19.35))</f>
        <v>0</v>
      </c>
      <c r="J310" s="40"/>
      <c r="K310" s="40" t="s">
        <v>1186</v>
      </c>
      <c r="L310" s="29">
        <f>IF(K310&lt;&gt;"",IFERROR(VLOOKUP(K310,Rabattwerte_eintragen!$A$3:$C$24,3,FALSE),0),0)</f>
        <v>0</v>
      </c>
      <c r="M310" s="58">
        <f>IF(H310&lt;&gt;"",H310*(1-L310)+I310*(1-VLOOKUP("A1",Rabattwerte_eintragen!$A$3:$C$26,3,FALSE)),"")</f>
        <v>406.9</v>
      </c>
      <c r="N310" s="40"/>
      <c r="O310" s="39" t="str">
        <f t="shared" si="6"/>
        <v>Artikel online anzeigen</v>
      </c>
      <c r="P310" s="44"/>
      <c r="Q310" s="49" t="s">
        <v>2678</v>
      </c>
      <c r="R310" s="37" t="s">
        <v>1018</v>
      </c>
      <c r="S310" s="55"/>
      <c r="T310" s="40" t="s">
        <v>1145</v>
      </c>
      <c r="U310" s="63" t="s">
        <v>5102</v>
      </c>
    </row>
    <row r="311" spans="1:21" x14ac:dyDescent="0.25">
      <c r="A311" s="1">
        <v>11899</v>
      </c>
      <c r="B311" s="46" t="s">
        <v>1203</v>
      </c>
      <c r="C311" s="46" t="s">
        <v>2135</v>
      </c>
      <c r="D311" s="46" t="s">
        <v>2267</v>
      </c>
      <c r="E311" s="47" t="s">
        <v>1113</v>
      </c>
      <c r="F311" s="47" t="s">
        <v>1115</v>
      </c>
      <c r="G311" s="47">
        <v>817721</v>
      </c>
      <c r="H311" s="57">
        <v>406.9</v>
      </c>
      <c r="I311" s="60">
        <f>IF(R311="UP",VLOOKUP($I$1,Änderungen!$F$1:$G$4,2,FALSE),IF(OR(ISERROR(FIND("NOVOS",B311)),ISERROR(FIND("Design ",B311))),IF(OR(ISERROR(FIND("thanos EVO",B311)),ISERROR(FIND("Design ",B311))),0,96.55),19.35))</f>
        <v>0</v>
      </c>
      <c r="J311" s="40"/>
      <c r="K311" s="40" t="s">
        <v>1186</v>
      </c>
      <c r="L311" s="29">
        <f>IF(K311&lt;&gt;"",IFERROR(VLOOKUP(K311,Rabattwerte_eintragen!$A$3:$C$24,3,FALSE),0),0)</f>
        <v>0</v>
      </c>
      <c r="M311" s="58">
        <f>IF(H311&lt;&gt;"",H311*(1-L311)+I311*(1-VLOOKUP("A1",Rabattwerte_eintragen!$A$3:$C$26,3,FALSE)),"")</f>
        <v>406.9</v>
      </c>
      <c r="N311" s="40"/>
      <c r="O311" s="39" t="str">
        <f t="shared" si="6"/>
        <v>Artikel online anzeigen</v>
      </c>
      <c r="P311" s="44"/>
      <c r="Q311" s="49" t="s">
        <v>2679</v>
      </c>
      <c r="R311" s="37" t="s">
        <v>1018</v>
      </c>
      <c r="S311" s="55"/>
      <c r="T311" s="40" t="s">
        <v>1145</v>
      </c>
      <c r="U311" s="63" t="s">
        <v>5103</v>
      </c>
    </row>
    <row r="312" spans="1:21" x14ac:dyDescent="0.25">
      <c r="A312" s="1">
        <v>13819</v>
      </c>
      <c r="B312" s="46" t="s">
        <v>1504</v>
      </c>
      <c r="C312" s="46" t="s">
        <v>2134</v>
      </c>
      <c r="D312" s="46" t="s">
        <v>2268</v>
      </c>
      <c r="E312" s="47" t="s">
        <v>1113</v>
      </c>
      <c r="F312" s="47" t="s">
        <v>1115</v>
      </c>
      <c r="G312" s="47">
        <v>2000170</v>
      </c>
      <c r="H312" s="57">
        <v>343.8</v>
      </c>
      <c r="I312" s="60">
        <f>IF(R312="UP",VLOOKUP($I$1,Änderungen!$F$1:$G$4,2,FALSE),IF(OR(ISERROR(FIND("NOVOS",B312)),ISERROR(FIND("Design ",B312))),IF(OR(ISERROR(FIND("thanos EVO",B312)),ISERROR(FIND("Design ",B312))),0,96.55),19.35))</f>
        <v>0</v>
      </c>
      <c r="J312" s="40"/>
      <c r="K312" s="40" t="s">
        <v>1186</v>
      </c>
      <c r="L312" s="29">
        <f>IF(K312&lt;&gt;"",IFERROR(VLOOKUP(K312,Rabattwerte_eintragen!$A$3:$C$24,3,FALSE),0),0)</f>
        <v>0</v>
      </c>
      <c r="M312" s="58">
        <f>IF(H312&lt;&gt;"",H312*(1-L312)+I312*(1-VLOOKUP("A1",Rabattwerte_eintragen!$A$3:$C$26,3,FALSE)),"")</f>
        <v>343.8</v>
      </c>
      <c r="N312" s="40"/>
      <c r="O312" s="39" t="str">
        <f t="shared" si="6"/>
        <v>Artikel online anzeigen</v>
      </c>
      <c r="P312" s="44"/>
      <c r="Q312" s="49" t="s">
        <v>2680</v>
      </c>
      <c r="R312" s="37" t="s">
        <v>1018</v>
      </c>
      <c r="S312" s="55"/>
      <c r="T312" s="40" t="s">
        <v>1145</v>
      </c>
      <c r="U312" s="63" t="s">
        <v>5104</v>
      </c>
    </row>
    <row r="313" spans="1:21" x14ac:dyDescent="0.25">
      <c r="A313" s="1">
        <v>13820</v>
      </c>
      <c r="B313" s="46" t="s">
        <v>1505</v>
      </c>
      <c r="C313" s="46" t="s">
        <v>2134</v>
      </c>
      <c r="D313" s="46" t="s">
        <v>2268</v>
      </c>
      <c r="E313" s="47" t="s">
        <v>1113</v>
      </c>
      <c r="F313" s="47" t="s">
        <v>1115</v>
      </c>
      <c r="G313" s="47">
        <v>2000180</v>
      </c>
      <c r="H313" s="57">
        <v>343.8</v>
      </c>
      <c r="I313" s="60">
        <f>IF(R313="UP",VLOOKUP($I$1,Änderungen!$F$1:$G$4,2,FALSE),IF(OR(ISERROR(FIND("NOVOS",B313)),ISERROR(FIND("Design ",B313))),IF(OR(ISERROR(FIND("thanos EVO",B313)),ISERROR(FIND("Design ",B313))),0,96.55),19.35))</f>
        <v>0</v>
      </c>
      <c r="J313" s="40"/>
      <c r="K313" s="40" t="s">
        <v>1186</v>
      </c>
      <c r="L313" s="29">
        <f>IF(K313&lt;&gt;"",IFERROR(VLOOKUP(K313,Rabattwerte_eintragen!$A$3:$C$24,3,FALSE),0),0)</f>
        <v>0</v>
      </c>
      <c r="M313" s="58">
        <f>IF(H313&lt;&gt;"",H313*(1-L313)+I313*(1-VLOOKUP("A1",Rabattwerte_eintragen!$A$3:$C$26,3,FALSE)),"")</f>
        <v>343.8</v>
      </c>
      <c r="N313" s="40"/>
      <c r="O313" s="39" t="str">
        <f t="shared" si="6"/>
        <v>Artikel online anzeigen</v>
      </c>
      <c r="P313" s="44"/>
      <c r="Q313" s="49" t="s">
        <v>2681</v>
      </c>
      <c r="R313" s="37" t="s">
        <v>1018</v>
      </c>
      <c r="S313" s="55"/>
      <c r="T313" s="40" t="s">
        <v>1145</v>
      </c>
      <c r="U313" s="63" t="s">
        <v>5105</v>
      </c>
    </row>
    <row r="314" spans="1:21" x14ac:dyDescent="0.25">
      <c r="A314" s="1">
        <v>13821</v>
      </c>
      <c r="B314" s="46" t="s">
        <v>1506</v>
      </c>
      <c r="C314" s="46" t="s">
        <v>2135</v>
      </c>
      <c r="D314" s="46" t="s">
        <v>2268</v>
      </c>
      <c r="E314" s="47" t="s">
        <v>1113</v>
      </c>
      <c r="F314" s="47" t="s">
        <v>1115</v>
      </c>
      <c r="G314" s="47">
        <v>2000171</v>
      </c>
      <c r="H314" s="57">
        <v>406.9</v>
      </c>
      <c r="I314" s="60">
        <f>IF(R314="UP",VLOOKUP($I$1,Änderungen!$F$1:$G$4,2,FALSE),IF(OR(ISERROR(FIND("NOVOS",B314)),ISERROR(FIND("Design ",B314))),IF(OR(ISERROR(FIND("thanos EVO",B314)),ISERROR(FIND("Design ",B314))),0,96.55),19.35))</f>
        <v>0</v>
      </c>
      <c r="J314" s="40"/>
      <c r="K314" s="40" t="s">
        <v>1186</v>
      </c>
      <c r="L314" s="29">
        <f>IF(K314&lt;&gt;"",IFERROR(VLOOKUP(K314,Rabattwerte_eintragen!$A$3:$C$24,3,FALSE),0),0)</f>
        <v>0</v>
      </c>
      <c r="M314" s="58">
        <f>IF(H314&lt;&gt;"",H314*(1-L314)+I314*(1-VLOOKUP("A1",Rabattwerte_eintragen!$A$3:$C$26,3,FALSE)),"")</f>
        <v>406.9</v>
      </c>
      <c r="N314" s="40"/>
      <c r="O314" s="39" t="str">
        <f t="shared" si="6"/>
        <v>Artikel online anzeigen</v>
      </c>
      <c r="P314" s="44"/>
      <c r="Q314" s="49" t="s">
        <v>2682</v>
      </c>
      <c r="R314" s="37" t="s">
        <v>1018</v>
      </c>
      <c r="S314" s="55"/>
      <c r="T314" s="40" t="s">
        <v>1145</v>
      </c>
      <c r="U314" s="63" t="s">
        <v>5106</v>
      </c>
    </row>
    <row r="315" spans="1:21" x14ac:dyDescent="0.25">
      <c r="A315" s="1">
        <v>13822</v>
      </c>
      <c r="B315" s="46" t="s">
        <v>1507</v>
      </c>
      <c r="C315" s="46" t="s">
        <v>2135</v>
      </c>
      <c r="D315" s="46" t="s">
        <v>2268</v>
      </c>
      <c r="E315" s="47" t="s">
        <v>1113</v>
      </c>
      <c r="F315" s="47" t="s">
        <v>1115</v>
      </c>
      <c r="G315" s="47">
        <v>2000181</v>
      </c>
      <c r="H315" s="57">
        <v>406.9</v>
      </c>
      <c r="I315" s="60">
        <f>IF(R315="UP",VLOOKUP($I$1,Änderungen!$F$1:$G$4,2,FALSE),IF(OR(ISERROR(FIND("NOVOS",B315)),ISERROR(FIND("Design ",B315))),IF(OR(ISERROR(FIND("thanos EVO",B315)),ISERROR(FIND("Design ",B315))),0,96.55),19.35))</f>
        <v>0</v>
      </c>
      <c r="J315" s="40"/>
      <c r="K315" s="40" t="s">
        <v>1186</v>
      </c>
      <c r="L315" s="29">
        <f>IF(K315&lt;&gt;"",IFERROR(VLOOKUP(K315,Rabattwerte_eintragen!$A$3:$C$24,3,FALSE),0),0)</f>
        <v>0</v>
      </c>
      <c r="M315" s="58">
        <f>IF(H315&lt;&gt;"",H315*(1-L315)+I315*(1-VLOOKUP("A1",Rabattwerte_eintragen!$A$3:$C$26,3,FALSE)),"")</f>
        <v>406.9</v>
      </c>
      <c r="N315" s="40"/>
      <c r="O315" s="39" t="str">
        <f t="shared" si="6"/>
        <v>Artikel online anzeigen</v>
      </c>
      <c r="P315" s="44"/>
      <c r="Q315" s="49" t="s">
        <v>2683</v>
      </c>
      <c r="R315" s="37" t="s">
        <v>1018</v>
      </c>
      <c r="S315" s="55"/>
      <c r="T315" s="40" t="s">
        <v>1145</v>
      </c>
      <c r="U315" s="63" t="s">
        <v>5107</v>
      </c>
    </row>
    <row r="316" spans="1:21" x14ac:dyDescent="0.25">
      <c r="A316" s="1">
        <v>6879</v>
      </c>
      <c r="B316" s="46" t="s">
        <v>112</v>
      </c>
      <c r="C316" s="46" t="s">
        <v>2133</v>
      </c>
      <c r="D316" s="46" t="s">
        <v>2269</v>
      </c>
      <c r="E316" s="47" t="s">
        <v>1113</v>
      </c>
      <c r="F316" s="47" t="s">
        <v>1115</v>
      </c>
      <c r="G316" s="47">
        <v>684606</v>
      </c>
      <c r="H316" s="57">
        <v>109.14999999999999</v>
      </c>
      <c r="I316" s="60">
        <f>IF(R316="UP",VLOOKUP($I$1,Änderungen!$F$1:$G$4,2,FALSE),IF(OR(ISERROR(FIND("NOVOS",B316)),ISERROR(FIND("Design ",B316))),IF(OR(ISERROR(FIND("thanos EVO",B316)),ISERROR(FIND("Design ",B316))),0,96.55),19.35))</f>
        <v>0</v>
      </c>
      <c r="J316" s="40"/>
      <c r="K316" s="40" t="s">
        <v>1186</v>
      </c>
      <c r="L316" s="29">
        <f>IF(K316&lt;&gt;"",IFERROR(VLOOKUP(K316,Rabattwerte_eintragen!$A$3:$C$24,3,FALSE),0),0)</f>
        <v>0</v>
      </c>
      <c r="M316" s="58">
        <f>IF(H316&lt;&gt;"",H316*(1-L316)+I316*(1-VLOOKUP("A1",Rabattwerte_eintragen!$A$3:$C$26,3,FALSE)),"")</f>
        <v>109.14999999999999</v>
      </c>
      <c r="N316" s="40"/>
      <c r="O316" s="39" t="str">
        <f t="shared" si="6"/>
        <v>Artikel online anzeigen</v>
      </c>
      <c r="P316" s="44"/>
      <c r="Q316" s="49" t="s">
        <v>2684</v>
      </c>
      <c r="R316" s="37" t="s">
        <v>1018</v>
      </c>
      <c r="S316" s="55"/>
      <c r="T316" s="40" t="s">
        <v>1145</v>
      </c>
      <c r="U316" s="63" t="s">
        <v>5108</v>
      </c>
    </row>
    <row r="317" spans="1:21" x14ac:dyDescent="0.25">
      <c r="A317" s="1">
        <v>6882</v>
      </c>
      <c r="B317" s="46" t="s">
        <v>113</v>
      </c>
      <c r="C317" s="46" t="s">
        <v>2133</v>
      </c>
      <c r="D317" s="46" t="s">
        <v>2269</v>
      </c>
      <c r="E317" s="47" t="s">
        <v>1113</v>
      </c>
      <c r="F317" s="47" t="s">
        <v>1115</v>
      </c>
      <c r="G317" s="47">
        <v>684613</v>
      </c>
      <c r="H317" s="57">
        <v>109.14999999999999</v>
      </c>
      <c r="I317" s="60">
        <f>IF(R317="UP",VLOOKUP($I$1,Änderungen!$F$1:$G$4,2,FALSE),IF(OR(ISERROR(FIND("NOVOS",B317)),ISERROR(FIND("Design ",B317))),IF(OR(ISERROR(FIND("thanos EVO",B317)),ISERROR(FIND("Design ",B317))),0,96.55),19.35))</f>
        <v>0</v>
      </c>
      <c r="J317" s="40"/>
      <c r="K317" s="40" t="s">
        <v>1186</v>
      </c>
      <c r="L317" s="29">
        <f>IF(K317&lt;&gt;"",IFERROR(VLOOKUP(K317,Rabattwerte_eintragen!$A$3:$C$24,3,FALSE),0),0)</f>
        <v>0</v>
      </c>
      <c r="M317" s="58">
        <f>IF(H317&lt;&gt;"",H317*(1-L317)+I317*(1-VLOOKUP("A1",Rabattwerte_eintragen!$A$3:$C$26,3,FALSE)),"")</f>
        <v>109.14999999999999</v>
      </c>
      <c r="N317" s="40"/>
      <c r="O317" s="39" t="str">
        <f t="shared" si="6"/>
        <v>Artikel online anzeigen</v>
      </c>
      <c r="P317" s="44"/>
      <c r="Q317" s="49" t="s">
        <v>2685</v>
      </c>
      <c r="R317" s="37" t="s">
        <v>1018</v>
      </c>
      <c r="S317" s="55"/>
      <c r="T317" s="40" t="s">
        <v>1145</v>
      </c>
      <c r="U317" s="63" t="s">
        <v>5109</v>
      </c>
    </row>
    <row r="318" spans="1:21" x14ac:dyDescent="0.25">
      <c r="A318" s="1">
        <v>6883</v>
      </c>
      <c r="B318" s="46" t="s">
        <v>114</v>
      </c>
      <c r="C318" s="46" t="s">
        <v>2133</v>
      </c>
      <c r="D318" s="46" t="s">
        <v>2269</v>
      </c>
      <c r="E318" s="47" t="s">
        <v>1113</v>
      </c>
      <c r="F318" s="47" t="s">
        <v>1115</v>
      </c>
      <c r="G318" s="47">
        <v>703307</v>
      </c>
      <c r="H318" s="57">
        <v>162.75</v>
      </c>
      <c r="I318" s="60">
        <f>IF(R318="UP",VLOOKUP($I$1,Änderungen!$F$1:$G$4,2,FALSE),IF(OR(ISERROR(FIND("NOVOS",B318)),ISERROR(FIND("Design ",B318))),IF(OR(ISERROR(FIND("thanos EVO",B318)),ISERROR(FIND("Design ",B318))),0,96.55),19.35))</f>
        <v>0</v>
      </c>
      <c r="J318" s="40"/>
      <c r="K318" s="40" t="s">
        <v>1186</v>
      </c>
      <c r="L318" s="29">
        <f>IF(K318&lt;&gt;"",IFERROR(VLOOKUP(K318,Rabattwerte_eintragen!$A$3:$C$24,3,FALSE),0),0)</f>
        <v>0</v>
      </c>
      <c r="M318" s="58">
        <f>IF(H318&lt;&gt;"",H318*(1-L318)+I318*(1-VLOOKUP("A1",Rabattwerte_eintragen!$A$3:$C$26,3,FALSE)),"")</f>
        <v>162.75</v>
      </c>
      <c r="N318" s="40"/>
      <c r="O318" s="39" t="str">
        <f t="shared" si="6"/>
        <v>Artikel online anzeigen</v>
      </c>
      <c r="P318" s="44"/>
      <c r="Q318" s="49" t="s">
        <v>2686</v>
      </c>
      <c r="R318" s="37" t="s">
        <v>1018</v>
      </c>
      <c r="S318" s="55"/>
      <c r="T318" s="40" t="s">
        <v>1145</v>
      </c>
      <c r="U318" s="63" t="s">
        <v>5110</v>
      </c>
    </row>
    <row r="319" spans="1:21" x14ac:dyDescent="0.25">
      <c r="A319" s="1">
        <v>6884</v>
      </c>
      <c r="B319" s="46" t="s">
        <v>115</v>
      </c>
      <c r="C319" s="46" t="s">
        <v>2133</v>
      </c>
      <c r="D319" s="46" t="s">
        <v>2269</v>
      </c>
      <c r="E319" s="47" t="s">
        <v>1113</v>
      </c>
      <c r="F319" s="47" t="s">
        <v>1115</v>
      </c>
      <c r="G319" s="47">
        <v>703314</v>
      </c>
      <c r="H319" s="57">
        <v>180.6</v>
      </c>
      <c r="I319" s="60">
        <f>IF(R319="UP",VLOOKUP($I$1,Änderungen!$F$1:$G$4,2,FALSE),IF(OR(ISERROR(FIND("NOVOS",B319)),ISERROR(FIND("Design ",B319))),IF(OR(ISERROR(FIND("thanos EVO",B319)),ISERROR(FIND("Design ",B319))),0,96.55),19.35))</f>
        <v>0</v>
      </c>
      <c r="J319" s="40"/>
      <c r="K319" s="40" t="s">
        <v>1186</v>
      </c>
      <c r="L319" s="29">
        <f>IF(K319&lt;&gt;"",IFERROR(VLOOKUP(K319,Rabattwerte_eintragen!$A$3:$C$24,3,FALSE),0),0)</f>
        <v>0</v>
      </c>
      <c r="M319" s="58">
        <f>IF(H319&lt;&gt;"",H319*(1-L319)+I319*(1-VLOOKUP("A1",Rabattwerte_eintragen!$A$3:$C$26,3,FALSE)),"")</f>
        <v>180.6</v>
      </c>
      <c r="N319" s="40"/>
      <c r="O319" s="39" t="str">
        <f t="shared" si="6"/>
        <v>Artikel online anzeigen</v>
      </c>
      <c r="P319" s="44"/>
      <c r="Q319" s="49" t="s">
        <v>2687</v>
      </c>
      <c r="R319" s="37" t="s">
        <v>1018</v>
      </c>
      <c r="S319" s="55"/>
      <c r="T319" s="40" t="s">
        <v>1145</v>
      </c>
      <c r="U319" s="63" t="s">
        <v>5111</v>
      </c>
    </row>
    <row r="320" spans="1:21" x14ac:dyDescent="0.25">
      <c r="A320" s="1">
        <v>6885</v>
      </c>
      <c r="B320" s="46" t="s">
        <v>116</v>
      </c>
      <c r="C320" s="46" t="s">
        <v>2133</v>
      </c>
      <c r="D320" s="46" t="s">
        <v>2269</v>
      </c>
      <c r="E320" s="47" t="s">
        <v>1113</v>
      </c>
      <c r="F320" s="47" t="s">
        <v>1115</v>
      </c>
      <c r="G320" s="47">
        <v>703321</v>
      </c>
      <c r="H320" s="57">
        <v>198.4</v>
      </c>
      <c r="I320" s="60">
        <f>IF(R320="UP",VLOOKUP($I$1,Änderungen!$F$1:$G$4,2,FALSE),IF(OR(ISERROR(FIND("NOVOS",B320)),ISERROR(FIND("Design ",B320))),IF(OR(ISERROR(FIND("thanos EVO",B320)),ISERROR(FIND("Design ",B320))),0,96.55),19.35))</f>
        <v>0</v>
      </c>
      <c r="J320" s="40"/>
      <c r="K320" s="40" t="s">
        <v>1186</v>
      </c>
      <c r="L320" s="29">
        <f>IF(K320&lt;&gt;"",IFERROR(VLOOKUP(K320,Rabattwerte_eintragen!$A$3:$C$24,3,FALSE),0),0)</f>
        <v>0</v>
      </c>
      <c r="M320" s="58">
        <f>IF(H320&lt;&gt;"",H320*(1-L320)+I320*(1-VLOOKUP("A1",Rabattwerte_eintragen!$A$3:$C$26,3,FALSE)),"")</f>
        <v>198.4</v>
      </c>
      <c r="N320" s="40"/>
      <c r="O320" s="39" t="str">
        <f t="shared" si="6"/>
        <v>Artikel online anzeigen</v>
      </c>
      <c r="P320" s="44"/>
      <c r="Q320" s="49" t="s">
        <v>2688</v>
      </c>
      <c r="R320" s="37" t="s">
        <v>1018</v>
      </c>
      <c r="S320" s="55"/>
      <c r="T320" s="40" t="s">
        <v>1145</v>
      </c>
      <c r="U320" s="63" t="s">
        <v>5112</v>
      </c>
    </row>
    <row r="321" spans="1:21" x14ac:dyDescent="0.25">
      <c r="A321" s="1">
        <v>6859</v>
      </c>
      <c r="B321" s="46" t="s">
        <v>107</v>
      </c>
      <c r="C321" s="46" t="s">
        <v>2133</v>
      </c>
      <c r="D321" s="46" t="s">
        <v>107</v>
      </c>
      <c r="E321" s="47" t="s">
        <v>1113</v>
      </c>
      <c r="F321" s="47" t="s">
        <v>1115</v>
      </c>
      <c r="G321" s="47">
        <v>575768</v>
      </c>
      <c r="H321" s="57">
        <v>218.29999999999998</v>
      </c>
      <c r="I321" s="60">
        <f>IF(R321="UP",VLOOKUP($I$1,Änderungen!$F$1:$G$4,2,FALSE),IF(OR(ISERROR(FIND("NOVOS",B321)),ISERROR(FIND("Design ",B321))),IF(OR(ISERROR(FIND("thanos EVO",B321)),ISERROR(FIND("Design ",B321))),0,96.55),19.35))</f>
        <v>0</v>
      </c>
      <c r="J321" s="40"/>
      <c r="K321" s="40" t="s">
        <v>1186</v>
      </c>
      <c r="L321" s="29">
        <f>IF(K321&lt;&gt;"",IFERROR(VLOOKUP(K321,Rabattwerte_eintragen!$A$3:$C$24,3,FALSE),0),0)</f>
        <v>0</v>
      </c>
      <c r="M321" s="58">
        <f>IF(H321&lt;&gt;"",H321*(1-L321)+I321*(1-VLOOKUP("A1",Rabattwerte_eintragen!$A$3:$C$26,3,FALSE)),"")</f>
        <v>218.29999999999998</v>
      </c>
      <c r="N321" s="40"/>
      <c r="O321" s="39" t="str">
        <f t="shared" si="6"/>
        <v>Artikel online anzeigen</v>
      </c>
      <c r="P321" s="44"/>
      <c r="Q321" s="49" t="s">
        <v>2689</v>
      </c>
      <c r="R321" s="37" t="s">
        <v>1018</v>
      </c>
      <c r="S321" s="55"/>
      <c r="T321" s="40" t="s">
        <v>1145</v>
      </c>
      <c r="U321" s="63" t="s">
        <v>5113</v>
      </c>
    </row>
    <row r="322" spans="1:21" x14ac:dyDescent="0.25">
      <c r="A322" s="1">
        <v>6860</v>
      </c>
      <c r="B322" s="46" t="s">
        <v>108</v>
      </c>
      <c r="C322" s="46" t="s">
        <v>2133</v>
      </c>
      <c r="D322" s="46" t="s">
        <v>107</v>
      </c>
      <c r="E322" s="47" t="s">
        <v>1113</v>
      </c>
      <c r="F322" s="47" t="s">
        <v>1115</v>
      </c>
      <c r="G322" s="47">
        <v>575775</v>
      </c>
      <c r="H322" s="57">
        <v>243.55</v>
      </c>
      <c r="I322" s="60">
        <f>IF(R322="UP",VLOOKUP($I$1,Änderungen!$F$1:$G$4,2,FALSE),IF(OR(ISERROR(FIND("NOVOS",B322)),ISERROR(FIND("Design ",B322))),IF(OR(ISERROR(FIND("thanos EVO",B322)),ISERROR(FIND("Design ",B322))),0,96.55),19.35))</f>
        <v>0</v>
      </c>
      <c r="J322" s="40"/>
      <c r="K322" s="40" t="s">
        <v>1186</v>
      </c>
      <c r="L322" s="29">
        <f>IF(K322&lt;&gt;"",IFERROR(VLOOKUP(K322,Rabattwerte_eintragen!$A$3:$C$24,3,FALSE),0),0)</f>
        <v>0</v>
      </c>
      <c r="M322" s="58">
        <f>IF(H322&lt;&gt;"",H322*(1-L322)+I322*(1-VLOOKUP("A1",Rabattwerte_eintragen!$A$3:$C$26,3,FALSE)),"")</f>
        <v>243.55</v>
      </c>
      <c r="N322" s="40"/>
      <c r="O322" s="39" t="str">
        <f t="shared" si="6"/>
        <v>Artikel online anzeigen</v>
      </c>
      <c r="P322" s="44"/>
      <c r="Q322" s="49" t="s">
        <v>2690</v>
      </c>
      <c r="R322" s="37" t="s">
        <v>1018</v>
      </c>
      <c r="S322" s="55"/>
      <c r="T322" s="40" t="s">
        <v>1145</v>
      </c>
      <c r="U322" s="63" t="s">
        <v>5114</v>
      </c>
    </row>
    <row r="323" spans="1:21" x14ac:dyDescent="0.25">
      <c r="A323" s="1">
        <v>6889</v>
      </c>
      <c r="B323" s="46" t="s">
        <v>117</v>
      </c>
      <c r="C323" s="46" t="s">
        <v>2133</v>
      </c>
      <c r="D323" s="46" t="s">
        <v>117</v>
      </c>
      <c r="E323" s="47" t="s">
        <v>1113</v>
      </c>
      <c r="F323" s="47" t="s">
        <v>1115</v>
      </c>
      <c r="G323" s="47">
        <v>575751</v>
      </c>
      <c r="H323" s="57">
        <v>71.849999999999994</v>
      </c>
      <c r="I323" s="60">
        <f>IF(R323="UP",VLOOKUP($I$1,Änderungen!$F$1:$G$4,2,FALSE),IF(OR(ISERROR(FIND("NOVOS",B323)),ISERROR(FIND("Design ",B323))),IF(OR(ISERROR(FIND("thanos EVO",B323)),ISERROR(FIND("Design ",B323))),0,96.55),19.35))</f>
        <v>0</v>
      </c>
      <c r="J323" s="40"/>
      <c r="K323" s="40" t="s">
        <v>1186</v>
      </c>
      <c r="L323" s="29">
        <f>IF(K323&lt;&gt;"",IFERROR(VLOOKUP(K323,Rabattwerte_eintragen!$A$3:$C$24,3,FALSE),0),0)</f>
        <v>0</v>
      </c>
      <c r="M323" s="58">
        <f>IF(H323&lt;&gt;"",H323*(1-L323)+I323*(1-VLOOKUP("A1",Rabattwerte_eintragen!$A$3:$C$26,3,FALSE)),"")</f>
        <v>71.849999999999994</v>
      </c>
      <c r="N323" s="40"/>
      <c r="O323" s="39" t="str">
        <f t="shared" si="6"/>
        <v>Artikel online anzeigen</v>
      </c>
      <c r="P323" s="44"/>
      <c r="Q323" s="49" t="s">
        <v>2691</v>
      </c>
      <c r="R323" s="37" t="s">
        <v>1018</v>
      </c>
      <c r="S323" s="55"/>
      <c r="T323" s="40" t="s">
        <v>1145</v>
      </c>
      <c r="U323" s="63" t="s">
        <v>5115</v>
      </c>
    </row>
    <row r="324" spans="1:21" x14ac:dyDescent="0.25">
      <c r="A324" s="1">
        <v>6760</v>
      </c>
      <c r="B324" s="46" t="s">
        <v>4382</v>
      </c>
      <c r="C324" s="46" t="s">
        <v>2136</v>
      </c>
      <c r="D324" s="46" t="s">
        <v>1270</v>
      </c>
      <c r="E324" s="47" t="s">
        <v>1113</v>
      </c>
      <c r="F324" s="47" t="s">
        <v>1115</v>
      </c>
      <c r="G324" s="47">
        <v>633802</v>
      </c>
      <c r="H324" s="57">
        <v>348.54999999999995</v>
      </c>
      <c r="I324" s="60">
        <f>IF(R324="UP",VLOOKUP($I$1,Änderungen!$F$1:$G$4,2,FALSE),IF(OR(ISERROR(FIND("NOVOS",B324)),ISERROR(FIND("Design ",B324))),IF(OR(ISERROR(FIND("thanos EVO",B324)),ISERROR(FIND("Design ",B324))),0,96.55),19.35))</f>
        <v>0</v>
      </c>
      <c r="J324" s="40"/>
      <c r="K324" s="40" t="s">
        <v>1187</v>
      </c>
      <c r="L324" s="29">
        <f>IF(K324&lt;&gt;"",IFERROR(VLOOKUP(K324,Rabattwerte_eintragen!$A$3:$C$24,3,FALSE),0),0)</f>
        <v>0</v>
      </c>
      <c r="M324" s="58">
        <f>IF(H324&lt;&gt;"",H324*(1-L324)+I324*(1-VLOOKUP("A1",Rabattwerte_eintragen!$A$3:$C$26,3,FALSE)),"")</f>
        <v>348.54999999999995</v>
      </c>
      <c r="N324" s="40"/>
      <c r="O324" s="39" t="str">
        <f t="shared" si="6"/>
        <v>Artikel online anzeigen</v>
      </c>
      <c r="P324" s="44"/>
      <c r="Q324" s="49" t="s">
        <v>2692</v>
      </c>
      <c r="R324" s="37" t="s">
        <v>1018</v>
      </c>
      <c r="S324" s="55"/>
      <c r="T324" s="40" t="s">
        <v>1143</v>
      </c>
      <c r="U324" s="63" t="s">
        <v>5116</v>
      </c>
    </row>
    <row r="325" spans="1:21" x14ac:dyDescent="0.25">
      <c r="A325" s="1">
        <v>6761</v>
      </c>
      <c r="B325" s="46" t="s">
        <v>4383</v>
      </c>
      <c r="C325" s="46" t="s">
        <v>2136</v>
      </c>
      <c r="D325" s="46" t="s">
        <v>1270</v>
      </c>
      <c r="E325" s="47" t="s">
        <v>1113</v>
      </c>
      <c r="F325" s="47" t="s">
        <v>1115</v>
      </c>
      <c r="G325" s="47">
        <v>633819</v>
      </c>
      <c r="H325" s="57">
        <v>367.40000000000003</v>
      </c>
      <c r="I325" s="60">
        <f>IF(R325="UP",VLOOKUP($I$1,Änderungen!$F$1:$G$4,2,FALSE),IF(OR(ISERROR(FIND("NOVOS",B325)),ISERROR(FIND("Design ",B325))),IF(OR(ISERROR(FIND("thanos EVO",B325)),ISERROR(FIND("Design ",B325))),0,96.55),19.35))</f>
        <v>0</v>
      </c>
      <c r="J325" s="40"/>
      <c r="K325" s="40" t="s">
        <v>1187</v>
      </c>
      <c r="L325" s="29">
        <f>IF(K325&lt;&gt;"",IFERROR(VLOOKUP(K325,Rabattwerte_eintragen!$A$3:$C$24,3,FALSE),0),0)</f>
        <v>0</v>
      </c>
      <c r="M325" s="58">
        <f>IF(H325&lt;&gt;"",H325*(1-L325)+I325*(1-VLOOKUP("A1",Rabattwerte_eintragen!$A$3:$C$26,3,FALSE)),"")</f>
        <v>367.40000000000003</v>
      </c>
      <c r="N325" s="40"/>
      <c r="O325" s="39" t="str">
        <f t="shared" si="6"/>
        <v>Artikel online anzeigen</v>
      </c>
      <c r="P325" s="44"/>
      <c r="Q325" s="49" t="s">
        <v>2693</v>
      </c>
      <c r="R325" s="37" t="s">
        <v>1018</v>
      </c>
      <c r="S325" s="55"/>
      <c r="T325" s="40" t="s">
        <v>1143</v>
      </c>
      <c r="U325" s="63" t="s">
        <v>5117</v>
      </c>
    </row>
    <row r="326" spans="1:21" x14ac:dyDescent="0.25">
      <c r="A326" s="1">
        <v>6764</v>
      </c>
      <c r="B326" s="46" t="s">
        <v>4384</v>
      </c>
      <c r="C326" s="46" t="s">
        <v>2136</v>
      </c>
      <c r="D326" s="46" t="s">
        <v>1270</v>
      </c>
      <c r="E326" s="47" t="s">
        <v>1113</v>
      </c>
      <c r="F326" s="47" t="s">
        <v>1115</v>
      </c>
      <c r="G326" s="47">
        <v>633871</v>
      </c>
      <c r="H326" s="57">
        <v>348.54999999999995</v>
      </c>
      <c r="I326" s="60">
        <f>IF(R326="UP",VLOOKUP($I$1,Änderungen!$F$1:$G$4,2,FALSE),IF(OR(ISERROR(FIND("NOVOS",B326)),ISERROR(FIND("Design ",B326))),IF(OR(ISERROR(FIND("thanos EVO",B326)),ISERROR(FIND("Design ",B326))),0,96.55),19.35))</f>
        <v>0</v>
      </c>
      <c r="J326" s="40"/>
      <c r="K326" s="40" t="s">
        <v>1187</v>
      </c>
      <c r="L326" s="29">
        <f>IF(K326&lt;&gt;"",IFERROR(VLOOKUP(K326,Rabattwerte_eintragen!$A$3:$C$24,3,FALSE),0),0)</f>
        <v>0</v>
      </c>
      <c r="M326" s="58">
        <f>IF(H326&lt;&gt;"",H326*(1-L326)+I326*(1-VLOOKUP("A1",Rabattwerte_eintragen!$A$3:$C$26,3,FALSE)),"")</f>
        <v>348.54999999999995</v>
      </c>
      <c r="N326" s="40"/>
      <c r="O326" s="39" t="str">
        <f t="shared" si="6"/>
        <v>Artikel online anzeigen</v>
      </c>
      <c r="P326" s="44"/>
      <c r="Q326" s="49" t="s">
        <v>2694</v>
      </c>
      <c r="R326" s="37" t="s">
        <v>1018</v>
      </c>
      <c r="S326" s="55"/>
      <c r="T326" s="40" t="s">
        <v>1143</v>
      </c>
      <c r="U326" s="63" t="s">
        <v>5118</v>
      </c>
    </row>
    <row r="327" spans="1:21" x14ac:dyDescent="0.25">
      <c r="A327" s="1">
        <v>6766</v>
      </c>
      <c r="B327" s="46" t="s">
        <v>4385</v>
      </c>
      <c r="C327" s="46" t="s">
        <v>2136</v>
      </c>
      <c r="D327" s="46" t="s">
        <v>1270</v>
      </c>
      <c r="E327" s="47" t="s">
        <v>1113</v>
      </c>
      <c r="F327" s="47" t="s">
        <v>1115</v>
      </c>
      <c r="G327" s="47">
        <v>633888</v>
      </c>
      <c r="H327" s="57">
        <v>367.40000000000003</v>
      </c>
      <c r="I327" s="60">
        <f>IF(R327="UP",VLOOKUP($I$1,Änderungen!$F$1:$G$4,2,FALSE),IF(OR(ISERROR(FIND("NOVOS",B327)),ISERROR(FIND("Design ",B327))),IF(OR(ISERROR(FIND("thanos EVO",B327)),ISERROR(FIND("Design ",B327))),0,96.55),19.35))</f>
        <v>0</v>
      </c>
      <c r="J327" s="40"/>
      <c r="K327" s="40" t="s">
        <v>1187</v>
      </c>
      <c r="L327" s="29">
        <f>IF(K327&lt;&gt;"",IFERROR(VLOOKUP(K327,Rabattwerte_eintragen!$A$3:$C$24,3,FALSE),0),0)</f>
        <v>0</v>
      </c>
      <c r="M327" s="58">
        <f>IF(H327&lt;&gt;"",H327*(1-L327)+I327*(1-VLOOKUP("A1",Rabattwerte_eintragen!$A$3:$C$26,3,FALSE)),"")</f>
        <v>367.40000000000003</v>
      </c>
      <c r="N327" s="40"/>
      <c r="O327" s="39" t="str">
        <f t="shared" si="6"/>
        <v>Artikel online anzeigen</v>
      </c>
      <c r="P327" s="44"/>
      <c r="Q327" s="49" t="s">
        <v>2695</v>
      </c>
      <c r="R327" s="37" t="s">
        <v>1018</v>
      </c>
      <c r="S327" s="55"/>
      <c r="T327" s="40" t="s">
        <v>1143</v>
      </c>
      <c r="U327" s="63" t="s">
        <v>5119</v>
      </c>
    </row>
    <row r="328" spans="1:21" x14ac:dyDescent="0.25">
      <c r="A328" s="1">
        <v>6769</v>
      </c>
      <c r="B328" s="46" t="s">
        <v>4386</v>
      </c>
      <c r="C328" s="46" t="s">
        <v>2136</v>
      </c>
      <c r="D328" s="46" t="s">
        <v>1270</v>
      </c>
      <c r="E328" s="47" t="s">
        <v>1113</v>
      </c>
      <c r="F328" s="47" t="s">
        <v>1115</v>
      </c>
      <c r="G328" s="47">
        <v>633895</v>
      </c>
      <c r="H328" s="57">
        <v>348.54999999999995</v>
      </c>
      <c r="I328" s="60">
        <f>IF(R328="UP",VLOOKUP($I$1,Änderungen!$F$1:$G$4,2,FALSE),IF(OR(ISERROR(FIND("NOVOS",B328)),ISERROR(FIND("Design ",B328))),IF(OR(ISERROR(FIND("thanos EVO",B328)),ISERROR(FIND("Design ",B328))),0,96.55),19.35))</f>
        <v>0</v>
      </c>
      <c r="J328" s="40"/>
      <c r="K328" s="40" t="s">
        <v>1187</v>
      </c>
      <c r="L328" s="29">
        <f>IF(K328&lt;&gt;"",IFERROR(VLOOKUP(K328,Rabattwerte_eintragen!$A$3:$C$24,3,FALSE),0),0)</f>
        <v>0</v>
      </c>
      <c r="M328" s="58">
        <f>IF(H328&lt;&gt;"",H328*(1-L328)+I328*(1-VLOOKUP("A1",Rabattwerte_eintragen!$A$3:$C$26,3,FALSE)),"")</f>
        <v>348.54999999999995</v>
      </c>
      <c r="N328" s="40"/>
      <c r="O328" s="39" t="str">
        <f t="shared" si="6"/>
        <v>Artikel online anzeigen</v>
      </c>
      <c r="P328" s="44"/>
      <c r="Q328" s="49" t="s">
        <v>2696</v>
      </c>
      <c r="R328" s="37" t="s">
        <v>1018</v>
      </c>
      <c r="S328" s="55"/>
      <c r="T328" s="40" t="s">
        <v>1143</v>
      </c>
      <c r="U328" s="63" t="s">
        <v>5120</v>
      </c>
    </row>
    <row r="329" spans="1:21" x14ac:dyDescent="0.25">
      <c r="A329" s="1">
        <v>6772</v>
      </c>
      <c r="B329" s="46" t="s">
        <v>4387</v>
      </c>
      <c r="C329" s="46" t="s">
        <v>2136</v>
      </c>
      <c r="D329" s="46" t="s">
        <v>1270</v>
      </c>
      <c r="E329" s="47" t="s">
        <v>1113</v>
      </c>
      <c r="F329" s="47" t="s">
        <v>1115</v>
      </c>
      <c r="G329" s="47">
        <v>633901</v>
      </c>
      <c r="H329" s="57">
        <v>367.40000000000003</v>
      </c>
      <c r="I329" s="60">
        <f>IF(R329="UP",VLOOKUP($I$1,Änderungen!$F$1:$G$4,2,FALSE),IF(OR(ISERROR(FIND("NOVOS",B329)),ISERROR(FIND("Design ",B329))),IF(OR(ISERROR(FIND("thanos EVO",B329)),ISERROR(FIND("Design ",B329))),0,96.55),19.35))</f>
        <v>0</v>
      </c>
      <c r="J329" s="40"/>
      <c r="K329" s="40" t="s">
        <v>1187</v>
      </c>
      <c r="L329" s="29">
        <f>IF(K329&lt;&gt;"",IFERROR(VLOOKUP(K329,Rabattwerte_eintragen!$A$3:$C$24,3,FALSE),0),0)</f>
        <v>0</v>
      </c>
      <c r="M329" s="58">
        <f>IF(H329&lt;&gt;"",H329*(1-L329)+I329*(1-VLOOKUP("A1",Rabattwerte_eintragen!$A$3:$C$26,3,FALSE)),"")</f>
        <v>367.40000000000003</v>
      </c>
      <c r="N329" s="40"/>
      <c r="O329" s="39" t="str">
        <f t="shared" si="6"/>
        <v>Artikel online anzeigen</v>
      </c>
      <c r="P329" s="44"/>
      <c r="Q329" s="49" t="s">
        <v>2697</v>
      </c>
      <c r="R329" s="37" t="s">
        <v>1018</v>
      </c>
      <c r="S329" s="55"/>
      <c r="T329" s="40" t="s">
        <v>1143</v>
      </c>
      <c r="U329" s="63" t="s">
        <v>5121</v>
      </c>
    </row>
    <row r="330" spans="1:21" x14ac:dyDescent="0.25">
      <c r="A330" s="1">
        <v>6774</v>
      </c>
      <c r="B330" s="46" t="s">
        <v>4388</v>
      </c>
      <c r="C330" s="46" t="s">
        <v>2136</v>
      </c>
      <c r="D330" s="46" t="s">
        <v>1270</v>
      </c>
      <c r="E330" s="47" t="s">
        <v>1113</v>
      </c>
      <c r="F330" s="47" t="s">
        <v>1115</v>
      </c>
      <c r="G330" s="47">
        <v>633826</v>
      </c>
      <c r="H330" s="57">
        <v>461.70000000000005</v>
      </c>
      <c r="I330" s="60">
        <f>IF(R330="UP",VLOOKUP($I$1,Änderungen!$F$1:$G$4,2,FALSE),IF(OR(ISERROR(FIND("NOVOS",B330)),ISERROR(FIND("Design ",B330))),IF(OR(ISERROR(FIND("thanos EVO",B330)),ISERROR(FIND("Design ",B330))),0,96.55),19.35))</f>
        <v>0</v>
      </c>
      <c r="J330" s="40"/>
      <c r="K330" s="40" t="s">
        <v>1187</v>
      </c>
      <c r="L330" s="29">
        <f>IF(K330&lt;&gt;"",IFERROR(VLOOKUP(K330,Rabattwerte_eintragen!$A$3:$C$24,3,FALSE),0),0)</f>
        <v>0</v>
      </c>
      <c r="M330" s="58">
        <f>IF(H330&lt;&gt;"",H330*(1-L330)+I330*(1-VLOOKUP("A1",Rabattwerte_eintragen!$A$3:$C$26,3,FALSE)),"")</f>
        <v>461.70000000000005</v>
      </c>
      <c r="N330" s="40"/>
      <c r="O330" s="39" t="str">
        <f t="shared" si="6"/>
        <v>Artikel online anzeigen</v>
      </c>
      <c r="P330" s="44"/>
      <c r="Q330" s="49" t="s">
        <v>2698</v>
      </c>
      <c r="R330" s="37" t="s">
        <v>1018</v>
      </c>
      <c r="S330" s="55"/>
      <c r="T330" s="40" t="s">
        <v>1143</v>
      </c>
      <c r="U330" s="63" t="s">
        <v>5122</v>
      </c>
    </row>
    <row r="331" spans="1:21" x14ac:dyDescent="0.25">
      <c r="A331" s="1">
        <v>6781</v>
      </c>
      <c r="B331" s="46" t="s">
        <v>4389</v>
      </c>
      <c r="C331" s="46" t="s">
        <v>2136</v>
      </c>
      <c r="D331" s="46" t="s">
        <v>1270</v>
      </c>
      <c r="E331" s="47" t="s">
        <v>1113</v>
      </c>
      <c r="F331" s="47" t="s">
        <v>1115</v>
      </c>
      <c r="G331" s="47">
        <v>633840</v>
      </c>
      <c r="H331" s="57">
        <v>482.35</v>
      </c>
      <c r="I331" s="60">
        <f>IF(R331="UP",VLOOKUP($I$1,Änderungen!$F$1:$G$4,2,FALSE),IF(OR(ISERROR(FIND("NOVOS",B331)),ISERROR(FIND("Design ",B331))),IF(OR(ISERROR(FIND("thanos EVO",B331)),ISERROR(FIND("Design ",B331))),0,96.55),19.35))</f>
        <v>0</v>
      </c>
      <c r="J331" s="40"/>
      <c r="K331" s="40" t="s">
        <v>1187</v>
      </c>
      <c r="L331" s="29">
        <f>IF(K331&lt;&gt;"",IFERROR(VLOOKUP(K331,Rabattwerte_eintragen!$A$3:$C$24,3,FALSE),0),0)</f>
        <v>0</v>
      </c>
      <c r="M331" s="58">
        <f>IF(H331&lt;&gt;"",H331*(1-L331)+I331*(1-VLOOKUP("A1",Rabattwerte_eintragen!$A$3:$C$26,3,FALSE)),"")</f>
        <v>482.35</v>
      </c>
      <c r="N331" s="40"/>
      <c r="O331" s="39" t="str">
        <f t="shared" si="6"/>
        <v>Artikel online anzeigen</v>
      </c>
      <c r="P331" s="44"/>
      <c r="Q331" s="49" t="s">
        <v>2699</v>
      </c>
      <c r="R331" s="37" t="s">
        <v>1018</v>
      </c>
      <c r="S331" s="55"/>
      <c r="T331" s="40" t="s">
        <v>1143</v>
      </c>
      <c r="U331" s="63" t="s">
        <v>5123</v>
      </c>
    </row>
    <row r="332" spans="1:21" x14ac:dyDescent="0.25">
      <c r="A332" s="1">
        <v>6785</v>
      </c>
      <c r="B332" s="46" t="s">
        <v>4390</v>
      </c>
      <c r="C332" s="46" t="s">
        <v>2136</v>
      </c>
      <c r="D332" s="46" t="s">
        <v>1270</v>
      </c>
      <c r="E332" s="47" t="s">
        <v>1113</v>
      </c>
      <c r="F332" s="47" t="s">
        <v>1115</v>
      </c>
      <c r="G332" s="47">
        <v>633857</v>
      </c>
      <c r="H332" s="57">
        <v>461.70000000000005</v>
      </c>
      <c r="I332" s="60">
        <f>IF(R332="UP",VLOOKUP($I$1,Änderungen!$F$1:$G$4,2,FALSE),IF(OR(ISERROR(FIND("NOVOS",B332)),ISERROR(FIND("Design ",B332))),IF(OR(ISERROR(FIND("thanos EVO",B332)),ISERROR(FIND("Design ",B332))),0,96.55),19.35))</f>
        <v>0</v>
      </c>
      <c r="J332" s="40"/>
      <c r="K332" s="40" t="s">
        <v>1187</v>
      </c>
      <c r="L332" s="29">
        <f>IF(K332&lt;&gt;"",IFERROR(VLOOKUP(K332,Rabattwerte_eintragen!$A$3:$C$24,3,FALSE),0),0)</f>
        <v>0</v>
      </c>
      <c r="M332" s="58">
        <f>IF(H332&lt;&gt;"",H332*(1-L332)+I332*(1-VLOOKUP("A1",Rabattwerte_eintragen!$A$3:$C$26,3,FALSE)),"")</f>
        <v>461.70000000000005</v>
      </c>
      <c r="N332" s="40"/>
      <c r="O332" s="39" t="str">
        <f t="shared" si="6"/>
        <v>Artikel online anzeigen</v>
      </c>
      <c r="P332" s="44"/>
      <c r="Q332" s="49" t="s">
        <v>2700</v>
      </c>
      <c r="R332" s="37" t="s">
        <v>1018</v>
      </c>
      <c r="S332" s="55"/>
      <c r="T332" s="40" t="s">
        <v>1143</v>
      </c>
      <c r="U332" s="63" t="s">
        <v>5124</v>
      </c>
    </row>
    <row r="333" spans="1:21" x14ac:dyDescent="0.25">
      <c r="A333" s="1">
        <v>6787</v>
      </c>
      <c r="B333" s="46" t="s">
        <v>4391</v>
      </c>
      <c r="C333" s="46" t="s">
        <v>2136</v>
      </c>
      <c r="D333" s="46" t="s">
        <v>1270</v>
      </c>
      <c r="E333" s="47" t="s">
        <v>1113</v>
      </c>
      <c r="F333" s="47" t="s">
        <v>1115</v>
      </c>
      <c r="G333" s="47">
        <v>638234</v>
      </c>
      <c r="H333" s="57">
        <v>482.35</v>
      </c>
      <c r="I333" s="60">
        <f>IF(R333="UP",VLOOKUP($I$1,Änderungen!$F$1:$G$4,2,FALSE),IF(OR(ISERROR(FIND("NOVOS",B333)),ISERROR(FIND("Design ",B333))),IF(OR(ISERROR(FIND("thanos EVO",B333)),ISERROR(FIND("Design ",B333))),0,96.55),19.35))</f>
        <v>0</v>
      </c>
      <c r="J333" s="40"/>
      <c r="K333" s="40" t="s">
        <v>1187</v>
      </c>
      <c r="L333" s="29">
        <f>IF(K333&lt;&gt;"",IFERROR(VLOOKUP(K333,Rabattwerte_eintragen!$A$3:$C$24,3,FALSE),0),0)</f>
        <v>0</v>
      </c>
      <c r="M333" s="58">
        <f>IF(H333&lt;&gt;"",H333*(1-L333)+I333*(1-VLOOKUP("A1",Rabattwerte_eintragen!$A$3:$C$26,3,FALSE)),"")</f>
        <v>482.35</v>
      </c>
      <c r="N333" s="40"/>
      <c r="O333" s="39" t="str">
        <f t="shared" si="6"/>
        <v>Artikel online anzeigen</v>
      </c>
      <c r="P333" s="44"/>
      <c r="Q333" s="49" t="s">
        <v>2701</v>
      </c>
      <c r="R333" s="37" t="s">
        <v>1018</v>
      </c>
      <c r="S333" s="55"/>
      <c r="T333" s="40" t="s">
        <v>1143</v>
      </c>
      <c r="U333" s="63" t="s">
        <v>5125</v>
      </c>
    </row>
    <row r="334" spans="1:21" x14ac:dyDescent="0.25">
      <c r="A334" s="1">
        <v>5483</v>
      </c>
      <c r="B334" s="46" t="s">
        <v>4392</v>
      </c>
      <c r="C334" s="46" t="s">
        <v>2136</v>
      </c>
      <c r="D334" s="46" t="s">
        <v>1271</v>
      </c>
      <c r="E334" s="47" t="s">
        <v>1113</v>
      </c>
      <c r="F334" s="47" t="s">
        <v>1115</v>
      </c>
      <c r="G334" s="47">
        <v>627696</v>
      </c>
      <c r="H334" s="57">
        <v>344.79999999999995</v>
      </c>
      <c r="I334" s="60">
        <f>IF(R334="UP",VLOOKUP($I$1,Änderungen!$F$1:$G$4,2,FALSE),IF(OR(ISERROR(FIND("NOVOS",B334)),ISERROR(FIND("Design ",B334))),IF(OR(ISERROR(FIND("thanos EVO",B334)),ISERROR(FIND("Design ",B334))),0,96.55),19.35))</f>
        <v>0</v>
      </c>
      <c r="J334" s="40"/>
      <c r="K334" s="40" t="s">
        <v>1187</v>
      </c>
      <c r="L334" s="29">
        <f>IF(K334&lt;&gt;"",IFERROR(VLOOKUP(K334,Rabattwerte_eintragen!$A$3:$C$24,3,FALSE),0),0)</f>
        <v>0</v>
      </c>
      <c r="M334" s="58">
        <f>IF(H334&lt;&gt;"",H334*(1-L334)+I334*(1-VLOOKUP("A1",Rabattwerte_eintragen!$A$3:$C$26,3,FALSE)),"")</f>
        <v>344.79999999999995</v>
      </c>
      <c r="N334" s="40"/>
      <c r="O334" s="39" t="str">
        <f t="shared" si="6"/>
        <v>Artikel online anzeigen</v>
      </c>
      <c r="P334" s="44"/>
      <c r="Q334" s="49" t="s">
        <v>2702</v>
      </c>
      <c r="R334" s="37" t="s">
        <v>1018</v>
      </c>
      <c r="S334" s="55"/>
      <c r="T334" s="40" t="s">
        <v>1143</v>
      </c>
      <c r="U334" s="63" t="s">
        <v>5126</v>
      </c>
    </row>
    <row r="335" spans="1:21" x14ac:dyDescent="0.25">
      <c r="A335" s="1">
        <v>5484</v>
      </c>
      <c r="B335" s="46" t="s">
        <v>4393</v>
      </c>
      <c r="C335" s="46" t="s">
        <v>2136</v>
      </c>
      <c r="D335" s="46" t="s">
        <v>1271</v>
      </c>
      <c r="E335" s="47" t="s">
        <v>1113</v>
      </c>
      <c r="F335" s="47" t="s">
        <v>1115</v>
      </c>
      <c r="G335" s="47">
        <v>679626</v>
      </c>
      <c r="H335" s="57">
        <v>344.79999999999995</v>
      </c>
      <c r="I335" s="60">
        <f>IF(R335="UP",VLOOKUP($I$1,Änderungen!$F$1:$G$4,2,FALSE),IF(OR(ISERROR(FIND("NOVOS",B335)),ISERROR(FIND("Design ",B335))),IF(OR(ISERROR(FIND("thanos EVO",B335)),ISERROR(FIND("Design ",B335))),0,96.55),19.35))</f>
        <v>0</v>
      </c>
      <c r="J335" s="40"/>
      <c r="K335" s="40" t="s">
        <v>1187</v>
      </c>
      <c r="L335" s="29">
        <f>IF(K335&lt;&gt;"",IFERROR(VLOOKUP(K335,Rabattwerte_eintragen!$A$3:$C$24,3,FALSE),0),0)</f>
        <v>0</v>
      </c>
      <c r="M335" s="58">
        <f>IF(H335&lt;&gt;"",H335*(1-L335)+I335*(1-VLOOKUP("A1",Rabattwerte_eintragen!$A$3:$C$26,3,FALSE)),"")</f>
        <v>344.79999999999995</v>
      </c>
      <c r="N335" s="40"/>
      <c r="O335" s="39" t="str">
        <f t="shared" si="6"/>
        <v>Artikel online anzeigen</v>
      </c>
      <c r="P335" s="44"/>
      <c r="Q335" s="49" t="s">
        <v>2703</v>
      </c>
      <c r="R335" s="37" t="s">
        <v>1018</v>
      </c>
      <c r="S335" s="55"/>
      <c r="T335" s="40" t="s">
        <v>1143</v>
      </c>
      <c r="U335" s="63" t="s">
        <v>5127</v>
      </c>
    </row>
    <row r="336" spans="1:21" x14ac:dyDescent="0.25">
      <c r="A336" s="1">
        <v>5485</v>
      </c>
      <c r="B336" s="46" t="s">
        <v>4394</v>
      </c>
      <c r="C336" s="46" t="s">
        <v>2136</v>
      </c>
      <c r="D336" s="46" t="s">
        <v>1271</v>
      </c>
      <c r="E336" s="47" t="s">
        <v>1113</v>
      </c>
      <c r="F336" s="47" t="s">
        <v>1115</v>
      </c>
      <c r="G336" s="47">
        <v>612173</v>
      </c>
      <c r="H336" s="57">
        <v>344.79999999999995</v>
      </c>
      <c r="I336" s="60">
        <f>IF(R336="UP",VLOOKUP($I$1,Änderungen!$F$1:$G$4,2,FALSE),IF(OR(ISERROR(FIND("NOVOS",B336)),ISERROR(FIND("Design ",B336))),IF(OR(ISERROR(FIND("thanos EVO",B336)),ISERROR(FIND("Design ",B336))),0,96.55),19.35))</f>
        <v>0</v>
      </c>
      <c r="J336" s="40"/>
      <c r="K336" s="40" t="s">
        <v>1187</v>
      </c>
      <c r="L336" s="29">
        <f>IF(K336&lt;&gt;"",IFERROR(VLOOKUP(K336,Rabattwerte_eintragen!$A$3:$C$24,3,FALSE),0),0)</f>
        <v>0</v>
      </c>
      <c r="M336" s="58">
        <f>IF(H336&lt;&gt;"",H336*(1-L336)+I336*(1-VLOOKUP("A1",Rabattwerte_eintragen!$A$3:$C$26,3,FALSE)),"")</f>
        <v>344.79999999999995</v>
      </c>
      <c r="N336" s="40"/>
      <c r="O336" s="39" t="str">
        <f t="shared" si="6"/>
        <v>Artikel online anzeigen</v>
      </c>
      <c r="P336" s="44"/>
      <c r="Q336" s="49" t="s">
        <v>2704</v>
      </c>
      <c r="R336" s="37" t="s">
        <v>1018</v>
      </c>
      <c r="S336" s="55"/>
      <c r="T336" s="40" t="s">
        <v>1143</v>
      </c>
      <c r="U336" s="63" t="s">
        <v>5128</v>
      </c>
    </row>
    <row r="337" spans="1:21" x14ac:dyDescent="0.25">
      <c r="A337" s="1">
        <v>5499</v>
      </c>
      <c r="B337" s="46" t="s">
        <v>4395</v>
      </c>
      <c r="C337" s="46" t="s">
        <v>2136</v>
      </c>
      <c r="D337" s="46" t="s">
        <v>1271</v>
      </c>
      <c r="E337" s="47" t="s">
        <v>1113</v>
      </c>
      <c r="F337" s="47" t="s">
        <v>1115</v>
      </c>
      <c r="G337" s="47">
        <v>627689</v>
      </c>
      <c r="H337" s="57">
        <v>344.79999999999995</v>
      </c>
      <c r="I337" s="60">
        <f>IF(R337="UP",VLOOKUP($I$1,Änderungen!$F$1:$G$4,2,FALSE),IF(OR(ISERROR(FIND("NOVOS",B337)),ISERROR(FIND("Design ",B337))),IF(OR(ISERROR(FIND("thanos EVO",B337)),ISERROR(FIND("Design ",B337))),0,96.55),19.35))</f>
        <v>0</v>
      </c>
      <c r="J337" s="40"/>
      <c r="K337" s="40" t="s">
        <v>1187</v>
      </c>
      <c r="L337" s="29">
        <f>IF(K337&lt;&gt;"",IFERROR(VLOOKUP(K337,Rabattwerte_eintragen!$A$3:$C$24,3,FALSE),0),0)</f>
        <v>0</v>
      </c>
      <c r="M337" s="58">
        <f>IF(H337&lt;&gt;"",H337*(1-L337)+I337*(1-VLOOKUP("A1",Rabattwerte_eintragen!$A$3:$C$26,3,FALSE)),"")</f>
        <v>344.79999999999995</v>
      </c>
      <c r="N337" s="40"/>
      <c r="O337" s="39" t="str">
        <f t="shared" si="6"/>
        <v>Artikel online anzeigen</v>
      </c>
      <c r="P337" s="44"/>
      <c r="Q337" s="49" t="s">
        <v>2705</v>
      </c>
      <c r="R337" s="37" t="s">
        <v>1018</v>
      </c>
      <c r="S337" s="55"/>
      <c r="T337" s="40" t="s">
        <v>1143</v>
      </c>
      <c r="U337" s="63" t="s">
        <v>5129</v>
      </c>
    </row>
    <row r="338" spans="1:21" x14ac:dyDescent="0.25">
      <c r="A338" s="1">
        <v>5500</v>
      </c>
      <c r="B338" s="46" t="s">
        <v>4396</v>
      </c>
      <c r="C338" s="46" t="s">
        <v>2136</v>
      </c>
      <c r="D338" s="46" t="s">
        <v>1271</v>
      </c>
      <c r="E338" s="47" t="s">
        <v>1113</v>
      </c>
      <c r="F338" s="47" t="s">
        <v>1115</v>
      </c>
      <c r="G338" s="47">
        <v>677646</v>
      </c>
      <c r="H338" s="57">
        <v>344.79999999999995</v>
      </c>
      <c r="I338" s="60">
        <f>IF(R338="UP",VLOOKUP($I$1,Änderungen!$F$1:$G$4,2,FALSE),IF(OR(ISERROR(FIND("NOVOS",B338)),ISERROR(FIND("Design ",B338))),IF(OR(ISERROR(FIND("thanos EVO",B338)),ISERROR(FIND("Design ",B338))),0,96.55),19.35))</f>
        <v>0</v>
      </c>
      <c r="J338" s="40"/>
      <c r="K338" s="40" t="s">
        <v>1187</v>
      </c>
      <c r="L338" s="29">
        <f>IF(K338&lt;&gt;"",IFERROR(VLOOKUP(K338,Rabattwerte_eintragen!$A$3:$C$24,3,FALSE),0),0)</f>
        <v>0</v>
      </c>
      <c r="M338" s="58">
        <f>IF(H338&lt;&gt;"",H338*(1-L338)+I338*(1-VLOOKUP("A1",Rabattwerte_eintragen!$A$3:$C$26,3,FALSE)),"")</f>
        <v>344.79999999999995</v>
      </c>
      <c r="N338" s="40"/>
      <c r="O338" s="39" t="str">
        <f t="shared" si="6"/>
        <v>Artikel online anzeigen</v>
      </c>
      <c r="P338" s="44"/>
      <c r="Q338" s="49" t="s">
        <v>2706</v>
      </c>
      <c r="R338" s="37"/>
      <c r="S338" s="55"/>
      <c r="T338" s="40" t="s">
        <v>1143</v>
      </c>
      <c r="U338" s="63" t="s">
        <v>5130</v>
      </c>
    </row>
    <row r="339" spans="1:21" x14ac:dyDescent="0.25">
      <c r="A339" s="1">
        <v>5501</v>
      </c>
      <c r="B339" s="46" t="s">
        <v>4397</v>
      </c>
      <c r="C339" s="46" t="s">
        <v>2136</v>
      </c>
      <c r="D339" s="46" t="s">
        <v>1271</v>
      </c>
      <c r="E339" s="47" t="s">
        <v>1113</v>
      </c>
      <c r="F339" s="47" t="s">
        <v>1115</v>
      </c>
      <c r="G339" s="47">
        <v>670067</v>
      </c>
      <c r="H339" s="57">
        <v>344.79999999999995</v>
      </c>
      <c r="I339" s="60">
        <f>IF(R339="UP",VLOOKUP($I$1,Änderungen!$F$1:$G$4,2,FALSE),IF(OR(ISERROR(FIND("NOVOS",B339)),ISERROR(FIND("Design ",B339))),IF(OR(ISERROR(FIND("thanos EVO",B339)),ISERROR(FIND("Design ",B339))),0,96.55),19.35))</f>
        <v>0</v>
      </c>
      <c r="J339" s="40"/>
      <c r="K339" s="40" t="s">
        <v>1187</v>
      </c>
      <c r="L339" s="29">
        <f>IF(K339&lt;&gt;"",IFERROR(VLOOKUP(K339,Rabattwerte_eintragen!$A$3:$C$24,3,FALSE),0),0)</f>
        <v>0</v>
      </c>
      <c r="M339" s="58">
        <f>IF(H339&lt;&gt;"",H339*(1-L339)+I339*(1-VLOOKUP("A1",Rabattwerte_eintragen!$A$3:$C$26,3,FALSE)),"")</f>
        <v>344.79999999999995</v>
      </c>
      <c r="N339" s="40"/>
      <c r="O339" s="39" t="str">
        <f t="shared" si="6"/>
        <v>Artikel online anzeigen</v>
      </c>
      <c r="P339" s="44"/>
      <c r="Q339" s="49" t="s">
        <v>2707</v>
      </c>
      <c r="R339" s="53"/>
      <c r="S339" s="55"/>
      <c r="T339" s="40" t="s">
        <v>1143</v>
      </c>
      <c r="U339" s="63" t="s">
        <v>5131</v>
      </c>
    </row>
    <row r="340" spans="1:21" x14ac:dyDescent="0.25">
      <c r="A340" s="1">
        <v>5533</v>
      </c>
      <c r="B340" s="46" t="s">
        <v>4398</v>
      </c>
      <c r="C340" s="46" t="s">
        <v>2136</v>
      </c>
      <c r="D340" s="46" t="s">
        <v>1271</v>
      </c>
      <c r="E340" s="47" t="s">
        <v>1113</v>
      </c>
      <c r="F340" s="47" t="s">
        <v>1115</v>
      </c>
      <c r="G340" s="47">
        <v>627702</v>
      </c>
      <c r="H340" s="57">
        <v>398.29999999999995</v>
      </c>
      <c r="I340" s="60">
        <f>IF(R340="UP",VLOOKUP($I$1,Änderungen!$F$1:$G$4,2,FALSE),IF(OR(ISERROR(FIND("NOVOS",B340)),ISERROR(FIND("Design ",B340))),IF(OR(ISERROR(FIND("thanos EVO",B340)),ISERROR(FIND("Design ",B340))),0,96.55),19.35))</f>
        <v>0</v>
      </c>
      <c r="J340" s="40"/>
      <c r="K340" s="40" t="s">
        <v>1187</v>
      </c>
      <c r="L340" s="29">
        <f>IF(K340&lt;&gt;"",IFERROR(VLOOKUP(K340,Rabattwerte_eintragen!$A$3:$C$24,3,FALSE),0),0)</f>
        <v>0</v>
      </c>
      <c r="M340" s="58">
        <f>IF(H340&lt;&gt;"",H340*(1-L340)+I340*(1-VLOOKUP("A1",Rabattwerte_eintragen!$A$3:$C$26,3,FALSE)),"")</f>
        <v>398.29999999999995</v>
      </c>
      <c r="N340" s="40"/>
      <c r="O340" s="39" t="str">
        <f t="shared" si="6"/>
        <v>Artikel online anzeigen</v>
      </c>
      <c r="P340" s="44"/>
      <c r="Q340" s="49" t="s">
        <v>2708</v>
      </c>
      <c r="R340" s="53"/>
      <c r="S340" s="55"/>
      <c r="T340" s="40" t="s">
        <v>1143</v>
      </c>
      <c r="U340" s="63" t="s">
        <v>5132</v>
      </c>
    </row>
    <row r="341" spans="1:21" x14ac:dyDescent="0.25">
      <c r="A341" s="1">
        <v>5535</v>
      </c>
      <c r="B341" s="46" t="s">
        <v>4399</v>
      </c>
      <c r="C341" s="46" t="s">
        <v>2136</v>
      </c>
      <c r="D341" s="46" t="s">
        <v>1271</v>
      </c>
      <c r="E341" s="47" t="s">
        <v>1113</v>
      </c>
      <c r="F341" s="47" t="s">
        <v>1115</v>
      </c>
      <c r="G341" s="47">
        <v>627719</v>
      </c>
      <c r="H341" s="57">
        <v>398.29999999999995</v>
      </c>
      <c r="I341" s="60">
        <f>IF(R341="UP",VLOOKUP($I$1,Änderungen!$F$1:$G$4,2,FALSE),IF(OR(ISERROR(FIND("NOVOS",B341)),ISERROR(FIND("Design ",B341))),IF(OR(ISERROR(FIND("thanos EVO",B341)),ISERROR(FIND("Design ",B341))),0,96.55),19.35))</f>
        <v>0</v>
      </c>
      <c r="J341" s="40"/>
      <c r="K341" s="40" t="s">
        <v>1187</v>
      </c>
      <c r="L341" s="29">
        <f>IF(K341&lt;&gt;"",IFERROR(VLOOKUP(K341,Rabattwerte_eintragen!$A$3:$C$24,3,FALSE),0),0)</f>
        <v>0</v>
      </c>
      <c r="M341" s="58">
        <f>IF(H341&lt;&gt;"",H341*(1-L341)+I341*(1-VLOOKUP("A1",Rabattwerte_eintragen!$A$3:$C$26,3,FALSE)),"")</f>
        <v>398.29999999999995</v>
      </c>
      <c r="N341" s="40"/>
      <c r="O341" s="39" t="str">
        <f t="shared" si="6"/>
        <v>Artikel online anzeigen</v>
      </c>
      <c r="P341" s="44"/>
      <c r="Q341" s="49" t="s">
        <v>2709</v>
      </c>
      <c r="R341" s="37"/>
      <c r="S341" s="55"/>
      <c r="T341" s="40" t="s">
        <v>1143</v>
      </c>
      <c r="U341" s="63" t="s">
        <v>5133</v>
      </c>
    </row>
    <row r="342" spans="1:21" x14ac:dyDescent="0.25">
      <c r="A342" s="1">
        <v>5537</v>
      </c>
      <c r="B342" s="46" t="s">
        <v>4400</v>
      </c>
      <c r="C342" s="46" t="s">
        <v>2136</v>
      </c>
      <c r="D342" s="46" t="s">
        <v>1271</v>
      </c>
      <c r="E342" s="47" t="s">
        <v>1113</v>
      </c>
      <c r="F342" s="47" t="s">
        <v>1115</v>
      </c>
      <c r="G342" s="47">
        <v>627726</v>
      </c>
      <c r="H342" s="57">
        <v>398.29999999999995</v>
      </c>
      <c r="I342" s="60">
        <f>IF(R342="UP",VLOOKUP($I$1,Änderungen!$F$1:$G$4,2,FALSE),IF(OR(ISERROR(FIND("NOVOS",B342)),ISERROR(FIND("Design ",B342))),IF(OR(ISERROR(FIND("thanos EVO",B342)),ISERROR(FIND("Design ",B342))),0,96.55),19.35))</f>
        <v>0</v>
      </c>
      <c r="J342" s="40"/>
      <c r="K342" s="40" t="s">
        <v>1187</v>
      </c>
      <c r="L342" s="29">
        <f>IF(K342&lt;&gt;"",IFERROR(VLOOKUP(K342,Rabattwerte_eintragen!$A$3:$C$24,3,FALSE),0),0)</f>
        <v>0</v>
      </c>
      <c r="M342" s="58">
        <f>IF(H342&lt;&gt;"",H342*(1-L342)+I342*(1-VLOOKUP("A1",Rabattwerte_eintragen!$A$3:$C$26,3,FALSE)),"")</f>
        <v>398.29999999999995</v>
      </c>
      <c r="N342" s="40"/>
      <c r="O342" s="39" t="str">
        <f t="shared" si="6"/>
        <v>Artikel online anzeigen</v>
      </c>
      <c r="P342" s="44"/>
      <c r="Q342" s="49" t="s">
        <v>2710</v>
      </c>
      <c r="R342" s="37"/>
      <c r="S342" s="55"/>
      <c r="T342" s="40" t="s">
        <v>1143</v>
      </c>
      <c r="U342" s="63" t="s">
        <v>5134</v>
      </c>
    </row>
    <row r="343" spans="1:21" x14ac:dyDescent="0.25">
      <c r="A343" s="1">
        <v>5539</v>
      </c>
      <c r="B343" s="46" t="s">
        <v>4401</v>
      </c>
      <c r="C343" s="46" t="s">
        <v>2136</v>
      </c>
      <c r="D343" s="46" t="s">
        <v>1271</v>
      </c>
      <c r="E343" s="47" t="s">
        <v>1113</v>
      </c>
      <c r="F343" s="47" t="s">
        <v>1115</v>
      </c>
      <c r="G343" s="47">
        <v>627757</v>
      </c>
      <c r="H343" s="57">
        <v>398.29999999999995</v>
      </c>
      <c r="I343" s="60">
        <f>IF(R343="UP",VLOOKUP($I$1,Änderungen!$F$1:$G$4,2,FALSE),IF(OR(ISERROR(FIND("NOVOS",B343)),ISERROR(FIND("Design ",B343))),IF(OR(ISERROR(FIND("thanos EVO",B343)),ISERROR(FIND("Design ",B343))),0,96.55),19.35))</f>
        <v>0</v>
      </c>
      <c r="J343" s="40"/>
      <c r="K343" s="40" t="s">
        <v>1187</v>
      </c>
      <c r="L343" s="29">
        <f>IF(K343&lt;&gt;"",IFERROR(VLOOKUP(K343,Rabattwerte_eintragen!$A$3:$C$24,3,FALSE),0),0)</f>
        <v>0</v>
      </c>
      <c r="M343" s="58">
        <f>IF(H343&lt;&gt;"",H343*(1-L343)+I343*(1-VLOOKUP("A1",Rabattwerte_eintragen!$A$3:$C$26,3,FALSE)),"")</f>
        <v>398.29999999999995</v>
      </c>
      <c r="N343" s="40"/>
      <c r="O343" s="39" t="str">
        <f t="shared" si="6"/>
        <v>Artikel online anzeigen</v>
      </c>
      <c r="P343" s="44"/>
      <c r="Q343" s="49" t="s">
        <v>2711</v>
      </c>
      <c r="R343" s="37"/>
      <c r="S343" s="55"/>
      <c r="T343" s="40" t="s">
        <v>1143</v>
      </c>
      <c r="U343" s="63" t="s">
        <v>5135</v>
      </c>
    </row>
    <row r="344" spans="1:21" x14ac:dyDescent="0.25">
      <c r="A344" s="1">
        <v>9304</v>
      </c>
      <c r="B344" s="46" t="s">
        <v>4402</v>
      </c>
      <c r="C344" s="46" t="s">
        <v>2136</v>
      </c>
      <c r="D344" s="46" t="s">
        <v>2270</v>
      </c>
      <c r="E344" s="47" t="s">
        <v>1113</v>
      </c>
      <c r="F344" s="47" t="s">
        <v>1115</v>
      </c>
      <c r="G344" s="47">
        <v>419956</v>
      </c>
      <c r="H344" s="57">
        <v>275.59999999999997</v>
      </c>
      <c r="I344" s="60">
        <f>IF(R344="UP",VLOOKUP($I$1,Änderungen!$F$1:$G$4,2,FALSE),IF(OR(ISERROR(FIND("NOVOS",B344)),ISERROR(FIND("Design ",B344))),IF(OR(ISERROR(FIND("thanos EVO",B344)),ISERROR(FIND("Design ",B344))),0,96.55),19.35))</f>
        <v>0</v>
      </c>
      <c r="J344" s="40"/>
      <c r="K344" s="40" t="s">
        <v>1187</v>
      </c>
      <c r="L344" s="29">
        <f>IF(K344&lt;&gt;"",IFERROR(VLOOKUP(K344,Rabattwerte_eintragen!$A$3:$C$24,3,FALSE),0),0)</f>
        <v>0</v>
      </c>
      <c r="M344" s="58">
        <f>IF(H344&lt;&gt;"",H344*(1-L344)+I344*(1-VLOOKUP("A1",Rabattwerte_eintragen!$A$3:$C$26,3,FALSE)),"")</f>
        <v>275.59999999999997</v>
      </c>
      <c r="N344" s="40"/>
      <c r="O344" s="39" t="str">
        <f t="shared" si="6"/>
        <v>Artikel online anzeigen</v>
      </c>
      <c r="P344" s="44"/>
      <c r="Q344" s="49" t="s">
        <v>2712</v>
      </c>
      <c r="R344" s="37"/>
      <c r="S344" s="55"/>
      <c r="T344" s="40" t="s">
        <v>1143</v>
      </c>
      <c r="U344" s="63" t="s">
        <v>5136</v>
      </c>
    </row>
    <row r="345" spans="1:21" x14ac:dyDescent="0.25">
      <c r="A345" s="1">
        <v>9305</v>
      </c>
      <c r="B345" s="46" t="s">
        <v>4403</v>
      </c>
      <c r="C345" s="46" t="s">
        <v>2136</v>
      </c>
      <c r="D345" s="46" t="s">
        <v>2270</v>
      </c>
      <c r="E345" s="47" t="s">
        <v>1113</v>
      </c>
      <c r="F345" s="47" t="s">
        <v>1115</v>
      </c>
      <c r="G345" s="47">
        <v>415613</v>
      </c>
      <c r="H345" s="57">
        <v>289.3</v>
      </c>
      <c r="I345" s="60">
        <f>IF(R345="UP",VLOOKUP($I$1,Änderungen!$F$1:$G$4,2,FALSE),IF(OR(ISERROR(FIND("NOVOS",B345)),ISERROR(FIND("Design ",B345))),IF(OR(ISERROR(FIND("thanos EVO",B345)),ISERROR(FIND("Design ",B345))),0,96.55),19.35))</f>
        <v>0</v>
      </c>
      <c r="J345" s="40"/>
      <c r="K345" s="40" t="s">
        <v>1187</v>
      </c>
      <c r="L345" s="29">
        <f>IF(K345&lt;&gt;"",IFERROR(VLOOKUP(K345,Rabattwerte_eintragen!$A$3:$C$24,3,FALSE),0),0)</f>
        <v>0</v>
      </c>
      <c r="M345" s="58">
        <f>IF(H345&lt;&gt;"",H345*(1-L345)+I345*(1-VLOOKUP("A1",Rabattwerte_eintragen!$A$3:$C$26,3,FALSE)),"")</f>
        <v>289.3</v>
      </c>
      <c r="N345" s="40"/>
      <c r="O345" s="39" t="str">
        <f t="shared" si="6"/>
        <v>Artikel online anzeigen</v>
      </c>
      <c r="P345" s="44"/>
      <c r="Q345" s="49" t="s">
        <v>2713</v>
      </c>
      <c r="R345" s="37"/>
      <c r="S345" s="55"/>
      <c r="T345" s="40" t="s">
        <v>1143</v>
      </c>
      <c r="U345" s="63" t="s">
        <v>5137</v>
      </c>
    </row>
    <row r="346" spans="1:21" x14ac:dyDescent="0.25">
      <c r="A346" s="1">
        <v>9307</v>
      </c>
      <c r="B346" s="46" t="s">
        <v>4404</v>
      </c>
      <c r="C346" s="46" t="s">
        <v>2136</v>
      </c>
      <c r="D346" s="46" t="s">
        <v>2270</v>
      </c>
      <c r="E346" s="47" t="s">
        <v>1113</v>
      </c>
      <c r="F346" s="47" t="s">
        <v>1115</v>
      </c>
      <c r="G346" s="47">
        <v>419949</v>
      </c>
      <c r="H346" s="57">
        <v>320.45000000000005</v>
      </c>
      <c r="I346" s="60">
        <f>IF(R346="UP",VLOOKUP($I$1,Änderungen!$F$1:$G$4,2,FALSE),IF(OR(ISERROR(FIND("NOVOS",B346)),ISERROR(FIND("Design ",B346))),IF(OR(ISERROR(FIND("thanos EVO",B346)),ISERROR(FIND("Design ",B346))),0,96.55),19.35))</f>
        <v>0</v>
      </c>
      <c r="J346" s="40"/>
      <c r="K346" s="40" t="s">
        <v>1187</v>
      </c>
      <c r="L346" s="29">
        <f>IF(K346&lt;&gt;"",IFERROR(VLOOKUP(K346,Rabattwerte_eintragen!$A$3:$C$24,3,FALSE),0),0)</f>
        <v>0</v>
      </c>
      <c r="M346" s="58">
        <f>IF(H346&lt;&gt;"",H346*(1-L346)+I346*(1-VLOOKUP("A1",Rabattwerte_eintragen!$A$3:$C$26,3,FALSE)),"")</f>
        <v>320.45000000000005</v>
      </c>
      <c r="N346" s="40"/>
      <c r="O346" s="39" t="str">
        <f t="shared" si="6"/>
        <v>Artikel online anzeigen</v>
      </c>
      <c r="P346" s="44"/>
      <c r="Q346" s="49" t="s">
        <v>2714</v>
      </c>
      <c r="R346" s="37"/>
      <c r="S346" s="55"/>
      <c r="T346" s="40" t="s">
        <v>1143</v>
      </c>
      <c r="U346" s="63" t="s">
        <v>5138</v>
      </c>
    </row>
    <row r="347" spans="1:21" x14ac:dyDescent="0.25">
      <c r="A347" s="1">
        <v>9308</v>
      </c>
      <c r="B347" s="46" t="s">
        <v>4405</v>
      </c>
      <c r="C347" s="46" t="s">
        <v>2136</v>
      </c>
      <c r="D347" s="46" t="s">
        <v>2270</v>
      </c>
      <c r="E347" s="47" t="s">
        <v>1113</v>
      </c>
      <c r="F347" s="47" t="s">
        <v>1115</v>
      </c>
      <c r="G347" s="47">
        <v>480505</v>
      </c>
      <c r="H347" s="57">
        <v>349.09999999999997</v>
      </c>
      <c r="I347" s="60">
        <f>IF(R347="UP",VLOOKUP($I$1,Änderungen!$F$1:$G$4,2,FALSE),IF(OR(ISERROR(FIND("NOVOS",B347)),ISERROR(FIND("Design ",B347))),IF(OR(ISERROR(FIND("thanos EVO",B347)),ISERROR(FIND("Design ",B347))),0,96.55),19.35))</f>
        <v>0</v>
      </c>
      <c r="J347" s="40"/>
      <c r="K347" s="40" t="s">
        <v>1187</v>
      </c>
      <c r="L347" s="29">
        <f>IF(K347&lt;&gt;"",IFERROR(VLOOKUP(K347,Rabattwerte_eintragen!$A$3:$C$24,3,FALSE),0),0)</f>
        <v>0</v>
      </c>
      <c r="M347" s="58">
        <f>IF(H347&lt;&gt;"",H347*(1-L347)+I347*(1-VLOOKUP("A1",Rabattwerte_eintragen!$A$3:$C$26,3,FALSE)),"")</f>
        <v>349.09999999999997</v>
      </c>
      <c r="N347" s="40"/>
      <c r="O347" s="39" t="str">
        <f t="shared" si="6"/>
        <v>Artikel online anzeigen</v>
      </c>
      <c r="P347" s="44"/>
      <c r="Q347" s="49" t="s">
        <v>2715</v>
      </c>
      <c r="R347" s="37"/>
      <c r="S347" s="55"/>
      <c r="T347" s="40" t="s">
        <v>1143</v>
      </c>
      <c r="U347" s="63" t="s">
        <v>5139</v>
      </c>
    </row>
    <row r="348" spans="1:21" x14ac:dyDescent="0.25">
      <c r="A348" s="1">
        <v>9310</v>
      </c>
      <c r="B348" s="46" t="s">
        <v>4406</v>
      </c>
      <c r="C348" s="46" t="s">
        <v>2136</v>
      </c>
      <c r="D348" s="46" t="s">
        <v>2270</v>
      </c>
      <c r="E348" s="47" t="s">
        <v>1113</v>
      </c>
      <c r="F348" s="47" t="s">
        <v>1115</v>
      </c>
      <c r="G348" s="47">
        <v>420020</v>
      </c>
      <c r="H348" s="57">
        <v>344.20000000000005</v>
      </c>
      <c r="I348" s="60">
        <f>IF(R348="UP",VLOOKUP($I$1,Änderungen!$F$1:$G$4,2,FALSE),IF(OR(ISERROR(FIND("NOVOS",B348)),ISERROR(FIND("Design ",B348))),IF(OR(ISERROR(FIND("thanos EVO",B348)),ISERROR(FIND("Design ",B348))),0,96.55),19.35))</f>
        <v>0</v>
      </c>
      <c r="J348" s="40"/>
      <c r="K348" s="40" t="s">
        <v>1187</v>
      </c>
      <c r="L348" s="29">
        <f>IF(K348&lt;&gt;"",IFERROR(VLOOKUP(K348,Rabattwerte_eintragen!$A$3:$C$24,3,FALSE),0),0)</f>
        <v>0</v>
      </c>
      <c r="M348" s="58">
        <f>IF(H348&lt;&gt;"",H348*(1-L348)+I348*(1-VLOOKUP("A1",Rabattwerte_eintragen!$A$3:$C$26,3,FALSE)),"")</f>
        <v>344.20000000000005</v>
      </c>
      <c r="N348" s="40"/>
      <c r="O348" s="39" t="str">
        <f t="shared" si="6"/>
        <v>Artikel online anzeigen</v>
      </c>
      <c r="P348" s="44"/>
      <c r="Q348" s="49" t="s">
        <v>2716</v>
      </c>
      <c r="R348" s="37"/>
      <c r="S348" s="55"/>
      <c r="T348" s="40" t="s">
        <v>1143</v>
      </c>
      <c r="U348" s="63" t="s">
        <v>5140</v>
      </c>
    </row>
    <row r="349" spans="1:21" x14ac:dyDescent="0.25">
      <c r="A349" s="1">
        <v>9311</v>
      </c>
      <c r="B349" s="46" t="s">
        <v>4407</v>
      </c>
      <c r="C349" s="46" t="s">
        <v>2136</v>
      </c>
      <c r="D349" s="46" t="s">
        <v>2270</v>
      </c>
      <c r="E349" s="47" t="s">
        <v>1113</v>
      </c>
      <c r="F349" s="47" t="s">
        <v>1115</v>
      </c>
      <c r="G349" s="47">
        <v>415620</v>
      </c>
      <c r="H349" s="57">
        <v>357.9</v>
      </c>
      <c r="I349" s="60">
        <f>IF(R349="UP",VLOOKUP($I$1,Änderungen!$F$1:$G$4,2,FALSE),IF(OR(ISERROR(FIND("NOVOS",B349)),ISERROR(FIND("Design ",B349))),IF(OR(ISERROR(FIND("thanos EVO",B349)),ISERROR(FIND("Design ",B349))),0,96.55),19.35))</f>
        <v>0</v>
      </c>
      <c r="J349" s="40"/>
      <c r="K349" s="40" t="s">
        <v>1187</v>
      </c>
      <c r="L349" s="29">
        <f>IF(K349&lt;&gt;"",IFERROR(VLOOKUP(K349,Rabattwerte_eintragen!$A$3:$C$24,3,FALSE),0),0)</f>
        <v>0</v>
      </c>
      <c r="M349" s="58">
        <f>IF(H349&lt;&gt;"",H349*(1-L349)+I349*(1-VLOOKUP("A1",Rabattwerte_eintragen!$A$3:$C$26,3,FALSE)),"")</f>
        <v>357.9</v>
      </c>
      <c r="N349" s="40"/>
      <c r="O349" s="39" t="str">
        <f t="shared" si="6"/>
        <v>Artikel online anzeigen</v>
      </c>
      <c r="P349" s="44"/>
      <c r="Q349" s="49" t="s">
        <v>2717</v>
      </c>
      <c r="R349" s="37"/>
      <c r="S349" s="55"/>
      <c r="T349" s="40" t="s">
        <v>1143</v>
      </c>
      <c r="U349" s="63" t="s">
        <v>5141</v>
      </c>
    </row>
    <row r="350" spans="1:21" x14ac:dyDescent="0.25">
      <c r="A350" s="1">
        <v>9312</v>
      </c>
      <c r="B350" s="46" t="s">
        <v>4408</v>
      </c>
      <c r="C350" s="46" t="s">
        <v>2136</v>
      </c>
      <c r="D350" s="46" t="s">
        <v>2270</v>
      </c>
      <c r="E350" s="47" t="s">
        <v>1113</v>
      </c>
      <c r="F350" s="47" t="s">
        <v>1115</v>
      </c>
      <c r="G350" s="47">
        <v>419987</v>
      </c>
      <c r="H350" s="57">
        <v>389.05</v>
      </c>
      <c r="I350" s="60">
        <f>IF(R350="UP",VLOOKUP($I$1,Änderungen!$F$1:$G$4,2,FALSE),IF(OR(ISERROR(FIND("NOVOS",B350)),ISERROR(FIND("Design ",B350))),IF(OR(ISERROR(FIND("thanos EVO",B350)),ISERROR(FIND("Design ",B350))),0,96.55),19.35))</f>
        <v>0</v>
      </c>
      <c r="J350" s="40"/>
      <c r="K350" s="40" t="s">
        <v>1187</v>
      </c>
      <c r="L350" s="29">
        <f>IF(K350&lt;&gt;"",IFERROR(VLOOKUP(K350,Rabattwerte_eintragen!$A$3:$C$24,3,FALSE),0),0)</f>
        <v>0</v>
      </c>
      <c r="M350" s="58">
        <f>IF(H350&lt;&gt;"",H350*(1-L350)+I350*(1-VLOOKUP("A1",Rabattwerte_eintragen!$A$3:$C$26,3,FALSE)),"")</f>
        <v>389.05</v>
      </c>
      <c r="N350" s="40"/>
      <c r="O350" s="39" t="str">
        <f t="shared" si="6"/>
        <v>Artikel online anzeigen</v>
      </c>
      <c r="P350" s="44"/>
      <c r="Q350" s="49" t="s">
        <v>2718</v>
      </c>
      <c r="R350" s="37"/>
      <c r="S350" s="55"/>
      <c r="T350" s="40" t="s">
        <v>1143</v>
      </c>
      <c r="U350" s="63" t="s">
        <v>5142</v>
      </c>
    </row>
    <row r="351" spans="1:21" x14ac:dyDescent="0.25">
      <c r="A351" s="1">
        <v>9313</v>
      </c>
      <c r="B351" s="46" t="s">
        <v>4409</v>
      </c>
      <c r="C351" s="46" t="s">
        <v>2136</v>
      </c>
      <c r="D351" s="46" t="s">
        <v>2270</v>
      </c>
      <c r="E351" s="47" t="s">
        <v>1113</v>
      </c>
      <c r="F351" s="47" t="s">
        <v>1115</v>
      </c>
      <c r="G351" s="47">
        <v>538442</v>
      </c>
      <c r="H351" s="57">
        <v>417.75</v>
      </c>
      <c r="I351" s="60">
        <f>IF(R351="UP",VLOOKUP($I$1,Änderungen!$F$1:$G$4,2,FALSE),IF(OR(ISERROR(FIND("NOVOS",B351)),ISERROR(FIND("Design ",B351))),IF(OR(ISERROR(FIND("thanos EVO",B351)),ISERROR(FIND("Design ",B351))),0,96.55),19.35))</f>
        <v>0</v>
      </c>
      <c r="J351" s="40"/>
      <c r="K351" s="40" t="s">
        <v>1187</v>
      </c>
      <c r="L351" s="29">
        <f>IF(K351&lt;&gt;"",IFERROR(VLOOKUP(K351,Rabattwerte_eintragen!$A$3:$C$24,3,FALSE),0),0)</f>
        <v>0</v>
      </c>
      <c r="M351" s="58">
        <f>IF(H351&lt;&gt;"",H351*(1-L351)+I351*(1-VLOOKUP("A1",Rabattwerte_eintragen!$A$3:$C$26,3,FALSE)),"")</f>
        <v>417.75</v>
      </c>
      <c r="N351" s="40"/>
      <c r="O351" s="39" t="str">
        <f t="shared" si="6"/>
        <v>Artikel online anzeigen</v>
      </c>
      <c r="P351" s="44"/>
      <c r="Q351" s="49" t="s">
        <v>2719</v>
      </c>
      <c r="R351" s="37"/>
      <c r="S351" s="55"/>
      <c r="T351" s="40" t="s">
        <v>1143</v>
      </c>
      <c r="U351" s="63" t="s">
        <v>5143</v>
      </c>
    </row>
    <row r="352" spans="1:21" x14ac:dyDescent="0.25">
      <c r="A352" s="1">
        <v>7231</v>
      </c>
      <c r="B352" s="46" t="s">
        <v>164</v>
      </c>
      <c r="C352" s="46" t="s">
        <v>2139</v>
      </c>
      <c r="D352" s="46" t="s">
        <v>164</v>
      </c>
      <c r="E352" s="47" t="s">
        <v>1113</v>
      </c>
      <c r="F352" s="47" t="s">
        <v>1115</v>
      </c>
      <c r="G352" s="47">
        <v>835336</v>
      </c>
      <c r="H352" s="57">
        <v>141.4</v>
      </c>
      <c r="I352" s="60">
        <f>IF(R352="UP",VLOOKUP($I$1,Änderungen!$F$1:$G$4,2,FALSE),IF(OR(ISERROR(FIND("NOVOS",B352)),ISERROR(FIND("Design ",B352))),IF(OR(ISERROR(FIND("thanos EVO",B352)),ISERROR(FIND("Design ",B352))),0,96.55),19.35))</f>
        <v>0</v>
      </c>
      <c r="J352" s="40" t="s">
        <v>1019</v>
      </c>
      <c r="K352" s="40" t="s">
        <v>1178</v>
      </c>
      <c r="L352" s="29">
        <f>IF(K352&lt;&gt;"",IFERROR(VLOOKUP(K352,Rabattwerte_eintragen!$A$3:$C$24,3,FALSE),0),0)</f>
        <v>0</v>
      </c>
      <c r="M352" s="58">
        <f>IF(H352&lt;&gt;"",H352*(1-L352)+I352*(1-VLOOKUP("A1",Rabattwerte_eintragen!$A$3:$C$26,3,FALSE)),"")</f>
        <v>141.4</v>
      </c>
      <c r="N352" s="40"/>
      <c r="O352" s="39" t="str">
        <f t="shared" si="6"/>
        <v>Artikel online anzeigen</v>
      </c>
      <c r="P352" s="44"/>
      <c r="Q352" s="49" t="s">
        <v>2720</v>
      </c>
      <c r="R352" s="37"/>
      <c r="S352" s="55"/>
      <c r="T352" s="40" t="s">
        <v>1146</v>
      </c>
      <c r="U352" s="63" t="s">
        <v>5144</v>
      </c>
    </row>
    <row r="353" spans="1:21" x14ac:dyDescent="0.25">
      <c r="A353" s="1">
        <v>7232</v>
      </c>
      <c r="B353" s="46" t="s">
        <v>165</v>
      </c>
      <c r="C353" s="46" t="s">
        <v>2139</v>
      </c>
      <c r="D353" s="46" t="s">
        <v>164</v>
      </c>
      <c r="E353" s="47" t="s">
        <v>1113</v>
      </c>
      <c r="F353" s="47" t="s">
        <v>1115</v>
      </c>
      <c r="G353" s="47">
        <v>836777</v>
      </c>
      <c r="H353" s="57">
        <v>141.4</v>
      </c>
      <c r="I353" s="60">
        <f>IF(R353="UP",VLOOKUP($I$1,Änderungen!$F$1:$G$4,2,FALSE),IF(OR(ISERROR(FIND("NOVOS",B353)),ISERROR(FIND("Design ",B353))),IF(OR(ISERROR(FIND("thanos EVO",B353)),ISERROR(FIND("Design ",B353))),0,96.55),19.35))</f>
        <v>0</v>
      </c>
      <c r="J353" s="40" t="s">
        <v>1019</v>
      </c>
      <c r="K353" s="40" t="s">
        <v>1178</v>
      </c>
      <c r="L353" s="29">
        <f>IF(K353&lt;&gt;"",IFERROR(VLOOKUP(K353,Rabattwerte_eintragen!$A$3:$C$24,3,FALSE),0),0)</f>
        <v>0</v>
      </c>
      <c r="M353" s="58">
        <f>IF(H353&lt;&gt;"",H353*(1-L353)+I353*(1-VLOOKUP("A1",Rabattwerte_eintragen!$A$3:$C$26,3,FALSE)),"")</f>
        <v>141.4</v>
      </c>
      <c r="N353" s="40"/>
      <c r="O353" s="39" t="str">
        <f t="shared" si="6"/>
        <v>Artikel online anzeigen</v>
      </c>
      <c r="P353" s="44"/>
      <c r="Q353" s="49" t="s">
        <v>2721</v>
      </c>
      <c r="R353" s="37"/>
      <c r="S353" s="55"/>
      <c r="T353" s="40" t="s">
        <v>1146</v>
      </c>
      <c r="U353" s="63" t="s">
        <v>5144</v>
      </c>
    </row>
    <row r="354" spans="1:21" x14ac:dyDescent="0.25">
      <c r="A354" s="1">
        <v>2581</v>
      </c>
      <c r="B354" s="46" t="s">
        <v>1508</v>
      </c>
      <c r="C354" s="46" t="s">
        <v>2140</v>
      </c>
      <c r="D354" s="46" t="s">
        <v>2271</v>
      </c>
      <c r="E354" s="47" t="s">
        <v>1113</v>
      </c>
      <c r="F354" s="47" t="s">
        <v>1116</v>
      </c>
      <c r="G354" s="47">
        <v>728256</v>
      </c>
      <c r="H354" s="57">
        <v>27.95</v>
      </c>
      <c r="I354" s="60">
        <f>IF(R354="UP",VLOOKUP($I$1,Änderungen!$F$1:$G$4,2,FALSE),IF(OR(ISERROR(FIND("NOVOS",B354)),ISERROR(FIND("Design ",B354))),IF(OR(ISERROR(FIND("thanos EVO",B354)),ISERROR(FIND("Design ",B354))),0,96.55),19.35))</f>
        <v>0</v>
      </c>
      <c r="J354" s="40" t="s">
        <v>1019</v>
      </c>
      <c r="K354" s="40" t="s">
        <v>1173</v>
      </c>
      <c r="L354" s="29">
        <f>IF(K354&lt;&gt;"",IFERROR(VLOOKUP(K354,Rabattwerte_eintragen!$A$3:$C$24,3,FALSE),0),0)</f>
        <v>0</v>
      </c>
      <c r="M354" s="58">
        <f>IF(H354&lt;&gt;"",H354*(1-L354)+I354*(1-VLOOKUP("A1",Rabattwerte_eintragen!$A$3:$C$26,3,FALSE)),"")</f>
        <v>27.95</v>
      </c>
      <c r="N354" s="40"/>
      <c r="O354" s="39" t="str">
        <f t="shared" si="6"/>
        <v>Artikel online anzeigen</v>
      </c>
      <c r="P354" s="44"/>
      <c r="Q354" s="49" t="s">
        <v>2722</v>
      </c>
      <c r="R354" s="37"/>
      <c r="S354" s="55"/>
      <c r="T354" s="40" t="s">
        <v>1145</v>
      </c>
      <c r="U354" s="63" t="s">
        <v>5145</v>
      </c>
    </row>
    <row r="355" spans="1:21" x14ac:dyDescent="0.25">
      <c r="A355" s="1">
        <v>2584</v>
      </c>
      <c r="B355" s="46" t="s">
        <v>1509</v>
      </c>
      <c r="C355" s="46" t="s">
        <v>2140</v>
      </c>
      <c r="D355" s="46" t="s">
        <v>2271</v>
      </c>
      <c r="E355" s="47" t="s">
        <v>1113</v>
      </c>
      <c r="F355" s="47" t="s">
        <v>1116</v>
      </c>
      <c r="G355" s="47">
        <v>728386</v>
      </c>
      <c r="H355" s="57">
        <v>30.8</v>
      </c>
      <c r="I355" s="60">
        <f>IF(R355="UP",VLOOKUP($I$1,Änderungen!$F$1:$G$4,2,FALSE),IF(OR(ISERROR(FIND("NOVOS",B355)),ISERROR(FIND("Design ",B355))),IF(OR(ISERROR(FIND("thanos EVO",B355)),ISERROR(FIND("Design ",B355))),0,96.55),19.35))</f>
        <v>0</v>
      </c>
      <c r="J355" s="40" t="s">
        <v>1019</v>
      </c>
      <c r="K355" s="40" t="s">
        <v>1173</v>
      </c>
      <c r="L355" s="29">
        <f>IF(K355&lt;&gt;"",IFERROR(VLOOKUP(K355,Rabattwerte_eintragen!$A$3:$C$24,3,FALSE),0),0)</f>
        <v>0</v>
      </c>
      <c r="M355" s="58">
        <f>IF(H355&lt;&gt;"",H355*(1-L355)+I355*(1-VLOOKUP("A1",Rabattwerte_eintragen!$A$3:$C$26,3,FALSE)),"")</f>
        <v>30.8</v>
      </c>
      <c r="N355" s="40"/>
      <c r="O355" s="39" t="str">
        <f t="shared" si="6"/>
        <v>Artikel online anzeigen</v>
      </c>
      <c r="P355" s="44"/>
      <c r="Q355" s="49" t="s">
        <v>2723</v>
      </c>
      <c r="R355" s="37"/>
      <c r="S355" s="55"/>
      <c r="T355" s="40" t="s">
        <v>1145</v>
      </c>
      <c r="U355" s="63" t="s">
        <v>5146</v>
      </c>
    </row>
    <row r="356" spans="1:21" x14ac:dyDescent="0.25">
      <c r="A356" s="1">
        <v>2585</v>
      </c>
      <c r="B356" s="46" t="s">
        <v>1510</v>
      </c>
      <c r="C356" s="46" t="s">
        <v>2140</v>
      </c>
      <c r="D356" s="46" t="s">
        <v>2271</v>
      </c>
      <c r="E356" s="47" t="s">
        <v>1113</v>
      </c>
      <c r="F356" s="47" t="s">
        <v>1116</v>
      </c>
      <c r="G356" s="47">
        <v>728393</v>
      </c>
      <c r="H356" s="57">
        <v>35.4</v>
      </c>
      <c r="I356" s="60">
        <f>IF(R356="UP",VLOOKUP($I$1,Änderungen!$F$1:$G$4,2,FALSE),IF(OR(ISERROR(FIND("NOVOS",B356)),ISERROR(FIND("Design ",B356))),IF(OR(ISERROR(FIND("thanos EVO",B356)),ISERROR(FIND("Design ",B356))),0,96.55),19.35))</f>
        <v>0</v>
      </c>
      <c r="J356" s="40"/>
      <c r="K356" s="40" t="s">
        <v>1173</v>
      </c>
      <c r="L356" s="29">
        <f>IF(K356&lt;&gt;"",IFERROR(VLOOKUP(K356,Rabattwerte_eintragen!$A$3:$C$24,3,FALSE),0),0)</f>
        <v>0</v>
      </c>
      <c r="M356" s="58">
        <f>IF(H356&lt;&gt;"",H356*(1-L356)+I356*(1-VLOOKUP("A1",Rabattwerte_eintragen!$A$3:$C$26,3,FALSE)),"")</f>
        <v>35.4</v>
      </c>
      <c r="N356" s="40"/>
      <c r="O356" s="39" t="str">
        <f t="shared" si="6"/>
        <v>Artikel online anzeigen</v>
      </c>
      <c r="P356" s="44"/>
      <c r="Q356" s="49" t="s">
        <v>2724</v>
      </c>
      <c r="R356" s="37"/>
      <c r="S356" s="55"/>
      <c r="T356" s="40" t="s">
        <v>1145</v>
      </c>
      <c r="U356" s="63" t="s">
        <v>5147</v>
      </c>
    </row>
    <row r="357" spans="1:21" x14ac:dyDescent="0.25">
      <c r="A357" s="1">
        <v>2588</v>
      </c>
      <c r="B357" s="46" t="s">
        <v>1511</v>
      </c>
      <c r="C357" s="46" t="s">
        <v>2140</v>
      </c>
      <c r="D357" s="46" t="s">
        <v>2271</v>
      </c>
      <c r="E357" s="47" t="s">
        <v>1113</v>
      </c>
      <c r="F357" s="47" t="s">
        <v>1116</v>
      </c>
      <c r="G357" s="47">
        <v>728423</v>
      </c>
      <c r="H357" s="57">
        <v>26.099999999999998</v>
      </c>
      <c r="I357" s="60">
        <f>IF(R357="UP",VLOOKUP($I$1,Änderungen!$F$1:$G$4,2,FALSE),IF(OR(ISERROR(FIND("NOVOS",B357)),ISERROR(FIND("Design ",B357))),IF(OR(ISERROR(FIND("thanos EVO",B357)),ISERROR(FIND("Design ",B357))),0,96.55),19.35))</f>
        <v>0</v>
      </c>
      <c r="J357" s="40" t="s">
        <v>1019</v>
      </c>
      <c r="K357" s="40" t="s">
        <v>1173</v>
      </c>
      <c r="L357" s="29">
        <f>IF(K357&lt;&gt;"",IFERROR(VLOOKUP(K357,Rabattwerte_eintragen!$A$3:$C$24,3,FALSE),0),0)</f>
        <v>0</v>
      </c>
      <c r="M357" s="58">
        <f>IF(H357&lt;&gt;"",H357*(1-L357)+I357*(1-VLOOKUP("A1",Rabattwerte_eintragen!$A$3:$C$26,3,FALSE)),"")</f>
        <v>26.099999999999998</v>
      </c>
      <c r="N357" s="40"/>
      <c r="O357" s="39" t="str">
        <f t="shared" si="6"/>
        <v>Artikel online anzeigen</v>
      </c>
      <c r="P357" s="44"/>
      <c r="Q357" s="49" t="s">
        <v>2725</v>
      </c>
      <c r="R357" s="37"/>
      <c r="S357" s="55"/>
      <c r="T357" s="40" t="s">
        <v>1145</v>
      </c>
      <c r="U357" s="63" t="s">
        <v>5148</v>
      </c>
    </row>
    <row r="358" spans="1:21" x14ac:dyDescent="0.25">
      <c r="A358" s="1">
        <v>2586</v>
      </c>
      <c r="B358" s="46" t="s">
        <v>1512</v>
      </c>
      <c r="C358" s="46" t="s">
        <v>2140</v>
      </c>
      <c r="D358" s="46" t="s">
        <v>2271</v>
      </c>
      <c r="E358" s="47" t="s">
        <v>1113</v>
      </c>
      <c r="F358" s="47" t="s">
        <v>1116</v>
      </c>
      <c r="G358" s="47">
        <v>728409</v>
      </c>
      <c r="H358" s="57">
        <v>30.5</v>
      </c>
      <c r="I358" s="60">
        <f>IF(R358="UP",VLOOKUP($I$1,Änderungen!$F$1:$G$4,2,FALSE),IF(OR(ISERROR(FIND("NOVOS",B358)),ISERROR(FIND("Design ",B358))),IF(OR(ISERROR(FIND("thanos EVO",B358)),ISERROR(FIND("Design ",B358))),0,96.55),19.35))</f>
        <v>0</v>
      </c>
      <c r="J358" s="40" t="s">
        <v>1019</v>
      </c>
      <c r="K358" s="40" t="s">
        <v>1173</v>
      </c>
      <c r="L358" s="29">
        <f>IF(K358&lt;&gt;"",IFERROR(VLOOKUP(K358,Rabattwerte_eintragen!$A$3:$C$24,3,FALSE),0),0)</f>
        <v>0</v>
      </c>
      <c r="M358" s="58">
        <f>IF(H358&lt;&gt;"",H358*(1-L358)+I358*(1-VLOOKUP("A1",Rabattwerte_eintragen!$A$3:$C$26,3,FALSE)),"")</f>
        <v>30.5</v>
      </c>
      <c r="N358" s="40"/>
      <c r="O358" s="39" t="str">
        <f t="shared" si="6"/>
        <v>Artikel online anzeigen</v>
      </c>
      <c r="P358" s="44"/>
      <c r="Q358" s="49" t="s">
        <v>2726</v>
      </c>
      <c r="R358" s="37"/>
      <c r="S358" s="55"/>
      <c r="T358" s="40" t="s">
        <v>1145</v>
      </c>
      <c r="U358" s="63" t="s">
        <v>5149</v>
      </c>
    </row>
    <row r="359" spans="1:21" x14ac:dyDescent="0.25">
      <c r="A359" s="1">
        <v>2587</v>
      </c>
      <c r="B359" s="46" t="s">
        <v>1513</v>
      </c>
      <c r="C359" s="46" t="s">
        <v>2140</v>
      </c>
      <c r="D359" s="46" t="s">
        <v>2271</v>
      </c>
      <c r="E359" s="47" t="s">
        <v>1113</v>
      </c>
      <c r="F359" s="47" t="s">
        <v>1116</v>
      </c>
      <c r="G359" s="47">
        <v>728416</v>
      </c>
      <c r="H359" s="57">
        <v>35.4</v>
      </c>
      <c r="I359" s="60">
        <f>IF(R359="UP",VLOOKUP($I$1,Änderungen!$F$1:$G$4,2,FALSE),IF(OR(ISERROR(FIND("NOVOS",B359)),ISERROR(FIND("Design ",B359))),IF(OR(ISERROR(FIND("thanos EVO",B359)),ISERROR(FIND("Design ",B359))),0,96.55),19.35))</f>
        <v>0</v>
      </c>
      <c r="J359" s="40" t="s">
        <v>1019</v>
      </c>
      <c r="K359" s="40" t="s">
        <v>1173</v>
      </c>
      <c r="L359" s="29">
        <f>IF(K359&lt;&gt;"",IFERROR(VLOOKUP(K359,Rabattwerte_eintragen!$A$3:$C$24,3,FALSE),0),0)</f>
        <v>0</v>
      </c>
      <c r="M359" s="58">
        <f>IF(H359&lt;&gt;"",H359*(1-L359)+I359*(1-VLOOKUP("A1",Rabattwerte_eintragen!$A$3:$C$26,3,FALSE)),"")</f>
        <v>35.4</v>
      </c>
      <c r="N359" s="40"/>
      <c r="O359" s="39" t="str">
        <f t="shared" si="6"/>
        <v>Artikel online anzeigen</v>
      </c>
      <c r="P359" s="45"/>
      <c r="Q359" s="49" t="s">
        <v>2727</v>
      </c>
      <c r="R359" s="37"/>
      <c r="S359" s="55"/>
      <c r="T359" s="40" t="s">
        <v>1145</v>
      </c>
      <c r="U359" s="63" t="s">
        <v>5150</v>
      </c>
    </row>
    <row r="360" spans="1:21" x14ac:dyDescent="0.25">
      <c r="A360" s="1">
        <v>2602</v>
      </c>
      <c r="B360" s="46" t="s">
        <v>1514</v>
      </c>
      <c r="C360" s="46" t="s">
        <v>2140</v>
      </c>
      <c r="D360" s="46" t="s">
        <v>2271</v>
      </c>
      <c r="E360" s="47" t="s">
        <v>1113</v>
      </c>
      <c r="F360" s="47" t="s">
        <v>1116</v>
      </c>
      <c r="G360" s="47">
        <v>731614</v>
      </c>
      <c r="H360" s="57">
        <v>97.4</v>
      </c>
      <c r="I360" s="60">
        <f>IF(R360="UP",VLOOKUP($I$1,Änderungen!$F$1:$G$4,2,FALSE),IF(OR(ISERROR(FIND("NOVOS",B360)),ISERROR(FIND("Design ",B360))),IF(OR(ISERROR(FIND("thanos EVO",B360)),ISERROR(FIND("Design ",B360))),0,96.55),19.35))</f>
        <v>0</v>
      </c>
      <c r="J360" s="40" t="s">
        <v>1019</v>
      </c>
      <c r="K360" s="40" t="s">
        <v>1172</v>
      </c>
      <c r="L360" s="29">
        <f>IF(K360&lt;&gt;"",IFERROR(VLOOKUP(K360,Rabattwerte_eintragen!$A$3:$C$24,3,FALSE),0),0)</f>
        <v>0</v>
      </c>
      <c r="M360" s="58">
        <f>IF(H360&lt;&gt;"",H360*(1-L360)+I360*(1-VLOOKUP("A1",Rabattwerte_eintragen!$A$3:$C$26,3,FALSE)),"")</f>
        <v>97.4</v>
      </c>
      <c r="N360" s="40"/>
      <c r="O360" s="39" t="str">
        <f t="shared" si="6"/>
        <v>Artikel online anzeigen</v>
      </c>
      <c r="P360" s="44"/>
      <c r="Q360" s="49" t="s">
        <v>2728</v>
      </c>
      <c r="R360" s="37"/>
      <c r="S360" s="55"/>
      <c r="T360" s="40" t="s">
        <v>1145</v>
      </c>
      <c r="U360" s="63" t="s">
        <v>5151</v>
      </c>
    </row>
    <row r="361" spans="1:21" x14ac:dyDescent="0.25">
      <c r="A361" s="1">
        <v>2603</v>
      </c>
      <c r="B361" s="46" t="s">
        <v>1515</v>
      </c>
      <c r="C361" s="46" t="s">
        <v>2140</v>
      </c>
      <c r="D361" s="46" t="s">
        <v>2271</v>
      </c>
      <c r="E361" s="47" t="s">
        <v>1113</v>
      </c>
      <c r="F361" s="47" t="s">
        <v>1116</v>
      </c>
      <c r="G361" s="47">
        <v>731621</v>
      </c>
      <c r="H361" s="57">
        <v>115.7</v>
      </c>
      <c r="I361" s="60">
        <f>IF(R361="UP",VLOOKUP($I$1,Änderungen!$F$1:$G$4,2,FALSE),IF(OR(ISERROR(FIND("NOVOS",B361)),ISERROR(FIND("Design ",B361))),IF(OR(ISERROR(FIND("thanos EVO",B361)),ISERROR(FIND("Design ",B361))),0,96.55),19.35))</f>
        <v>0</v>
      </c>
      <c r="J361" s="40" t="s">
        <v>1019</v>
      </c>
      <c r="K361" s="40" t="s">
        <v>1172</v>
      </c>
      <c r="L361" s="29">
        <f>IF(K361&lt;&gt;"",IFERROR(VLOOKUP(K361,Rabattwerte_eintragen!$A$3:$C$24,3,FALSE),0),0)</f>
        <v>0</v>
      </c>
      <c r="M361" s="58">
        <f>IF(H361&lt;&gt;"",H361*(1-L361)+I361*(1-VLOOKUP("A1",Rabattwerte_eintragen!$A$3:$C$26,3,FALSE)),"")</f>
        <v>115.7</v>
      </c>
      <c r="N361" s="40"/>
      <c r="O361" s="39" t="str">
        <f t="shared" si="6"/>
        <v>Artikel online anzeigen</v>
      </c>
      <c r="P361" s="44"/>
      <c r="Q361" s="49" t="s">
        <v>2729</v>
      </c>
      <c r="R361" s="37"/>
      <c r="S361" s="55"/>
      <c r="T361" s="40" t="s">
        <v>1145</v>
      </c>
      <c r="U361" s="63" t="s">
        <v>5152</v>
      </c>
    </row>
    <row r="362" spans="1:21" x14ac:dyDescent="0.25">
      <c r="A362" s="1">
        <v>2610</v>
      </c>
      <c r="B362" s="46" t="s">
        <v>1516</v>
      </c>
      <c r="C362" s="46" t="s">
        <v>2141</v>
      </c>
      <c r="D362" s="46" t="s">
        <v>2271</v>
      </c>
      <c r="E362" s="47" t="s">
        <v>1113</v>
      </c>
      <c r="F362" s="47" t="s">
        <v>1116</v>
      </c>
      <c r="G362" s="47">
        <v>731904</v>
      </c>
      <c r="H362" s="57">
        <v>151.15</v>
      </c>
      <c r="I362" s="60">
        <f>IF(R362="UP",VLOOKUP($I$1,Änderungen!$F$1:$G$4,2,FALSE),IF(OR(ISERROR(FIND("NOVOS",B362)),ISERROR(FIND("Design ",B362))),IF(OR(ISERROR(FIND("thanos EVO",B362)),ISERROR(FIND("Design ",B362))),0,96.55),19.35))</f>
        <v>0</v>
      </c>
      <c r="J362" s="40" t="s">
        <v>1019</v>
      </c>
      <c r="K362" s="40" t="s">
        <v>1179</v>
      </c>
      <c r="L362" s="29">
        <f>IF(K362&lt;&gt;"",IFERROR(VLOOKUP(K362,Rabattwerte_eintragen!$A$3:$C$24,3,FALSE),0),0)</f>
        <v>0</v>
      </c>
      <c r="M362" s="58">
        <f>IF(H362&lt;&gt;"",H362*(1-L362)+I362*(1-VLOOKUP("A1",Rabattwerte_eintragen!$A$3:$C$26,3,FALSE)),"")</f>
        <v>151.15</v>
      </c>
      <c r="N362" s="40"/>
      <c r="O362" s="39" t="str">
        <f t="shared" si="6"/>
        <v>Artikel online anzeigen</v>
      </c>
      <c r="P362" s="44"/>
      <c r="Q362" s="49" t="s">
        <v>2730</v>
      </c>
      <c r="R362" s="37"/>
      <c r="S362" s="55"/>
      <c r="T362" s="40" t="s">
        <v>1146</v>
      </c>
      <c r="U362" s="63" t="s">
        <v>5153</v>
      </c>
    </row>
    <row r="363" spans="1:21" x14ac:dyDescent="0.25">
      <c r="A363" s="1">
        <v>2612</v>
      </c>
      <c r="B363" s="46" t="s">
        <v>1517</v>
      </c>
      <c r="C363" s="46" t="s">
        <v>2141</v>
      </c>
      <c r="D363" s="46" t="s">
        <v>2271</v>
      </c>
      <c r="E363" s="47" t="s">
        <v>1113</v>
      </c>
      <c r="F363" s="47" t="s">
        <v>1116</v>
      </c>
      <c r="G363" s="47">
        <v>731911</v>
      </c>
      <c r="H363" s="57">
        <v>151.15</v>
      </c>
      <c r="I363" s="60">
        <f>IF(R363="UP",VLOOKUP($I$1,Änderungen!$F$1:$G$4,2,FALSE),IF(OR(ISERROR(FIND("NOVOS",B363)),ISERROR(FIND("Design ",B363))),IF(OR(ISERROR(FIND("thanos EVO",B363)),ISERROR(FIND("Design ",B363))),0,96.55),19.35))</f>
        <v>0</v>
      </c>
      <c r="J363" s="40" t="s">
        <v>1019</v>
      </c>
      <c r="K363" s="40" t="s">
        <v>1179</v>
      </c>
      <c r="L363" s="29">
        <f>IF(K363&lt;&gt;"",IFERROR(VLOOKUP(K363,Rabattwerte_eintragen!$A$3:$C$24,3,FALSE),0),0)</f>
        <v>0</v>
      </c>
      <c r="M363" s="58">
        <f>IF(H363&lt;&gt;"",H363*(1-L363)+I363*(1-VLOOKUP("A1",Rabattwerte_eintragen!$A$3:$C$26,3,FALSE)),"")</f>
        <v>151.15</v>
      </c>
      <c r="N363" s="40"/>
      <c r="O363" s="39" t="str">
        <f t="shared" si="6"/>
        <v>Artikel online anzeigen</v>
      </c>
      <c r="P363" s="44"/>
      <c r="Q363" s="49" t="s">
        <v>2731</v>
      </c>
      <c r="R363" s="37"/>
      <c r="S363" s="55"/>
      <c r="T363" s="40" t="s">
        <v>1146</v>
      </c>
      <c r="U363" s="63" t="s">
        <v>5154</v>
      </c>
    </row>
    <row r="364" spans="1:21" x14ac:dyDescent="0.25">
      <c r="A364" s="1">
        <v>2619</v>
      </c>
      <c r="B364" s="46" t="s">
        <v>1518</v>
      </c>
      <c r="C364" s="46" t="s">
        <v>2142</v>
      </c>
      <c r="D364" s="46" t="s">
        <v>2271</v>
      </c>
      <c r="E364" s="47" t="s">
        <v>1113</v>
      </c>
      <c r="F364" s="47" t="s">
        <v>1116</v>
      </c>
      <c r="G364" s="47">
        <v>735353</v>
      </c>
      <c r="H364" s="57">
        <v>362.35</v>
      </c>
      <c r="I364" s="60">
        <f>IF(R364="UP",VLOOKUP($I$1,Änderungen!$F$1:$G$4,2,FALSE),IF(OR(ISERROR(FIND("NOVOS",B364)),ISERROR(FIND("Design ",B364))),IF(OR(ISERROR(FIND("thanos EVO",B364)),ISERROR(FIND("Design ",B364))),0,96.55),19.35))</f>
        <v>0</v>
      </c>
      <c r="J364" s="40"/>
      <c r="K364" s="40" t="s">
        <v>1185</v>
      </c>
      <c r="L364" s="29">
        <f>IF(K364&lt;&gt;"",IFERROR(VLOOKUP(K364,Rabattwerte_eintragen!$A$3:$C$24,3,FALSE),0),0)</f>
        <v>0</v>
      </c>
      <c r="M364" s="58">
        <f>IF(H364&lt;&gt;"",H364*(1-L364)+I364*(1-VLOOKUP("A1",Rabattwerte_eintragen!$A$3:$C$26,3,FALSE)),"")</f>
        <v>362.35</v>
      </c>
      <c r="N364" s="40"/>
      <c r="O364" s="39" t="str">
        <f t="shared" si="6"/>
        <v>Artikel online anzeigen</v>
      </c>
      <c r="P364" s="44"/>
      <c r="Q364" s="49" t="s">
        <v>2732</v>
      </c>
      <c r="R364" s="37"/>
      <c r="S364" s="55"/>
      <c r="T364" s="40" t="s">
        <v>1147</v>
      </c>
      <c r="U364" s="63" t="s">
        <v>5155</v>
      </c>
    </row>
    <row r="365" spans="1:21" x14ac:dyDescent="0.25">
      <c r="A365" s="1">
        <v>2620</v>
      </c>
      <c r="B365" s="46" t="s">
        <v>1519</v>
      </c>
      <c r="C365" s="46" t="s">
        <v>2142</v>
      </c>
      <c r="D365" s="46" t="s">
        <v>2271</v>
      </c>
      <c r="E365" s="47" t="s">
        <v>1113</v>
      </c>
      <c r="F365" s="47" t="s">
        <v>1116</v>
      </c>
      <c r="G365" s="47">
        <v>735421</v>
      </c>
      <c r="H365" s="57">
        <v>362.35</v>
      </c>
      <c r="I365" s="60">
        <f>IF(R365="UP",VLOOKUP($I$1,Änderungen!$F$1:$G$4,2,FALSE),IF(OR(ISERROR(FIND("NOVOS",B365)),ISERROR(FIND("Design ",B365))),IF(OR(ISERROR(FIND("thanos EVO",B365)),ISERROR(FIND("Design ",B365))),0,96.55),19.35))</f>
        <v>0</v>
      </c>
      <c r="J365" s="40"/>
      <c r="K365" s="40" t="s">
        <v>1185</v>
      </c>
      <c r="L365" s="29">
        <f>IF(K365&lt;&gt;"",IFERROR(VLOOKUP(K365,Rabattwerte_eintragen!$A$3:$C$24,3,FALSE),0),0)</f>
        <v>0</v>
      </c>
      <c r="M365" s="58">
        <f>IF(H365&lt;&gt;"",H365*(1-L365)+I365*(1-VLOOKUP("A1",Rabattwerte_eintragen!$A$3:$C$26,3,FALSE)),"")</f>
        <v>362.35</v>
      </c>
      <c r="N365" s="40"/>
      <c r="O365" s="39" t="str">
        <f t="shared" si="6"/>
        <v>Artikel online anzeigen</v>
      </c>
      <c r="P365" s="44"/>
      <c r="Q365" s="49" t="s">
        <v>2733</v>
      </c>
      <c r="R365" s="37"/>
      <c r="S365" s="55"/>
      <c r="T365" s="40" t="s">
        <v>1147</v>
      </c>
      <c r="U365" s="63" t="s">
        <v>5156</v>
      </c>
    </row>
    <row r="366" spans="1:21" x14ac:dyDescent="0.25">
      <c r="A366" s="1">
        <v>2621</v>
      </c>
      <c r="B366" s="46" t="s">
        <v>1520</v>
      </c>
      <c r="C366" s="46" t="s">
        <v>2143</v>
      </c>
      <c r="D366" s="46" t="s">
        <v>2271</v>
      </c>
      <c r="E366" s="47" t="s">
        <v>1113</v>
      </c>
      <c r="F366" s="47" t="s">
        <v>1116</v>
      </c>
      <c r="G366" s="47">
        <v>735360</v>
      </c>
      <c r="H366" s="57">
        <v>391.95</v>
      </c>
      <c r="I366" s="60">
        <f>IF(R366="UP",VLOOKUP($I$1,Änderungen!$F$1:$G$4,2,FALSE),IF(OR(ISERROR(FIND("NOVOS",B366)),ISERROR(FIND("Design ",B366))),IF(OR(ISERROR(FIND("thanos EVO",B366)),ISERROR(FIND("Design ",B366))),0,96.55),19.35))</f>
        <v>0</v>
      </c>
      <c r="J366" s="40"/>
      <c r="K366" s="40" t="s">
        <v>1185</v>
      </c>
      <c r="L366" s="29">
        <f>IF(K366&lt;&gt;"",IFERROR(VLOOKUP(K366,Rabattwerte_eintragen!$A$3:$C$24,3,FALSE),0),0)</f>
        <v>0</v>
      </c>
      <c r="M366" s="58">
        <f>IF(H366&lt;&gt;"",H366*(1-L366)+I366*(1-VLOOKUP("A1",Rabattwerte_eintragen!$A$3:$C$26,3,FALSE)),"")</f>
        <v>391.95</v>
      </c>
      <c r="N366" s="40"/>
      <c r="O366" s="39" t="str">
        <f t="shared" si="6"/>
        <v>Artikel online anzeigen</v>
      </c>
      <c r="P366" s="44"/>
      <c r="Q366" s="49" t="s">
        <v>2734</v>
      </c>
      <c r="R366" s="37"/>
      <c r="S366" s="55"/>
      <c r="T366" s="40" t="s">
        <v>1147</v>
      </c>
      <c r="U366" s="63" t="s">
        <v>5157</v>
      </c>
    </row>
    <row r="367" spans="1:21" x14ac:dyDescent="0.25">
      <c r="A367" s="1">
        <v>2623</v>
      </c>
      <c r="B367" s="46" t="s">
        <v>1521</v>
      </c>
      <c r="C367" s="46" t="s">
        <v>2144</v>
      </c>
      <c r="D367" s="46" t="s">
        <v>2271</v>
      </c>
      <c r="E367" s="47" t="s">
        <v>1113</v>
      </c>
      <c r="F367" s="47" t="s">
        <v>1116</v>
      </c>
      <c r="G367" s="47">
        <v>735377</v>
      </c>
      <c r="H367" s="57">
        <v>450.85</v>
      </c>
      <c r="I367" s="60">
        <f>IF(R367="UP",VLOOKUP($I$1,Änderungen!$F$1:$G$4,2,FALSE),IF(OR(ISERROR(FIND("NOVOS",B367)),ISERROR(FIND("Design ",B367))),IF(OR(ISERROR(FIND("thanos EVO",B367)),ISERROR(FIND("Design ",B367))),0,96.55),19.35))</f>
        <v>0</v>
      </c>
      <c r="J367" s="40"/>
      <c r="K367" s="40" t="s">
        <v>1185</v>
      </c>
      <c r="L367" s="29">
        <f>IF(K367&lt;&gt;"",IFERROR(VLOOKUP(K367,Rabattwerte_eintragen!$A$3:$C$24,3,FALSE),0),0)</f>
        <v>0</v>
      </c>
      <c r="M367" s="58">
        <f>IF(H367&lt;&gt;"",H367*(1-L367)+I367*(1-VLOOKUP("A1",Rabattwerte_eintragen!$A$3:$C$26,3,FALSE)),"")</f>
        <v>450.85</v>
      </c>
      <c r="N367" s="40"/>
      <c r="O367" s="39" t="str">
        <f t="shared" si="6"/>
        <v>Artikel online anzeigen</v>
      </c>
      <c r="P367" s="44"/>
      <c r="Q367" s="49" t="s">
        <v>2735</v>
      </c>
      <c r="R367" s="37"/>
      <c r="S367" s="55"/>
      <c r="T367" s="40" t="s">
        <v>1147</v>
      </c>
      <c r="U367" s="63" t="s">
        <v>5158</v>
      </c>
    </row>
    <row r="368" spans="1:21" x14ac:dyDescent="0.25">
      <c r="A368" s="1">
        <v>2643</v>
      </c>
      <c r="B368" s="46" t="s">
        <v>1522</v>
      </c>
      <c r="C368" s="46" t="s">
        <v>2145</v>
      </c>
      <c r="D368" s="46" t="s">
        <v>2271</v>
      </c>
      <c r="E368" s="47" t="s">
        <v>1113</v>
      </c>
      <c r="F368" s="47" t="s">
        <v>1116</v>
      </c>
      <c r="G368" s="47">
        <v>733663</v>
      </c>
      <c r="H368" s="57">
        <v>288.95</v>
      </c>
      <c r="I368" s="60">
        <f>IF(R368="UP",VLOOKUP($I$1,Änderungen!$F$1:$G$4,2,FALSE),IF(OR(ISERROR(FIND("NOVOS",B368)),ISERROR(FIND("Design ",B368))),IF(OR(ISERROR(FIND("thanos EVO",B368)),ISERROR(FIND("Design ",B368))),0,96.55),19.35))</f>
        <v>0</v>
      </c>
      <c r="J368" s="40" t="s">
        <v>1019</v>
      </c>
      <c r="K368" s="40" t="s">
        <v>1185</v>
      </c>
      <c r="L368" s="29">
        <f>IF(K368&lt;&gt;"",IFERROR(VLOOKUP(K368,Rabattwerte_eintragen!$A$3:$C$24,3,FALSE),0),0)</f>
        <v>0</v>
      </c>
      <c r="M368" s="58">
        <f>IF(H368&lt;&gt;"",H368*(1-L368)+I368*(1-VLOOKUP("A1",Rabattwerte_eintragen!$A$3:$C$26,3,FALSE)),"")</f>
        <v>288.95</v>
      </c>
      <c r="N368" s="40"/>
      <c r="O368" s="39" t="str">
        <f t="shared" si="6"/>
        <v>Artikel online anzeigen</v>
      </c>
      <c r="P368" s="44"/>
      <c r="Q368" s="49" t="s">
        <v>2736</v>
      </c>
      <c r="R368" s="37"/>
      <c r="S368" s="55"/>
      <c r="T368" s="40" t="s">
        <v>1147</v>
      </c>
      <c r="U368" s="63" t="s">
        <v>5159</v>
      </c>
    </row>
    <row r="369" spans="1:21" x14ac:dyDescent="0.25">
      <c r="A369" s="1">
        <v>2644</v>
      </c>
      <c r="B369" s="46" t="s">
        <v>1523</v>
      </c>
      <c r="C369" s="46" t="s">
        <v>2145</v>
      </c>
      <c r="D369" s="46" t="s">
        <v>2271</v>
      </c>
      <c r="E369" s="47" t="s">
        <v>1113</v>
      </c>
      <c r="F369" s="47" t="s">
        <v>1116</v>
      </c>
      <c r="G369" s="47">
        <v>733724</v>
      </c>
      <c r="H369" s="57">
        <v>288.95</v>
      </c>
      <c r="I369" s="60">
        <f>IF(R369="UP",VLOOKUP($I$1,Änderungen!$F$1:$G$4,2,FALSE),IF(OR(ISERROR(FIND("NOVOS",B369)),ISERROR(FIND("Design ",B369))),IF(OR(ISERROR(FIND("thanos EVO",B369)),ISERROR(FIND("Design ",B369))),0,96.55),19.35))</f>
        <v>0</v>
      </c>
      <c r="J369" s="40"/>
      <c r="K369" s="40" t="s">
        <v>1185</v>
      </c>
      <c r="L369" s="29">
        <f>IF(K369&lt;&gt;"",IFERROR(VLOOKUP(K369,Rabattwerte_eintragen!$A$3:$C$24,3,FALSE),0),0)</f>
        <v>0</v>
      </c>
      <c r="M369" s="58">
        <f>IF(H369&lt;&gt;"",H369*(1-L369)+I369*(1-VLOOKUP("A1",Rabattwerte_eintragen!$A$3:$C$26,3,FALSE)),"")</f>
        <v>288.95</v>
      </c>
      <c r="N369" s="40"/>
      <c r="O369" s="39" t="str">
        <f t="shared" si="6"/>
        <v>Artikel online anzeigen</v>
      </c>
      <c r="P369" s="44"/>
      <c r="Q369" s="49" t="s">
        <v>2737</v>
      </c>
      <c r="R369" s="37"/>
      <c r="S369" s="55"/>
      <c r="T369" s="40" t="s">
        <v>1147</v>
      </c>
      <c r="U369" s="63" t="s">
        <v>5160</v>
      </c>
    </row>
    <row r="370" spans="1:21" x14ac:dyDescent="0.25">
      <c r="A370" s="1">
        <v>2645</v>
      </c>
      <c r="B370" s="46" t="s">
        <v>1524</v>
      </c>
      <c r="C370" s="46" t="s">
        <v>2146</v>
      </c>
      <c r="D370" s="46" t="s">
        <v>2271</v>
      </c>
      <c r="E370" s="47" t="s">
        <v>1113</v>
      </c>
      <c r="F370" s="47" t="s">
        <v>1116</v>
      </c>
      <c r="G370" s="47">
        <v>733670</v>
      </c>
      <c r="H370" s="57">
        <v>318.39999999999998</v>
      </c>
      <c r="I370" s="60">
        <f>IF(R370="UP",VLOOKUP($I$1,Änderungen!$F$1:$G$4,2,FALSE),IF(OR(ISERROR(FIND("NOVOS",B370)),ISERROR(FIND("Design ",B370))),IF(OR(ISERROR(FIND("thanos EVO",B370)),ISERROR(FIND("Design ",B370))),0,96.55),19.35))</f>
        <v>0</v>
      </c>
      <c r="J370" s="40" t="s">
        <v>1019</v>
      </c>
      <c r="K370" s="40" t="s">
        <v>1185</v>
      </c>
      <c r="L370" s="29">
        <f>IF(K370&lt;&gt;"",IFERROR(VLOOKUP(K370,Rabattwerte_eintragen!$A$3:$C$24,3,FALSE),0),0)</f>
        <v>0</v>
      </c>
      <c r="M370" s="58">
        <f>IF(H370&lt;&gt;"",H370*(1-L370)+I370*(1-VLOOKUP("A1",Rabattwerte_eintragen!$A$3:$C$26,3,FALSE)),"")</f>
        <v>318.39999999999998</v>
      </c>
      <c r="N370" s="40"/>
      <c r="O370" s="39" t="str">
        <f t="shared" ref="O370:O422" si="7">IF(Q370&lt;&gt;"",HYPERLINK(Q370, "Artikel online anzeigen"),"")</f>
        <v>Artikel online anzeigen</v>
      </c>
      <c r="P370" s="44"/>
      <c r="Q370" s="49" t="s">
        <v>2738</v>
      </c>
      <c r="R370" s="37"/>
      <c r="S370" s="55"/>
      <c r="T370" s="40" t="s">
        <v>1147</v>
      </c>
      <c r="U370" s="63" t="s">
        <v>5161</v>
      </c>
    </row>
    <row r="371" spans="1:21" x14ac:dyDescent="0.25">
      <c r="A371" s="1">
        <v>2646</v>
      </c>
      <c r="B371" s="46" t="s">
        <v>1525</v>
      </c>
      <c r="C371" s="46" t="s">
        <v>2146</v>
      </c>
      <c r="D371" s="46" t="s">
        <v>2271</v>
      </c>
      <c r="E371" s="47" t="s">
        <v>1113</v>
      </c>
      <c r="F371" s="47" t="s">
        <v>1116</v>
      </c>
      <c r="G371" s="47">
        <v>733731</v>
      </c>
      <c r="H371" s="57">
        <v>318.39999999999998</v>
      </c>
      <c r="I371" s="60">
        <f>IF(R371="UP",VLOOKUP($I$1,Änderungen!$F$1:$G$4,2,FALSE),IF(OR(ISERROR(FIND("NOVOS",B371)),ISERROR(FIND("Design ",B371))),IF(OR(ISERROR(FIND("thanos EVO",B371)),ISERROR(FIND("Design ",B371))),0,96.55),19.35))</f>
        <v>0</v>
      </c>
      <c r="J371" s="40"/>
      <c r="K371" s="40" t="s">
        <v>1185</v>
      </c>
      <c r="L371" s="29">
        <f>IF(K371&lt;&gt;"",IFERROR(VLOOKUP(K371,Rabattwerte_eintragen!$A$3:$C$24,3,FALSE),0),0)</f>
        <v>0</v>
      </c>
      <c r="M371" s="58">
        <f>IF(H371&lt;&gt;"",H371*(1-L371)+I371*(1-VLOOKUP("A1",Rabattwerte_eintragen!$A$3:$C$26,3,FALSE)),"")</f>
        <v>318.39999999999998</v>
      </c>
      <c r="N371" s="40"/>
      <c r="O371" s="39" t="str">
        <f t="shared" si="7"/>
        <v>Artikel online anzeigen</v>
      </c>
      <c r="P371" s="45"/>
      <c r="Q371" s="49" t="s">
        <v>2739</v>
      </c>
      <c r="R371" s="37"/>
      <c r="S371" s="55"/>
      <c r="T371" s="40" t="s">
        <v>1147</v>
      </c>
      <c r="U371" s="63" t="s">
        <v>5162</v>
      </c>
    </row>
    <row r="372" spans="1:21" x14ac:dyDescent="0.25">
      <c r="A372" s="1">
        <v>2647</v>
      </c>
      <c r="B372" s="46" t="s">
        <v>1526</v>
      </c>
      <c r="C372" s="46" t="s">
        <v>2147</v>
      </c>
      <c r="D372" s="46" t="s">
        <v>2271</v>
      </c>
      <c r="E372" s="47" t="s">
        <v>1113</v>
      </c>
      <c r="F372" s="47" t="s">
        <v>1116</v>
      </c>
      <c r="G372" s="47">
        <v>733687</v>
      </c>
      <c r="H372" s="57">
        <v>377.29999999999995</v>
      </c>
      <c r="I372" s="60">
        <f>IF(R372="UP",VLOOKUP($I$1,Änderungen!$F$1:$G$4,2,FALSE),IF(OR(ISERROR(FIND("NOVOS",B372)),ISERROR(FIND("Design ",B372))),IF(OR(ISERROR(FIND("thanos EVO",B372)),ISERROR(FIND("Design ",B372))),0,96.55),19.35))</f>
        <v>0</v>
      </c>
      <c r="J372" s="40" t="s">
        <v>1019</v>
      </c>
      <c r="K372" s="40" t="s">
        <v>1185</v>
      </c>
      <c r="L372" s="29">
        <f>IF(K372&lt;&gt;"",IFERROR(VLOOKUP(K372,Rabattwerte_eintragen!$A$3:$C$24,3,FALSE),0),0)</f>
        <v>0</v>
      </c>
      <c r="M372" s="58">
        <f>IF(H372&lt;&gt;"",H372*(1-L372)+I372*(1-VLOOKUP("A1",Rabattwerte_eintragen!$A$3:$C$26,3,FALSE)),"")</f>
        <v>377.29999999999995</v>
      </c>
      <c r="N372" s="40"/>
      <c r="O372" s="39" t="str">
        <f t="shared" si="7"/>
        <v>Artikel online anzeigen</v>
      </c>
      <c r="P372" s="44"/>
      <c r="Q372" s="49" t="s">
        <v>2740</v>
      </c>
      <c r="R372" s="37"/>
      <c r="S372" s="55"/>
      <c r="T372" s="40" t="s">
        <v>1147</v>
      </c>
      <c r="U372" s="63" t="s">
        <v>5163</v>
      </c>
    </row>
    <row r="373" spans="1:21" x14ac:dyDescent="0.25">
      <c r="A373" s="1">
        <v>2606</v>
      </c>
      <c r="B373" s="46" t="s">
        <v>1527</v>
      </c>
      <c r="C373" s="46" t="s">
        <v>2140</v>
      </c>
      <c r="D373" s="46" t="s">
        <v>2271</v>
      </c>
      <c r="E373" s="47" t="s">
        <v>1113</v>
      </c>
      <c r="F373" s="47" t="s">
        <v>1116</v>
      </c>
      <c r="G373" s="47">
        <v>754736</v>
      </c>
      <c r="H373" s="57">
        <v>177.75</v>
      </c>
      <c r="I373" s="60">
        <f>IF(R373="UP",VLOOKUP($I$1,Änderungen!$F$1:$G$4,2,FALSE),IF(OR(ISERROR(FIND("NOVOS",B373)),ISERROR(FIND("Design ",B373))),IF(OR(ISERROR(FIND("thanos EVO",B373)),ISERROR(FIND("Design ",B373))),0,96.55),19.35))</f>
        <v>0</v>
      </c>
      <c r="J373" s="40"/>
      <c r="K373" s="40" t="s">
        <v>1172</v>
      </c>
      <c r="L373" s="29">
        <f>IF(K373&lt;&gt;"",IFERROR(VLOOKUP(K373,Rabattwerte_eintragen!$A$3:$C$24,3,FALSE),0),0)</f>
        <v>0</v>
      </c>
      <c r="M373" s="58">
        <f>IF(H373&lt;&gt;"",H373*(1-L373)+I373*(1-VLOOKUP("A1",Rabattwerte_eintragen!$A$3:$C$26,3,FALSE)),"")</f>
        <v>177.75</v>
      </c>
      <c r="N373" s="40"/>
      <c r="O373" s="39" t="str">
        <f t="shared" si="7"/>
        <v>Artikel online anzeigen</v>
      </c>
      <c r="P373" s="44"/>
      <c r="Q373" s="49" t="s">
        <v>2741</v>
      </c>
      <c r="R373" s="37"/>
      <c r="S373" s="55"/>
      <c r="T373" s="40" t="s">
        <v>1145</v>
      </c>
      <c r="U373" s="63" t="s">
        <v>5164</v>
      </c>
    </row>
    <row r="374" spans="1:21" x14ac:dyDescent="0.25">
      <c r="A374" s="1">
        <v>2615</v>
      </c>
      <c r="B374" s="46" t="s">
        <v>1528</v>
      </c>
      <c r="C374" s="46" t="s">
        <v>2141</v>
      </c>
      <c r="D374" s="46" t="s">
        <v>2271</v>
      </c>
      <c r="E374" s="47" t="s">
        <v>1113</v>
      </c>
      <c r="F374" s="47" t="s">
        <v>1116</v>
      </c>
      <c r="G374" s="47">
        <v>754866</v>
      </c>
      <c r="H374" s="57">
        <v>203.4</v>
      </c>
      <c r="I374" s="60">
        <f>IF(R374="UP",VLOOKUP($I$1,Änderungen!$F$1:$G$4,2,FALSE),IF(OR(ISERROR(FIND("NOVOS",B374)),ISERROR(FIND("Design ",B374))),IF(OR(ISERROR(FIND("thanos EVO",B374)),ISERROR(FIND("Design ",B374))),0,96.55),19.35))</f>
        <v>0</v>
      </c>
      <c r="J374" s="40"/>
      <c r="K374" s="40" t="s">
        <v>1179</v>
      </c>
      <c r="L374" s="29">
        <f>IF(K374&lt;&gt;"",IFERROR(VLOOKUP(K374,Rabattwerte_eintragen!$A$3:$C$24,3,FALSE),0),0)</f>
        <v>0</v>
      </c>
      <c r="M374" s="58">
        <f>IF(H374&lt;&gt;"",H374*(1-L374)+I374*(1-VLOOKUP("A1",Rabattwerte_eintragen!$A$3:$C$26,3,FALSE)),"")</f>
        <v>203.4</v>
      </c>
      <c r="N374" s="40"/>
      <c r="O374" s="39" t="str">
        <f t="shared" si="7"/>
        <v>Artikel online anzeigen</v>
      </c>
      <c r="P374" s="44"/>
      <c r="Q374" s="49" t="s">
        <v>2742</v>
      </c>
      <c r="R374" s="37"/>
      <c r="S374" s="55"/>
      <c r="T374" s="40" t="s">
        <v>1146</v>
      </c>
      <c r="U374" s="63" t="s">
        <v>5165</v>
      </c>
    </row>
    <row r="375" spans="1:21" x14ac:dyDescent="0.25">
      <c r="A375" s="1">
        <v>2631</v>
      </c>
      <c r="B375" s="46" t="s">
        <v>1529</v>
      </c>
      <c r="C375" s="46" t="s">
        <v>2142</v>
      </c>
      <c r="D375" s="46" t="s">
        <v>2271</v>
      </c>
      <c r="E375" s="47" t="s">
        <v>1113</v>
      </c>
      <c r="F375" s="47" t="s">
        <v>1116</v>
      </c>
      <c r="G375" s="47">
        <v>755771</v>
      </c>
      <c r="H375" s="57">
        <v>416.9</v>
      </c>
      <c r="I375" s="60">
        <f>IF(R375="UP",VLOOKUP($I$1,Änderungen!$F$1:$G$4,2,FALSE),IF(OR(ISERROR(FIND("NOVOS",B375)),ISERROR(FIND("Design ",B375))),IF(OR(ISERROR(FIND("thanos EVO",B375)),ISERROR(FIND("Design ",B375))),0,96.55),19.35))</f>
        <v>0</v>
      </c>
      <c r="J375" s="40"/>
      <c r="K375" s="40" t="s">
        <v>1185</v>
      </c>
      <c r="L375" s="29">
        <f>IF(K375&lt;&gt;"",IFERROR(VLOOKUP(K375,Rabattwerte_eintragen!$A$3:$C$24,3,FALSE),0),0)</f>
        <v>0</v>
      </c>
      <c r="M375" s="58">
        <f>IF(H375&lt;&gt;"",H375*(1-L375)+I375*(1-VLOOKUP("A1",Rabattwerte_eintragen!$A$3:$C$26,3,FALSE)),"")</f>
        <v>416.9</v>
      </c>
      <c r="N375" s="40"/>
      <c r="O375" s="39" t="str">
        <f t="shared" si="7"/>
        <v>Artikel online anzeigen</v>
      </c>
      <c r="P375" s="44"/>
      <c r="Q375" s="49" t="s">
        <v>2743</v>
      </c>
      <c r="R375" s="37"/>
      <c r="S375" s="55"/>
      <c r="T375" s="40" t="s">
        <v>1147</v>
      </c>
      <c r="U375" s="63" t="s">
        <v>5166</v>
      </c>
    </row>
    <row r="376" spans="1:21" x14ac:dyDescent="0.25">
      <c r="A376" s="1">
        <v>2633</v>
      </c>
      <c r="B376" s="46" t="s">
        <v>1530</v>
      </c>
      <c r="C376" s="46" t="s">
        <v>2143</v>
      </c>
      <c r="D376" s="46" t="s">
        <v>2271</v>
      </c>
      <c r="E376" s="47" t="s">
        <v>1113</v>
      </c>
      <c r="F376" s="47" t="s">
        <v>1116</v>
      </c>
      <c r="G376" s="47">
        <v>755795</v>
      </c>
      <c r="H376" s="57">
        <v>446.5</v>
      </c>
      <c r="I376" s="60">
        <f>IF(R376="UP",VLOOKUP($I$1,Änderungen!$F$1:$G$4,2,FALSE),IF(OR(ISERROR(FIND("NOVOS",B376)),ISERROR(FIND("Design ",B376))),IF(OR(ISERROR(FIND("thanos EVO",B376)),ISERROR(FIND("Design ",B376))),0,96.55),19.35))</f>
        <v>0</v>
      </c>
      <c r="J376" s="40"/>
      <c r="K376" s="40" t="s">
        <v>1185</v>
      </c>
      <c r="L376" s="29">
        <f>IF(K376&lt;&gt;"",IFERROR(VLOOKUP(K376,Rabattwerte_eintragen!$A$3:$C$24,3,FALSE),0),0)</f>
        <v>0</v>
      </c>
      <c r="M376" s="58">
        <f>IF(H376&lt;&gt;"",H376*(1-L376)+I376*(1-VLOOKUP("A1",Rabattwerte_eintragen!$A$3:$C$26,3,FALSE)),"")</f>
        <v>446.5</v>
      </c>
      <c r="N376" s="40"/>
      <c r="O376" s="39" t="str">
        <f t="shared" si="7"/>
        <v>Artikel online anzeigen</v>
      </c>
      <c r="P376" s="44"/>
      <c r="Q376" s="49" t="s">
        <v>2744</v>
      </c>
      <c r="R376" s="37"/>
      <c r="S376" s="55"/>
      <c r="T376" s="40" t="s">
        <v>1147</v>
      </c>
      <c r="U376" s="63" t="s">
        <v>5167</v>
      </c>
    </row>
    <row r="377" spans="1:21" x14ac:dyDescent="0.25">
      <c r="A377" s="1">
        <v>2635</v>
      </c>
      <c r="B377" s="46" t="s">
        <v>1531</v>
      </c>
      <c r="C377" s="46" t="s">
        <v>2148</v>
      </c>
      <c r="D377" s="46" t="s">
        <v>2271</v>
      </c>
      <c r="E377" s="47" t="s">
        <v>1113</v>
      </c>
      <c r="F377" s="47" t="s">
        <v>1116</v>
      </c>
      <c r="G377" s="47">
        <v>755818</v>
      </c>
      <c r="H377" s="57">
        <v>505.4</v>
      </c>
      <c r="I377" s="60">
        <f>IF(R377="UP",VLOOKUP($I$1,Änderungen!$F$1:$G$4,2,FALSE),IF(OR(ISERROR(FIND("NOVOS",B377)),ISERROR(FIND("Design ",B377))),IF(OR(ISERROR(FIND("thanos EVO",B377)),ISERROR(FIND("Design ",B377))),0,96.55),19.35))</f>
        <v>0</v>
      </c>
      <c r="J377" s="40"/>
      <c r="K377" s="40" t="s">
        <v>1185</v>
      </c>
      <c r="L377" s="29">
        <f>IF(K377&lt;&gt;"",IFERROR(VLOOKUP(K377,Rabattwerte_eintragen!$A$3:$C$24,3,FALSE),0),0)</f>
        <v>0</v>
      </c>
      <c r="M377" s="58">
        <f>IF(H377&lt;&gt;"",H377*(1-L377)+I377*(1-VLOOKUP("A1",Rabattwerte_eintragen!$A$3:$C$26,3,FALSE)),"")</f>
        <v>505.4</v>
      </c>
      <c r="N377" s="40"/>
      <c r="O377" s="39" t="str">
        <f t="shared" si="7"/>
        <v>Artikel online anzeigen</v>
      </c>
      <c r="P377" s="44"/>
      <c r="Q377" s="49" t="s">
        <v>2745</v>
      </c>
      <c r="R377" s="37"/>
      <c r="S377" s="55"/>
      <c r="T377" s="40" t="s">
        <v>1147</v>
      </c>
      <c r="U377" s="63" t="s">
        <v>5168</v>
      </c>
    </row>
    <row r="378" spans="1:21" x14ac:dyDescent="0.25">
      <c r="A378" s="1">
        <v>2655</v>
      </c>
      <c r="B378" s="46" t="s">
        <v>1532</v>
      </c>
      <c r="C378" s="46" t="s">
        <v>2146</v>
      </c>
      <c r="D378" s="46" t="s">
        <v>2271</v>
      </c>
      <c r="E378" s="47" t="s">
        <v>1113</v>
      </c>
      <c r="F378" s="47" t="s">
        <v>1116</v>
      </c>
      <c r="G378" s="47">
        <v>755856</v>
      </c>
      <c r="H378" s="57">
        <v>372.8</v>
      </c>
      <c r="I378" s="60">
        <f>IF(R378="UP",VLOOKUP($I$1,Änderungen!$F$1:$G$4,2,FALSE),IF(OR(ISERROR(FIND("NOVOS",B378)),ISERROR(FIND("Design ",B378))),IF(OR(ISERROR(FIND("thanos EVO",B378)),ISERROR(FIND("Design ",B378))),0,96.55),19.35))</f>
        <v>0</v>
      </c>
      <c r="J378" s="40"/>
      <c r="K378" s="40" t="s">
        <v>1185</v>
      </c>
      <c r="L378" s="29">
        <f>IF(K378&lt;&gt;"",IFERROR(VLOOKUP(K378,Rabattwerte_eintragen!$A$3:$C$24,3,FALSE),0),0)</f>
        <v>0</v>
      </c>
      <c r="M378" s="58">
        <f>IF(H378&lt;&gt;"",H378*(1-L378)+I378*(1-VLOOKUP("A1",Rabattwerte_eintragen!$A$3:$C$26,3,FALSE)),"")</f>
        <v>372.8</v>
      </c>
      <c r="N378" s="40"/>
      <c r="O378" s="39" t="str">
        <f t="shared" si="7"/>
        <v>Artikel online anzeigen</v>
      </c>
      <c r="P378" s="44"/>
      <c r="Q378" s="49" t="s">
        <v>2746</v>
      </c>
      <c r="R378" s="37"/>
      <c r="S378" s="55"/>
      <c r="T378" s="40" t="s">
        <v>1147</v>
      </c>
      <c r="U378" s="63" t="s">
        <v>5169</v>
      </c>
    </row>
    <row r="379" spans="1:21" x14ac:dyDescent="0.25">
      <c r="A379" s="1">
        <v>2657</v>
      </c>
      <c r="B379" s="46" t="s">
        <v>1533</v>
      </c>
      <c r="C379" s="46" t="s">
        <v>2147</v>
      </c>
      <c r="D379" s="46" t="s">
        <v>2271</v>
      </c>
      <c r="E379" s="47" t="s">
        <v>1113</v>
      </c>
      <c r="F379" s="47" t="s">
        <v>1116</v>
      </c>
      <c r="G379" s="47">
        <v>755870</v>
      </c>
      <c r="H379" s="57">
        <v>431.70000000000005</v>
      </c>
      <c r="I379" s="60">
        <f>IF(R379="UP",VLOOKUP($I$1,Änderungen!$F$1:$G$4,2,FALSE),IF(OR(ISERROR(FIND("NOVOS",B379)),ISERROR(FIND("Design ",B379))),IF(OR(ISERROR(FIND("thanos EVO",B379)),ISERROR(FIND("Design ",B379))),0,96.55),19.35))</f>
        <v>0</v>
      </c>
      <c r="J379" s="40"/>
      <c r="K379" s="40" t="s">
        <v>1185</v>
      </c>
      <c r="L379" s="29">
        <f>IF(K379&lt;&gt;"",IFERROR(VLOOKUP(K379,Rabattwerte_eintragen!$A$3:$C$24,3,FALSE),0),0)</f>
        <v>0</v>
      </c>
      <c r="M379" s="58">
        <f>IF(H379&lt;&gt;"",H379*(1-L379)+I379*(1-VLOOKUP("A1",Rabattwerte_eintragen!$A$3:$C$26,3,FALSE)),"")</f>
        <v>431.70000000000005</v>
      </c>
      <c r="N379" s="40"/>
      <c r="O379" s="39" t="str">
        <f t="shared" si="7"/>
        <v>Artikel online anzeigen</v>
      </c>
      <c r="P379" s="44"/>
      <c r="Q379" s="49" t="s">
        <v>2747</v>
      </c>
      <c r="R379" s="37"/>
      <c r="S379" s="55"/>
      <c r="T379" s="40" t="s">
        <v>1147</v>
      </c>
      <c r="U379" s="63" t="s">
        <v>5170</v>
      </c>
    </row>
    <row r="380" spans="1:21" x14ac:dyDescent="0.25">
      <c r="A380" s="1">
        <v>2607</v>
      </c>
      <c r="B380" s="46" t="s">
        <v>1534</v>
      </c>
      <c r="C380" s="46" t="s">
        <v>2140</v>
      </c>
      <c r="D380" s="46" t="s">
        <v>2271</v>
      </c>
      <c r="E380" s="47" t="s">
        <v>1113</v>
      </c>
      <c r="F380" s="47" t="s">
        <v>1116</v>
      </c>
      <c r="G380" s="47">
        <v>731652</v>
      </c>
      <c r="H380" s="57">
        <v>177.75</v>
      </c>
      <c r="I380" s="60">
        <f>IF(R380="UP",VLOOKUP($I$1,Änderungen!$F$1:$G$4,2,FALSE),IF(OR(ISERROR(FIND("NOVOS",B380)),ISERROR(FIND("Design ",B380))),IF(OR(ISERROR(FIND("thanos EVO",B380)),ISERROR(FIND("Design ",B380))),0,96.55),19.35))</f>
        <v>0</v>
      </c>
      <c r="J380" s="40" t="s">
        <v>1019</v>
      </c>
      <c r="K380" s="40" t="s">
        <v>1172</v>
      </c>
      <c r="L380" s="29">
        <f>IF(K380&lt;&gt;"",IFERROR(VLOOKUP(K380,Rabattwerte_eintragen!$A$3:$C$24,3,FALSE),0),0)</f>
        <v>0</v>
      </c>
      <c r="M380" s="58">
        <f>IF(H380&lt;&gt;"",H380*(1-L380)+I380*(1-VLOOKUP("A1",Rabattwerte_eintragen!$A$3:$C$26,3,FALSE)),"")</f>
        <v>177.75</v>
      </c>
      <c r="N380" s="40"/>
      <c r="O380" s="39" t="str">
        <f t="shared" si="7"/>
        <v>Artikel online anzeigen</v>
      </c>
      <c r="P380" s="44"/>
      <c r="Q380" s="49" t="s">
        <v>2748</v>
      </c>
      <c r="R380" s="37"/>
      <c r="S380" s="55"/>
      <c r="T380" s="40" t="s">
        <v>1145</v>
      </c>
      <c r="U380" s="63" t="s">
        <v>5171</v>
      </c>
    </row>
    <row r="381" spans="1:21" x14ac:dyDescent="0.25">
      <c r="A381" s="1">
        <v>2616</v>
      </c>
      <c r="B381" s="46" t="s">
        <v>1535</v>
      </c>
      <c r="C381" s="46" t="s">
        <v>2141</v>
      </c>
      <c r="D381" s="46" t="s">
        <v>2271</v>
      </c>
      <c r="E381" s="47" t="s">
        <v>1113</v>
      </c>
      <c r="F381" s="47" t="s">
        <v>1116</v>
      </c>
      <c r="G381" s="47">
        <v>733496</v>
      </c>
      <c r="H381" s="57">
        <v>203.4</v>
      </c>
      <c r="I381" s="60">
        <f>IF(R381="UP",VLOOKUP($I$1,Änderungen!$F$1:$G$4,2,FALSE),IF(OR(ISERROR(FIND("NOVOS",B381)),ISERROR(FIND("Design ",B381))),IF(OR(ISERROR(FIND("thanos EVO",B381)),ISERROR(FIND("Design ",B381))),0,96.55),19.35))</f>
        <v>0</v>
      </c>
      <c r="J381" s="40" t="s">
        <v>1019</v>
      </c>
      <c r="K381" s="40" t="s">
        <v>1179</v>
      </c>
      <c r="L381" s="29">
        <f>IF(K381&lt;&gt;"",IFERROR(VLOOKUP(K381,Rabattwerte_eintragen!$A$3:$C$24,3,FALSE),0),0)</f>
        <v>0</v>
      </c>
      <c r="M381" s="58">
        <f>IF(H381&lt;&gt;"",H381*(1-L381)+I381*(1-VLOOKUP("A1",Rabattwerte_eintragen!$A$3:$C$26,3,FALSE)),"")</f>
        <v>203.4</v>
      </c>
      <c r="N381" s="40"/>
      <c r="O381" s="39" t="str">
        <f t="shared" si="7"/>
        <v>Artikel online anzeigen</v>
      </c>
      <c r="P381" s="44"/>
      <c r="Q381" s="49" t="s">
        <v>2749</v>
      </c>
      <c r="R381" s="37"/>
      <c r="S381" s="55"/>
      <c r="T381" s="40" t="s">
        <v>1146</v>
      </c>
      <c r="U381" s="63" t="s">
        <v>5172</v>
      </c>
    </row>
    <row r="382" spans="1:21" x14ac:dyDescent="0.25">
      <c r="A382" s="1">
        <v>2632</v>
      </c>
      <c r="B382" s="46" t="s">
        <v>1536</v>
      </c>
      <c r="C382" s="46" t="s">
        <v>2142</v>
      </c>
      <c r="D382" s="46" t="s">
        <v>2271</v>
      </c>
      <c r="E382" s="47" t="s">
        <v>1113</v>
      </c>
      <c r="F382" s="47" t="s">
        <v>1116</v>
      </c>
      <c r="G382" s="47">
        <v>735483</v>
      </c>
      <c r="H382" s="57">
        <v>416.9</v>
      </c>
      <c r="I382" s="60">
        <f>IF(R382="UP",VLOOKUP($I$1,Änderungen!$F$1:$G$4,2,FALSE),IF(OR(ISERROR(FIND("NOVOS",B382)),ISERROR(FIND("Design ",B382))),IF(OR(ISERROR(FIND("thanos EVO",B382)),ISERROR(FIND("Design ",B382))),0,96.55),19.35))</f>
        <v>0</v>
      </c>
      <c r="J382" s="40"/>
      <c r="K382" s="40" t="s">
        <v>1185</v>
      </c>
      <c r="L382" s="29">
        <f>IF(K382&lt;&gt;"",IFERROR(VLOOKUP(K382,Rabattwerte_eintragen!$A$3:$C$24,3,FALSE),0),0)</f>
        <v>0</v>
      </c>
      <c r="M382" s="58">
        <f>IF(H382&lt;&gt;"",H382*(1-L382)+I382*(1-VLOOKUP("A1",Rabattwerte_eintragen!$A$3:$C$26,3,FALSE)),"")</f>
        <v>416.9</v>
      </c>
      <c r="N382" s="40"/>
      <c r="O382" s="39" t="str">
        <f t="shared" si="7"/>
        <v>Artikel online anzeigen</v>
      </c>
      <c r="P382" s="44"/>
      <c r="Q382" s="49" t="s">
        <v>2750</v>
      </c>
      <c r="R382" s="37"/>
      <c r="S382" s="55"/>
      <c r="T382" s="40" t="s">
        <v>1147</v>
      </c>
      <c r="U382" s="63" t="s">
        <v>5173</v>
      </c>
    </row>
    <row r="383" spans="1:21" x14ac:dyDescent="0.25">
      <c r="A383" s="1">
        <v>2634</v>
      </c>
      <c r="B383" s="46" t="s">
        <v>1537</v>
      </c>
      <c r="C383" s="46" t="s">
        <v>2143</v>
      </c>
      <c r="D383" s="46" t="s">
        <v>2271</v>
      </c>
      <c r="E383" s="47" t="s">
        <v>1113</v>
      </c>
      <c r="F383" s="47" t="s">
        <v>1116</v>
      </c>
      <c r="G383" s="47">
        <v>735544</v>
      </c>
      <c r="H383" s="57">
        <v>446.5</v>
      </c>
      <c r="I383" s="60">
        <f>IF(R383="UP",VLOOKUP($I$1,Änderungen!$F$1:$G$4,2,FALSE),IF(OR(ISERROR(FIND("NOVOS",B383)),ISERROR(FIND("Design ",B383))),IF(OR(ISERROR(FIND("thanos EVO",B383)),ISERROR(FIND("Design ",B383))),0,96.55),19.35))</f>
        <v>0</v>
      </c>
      <c r="J383" s="40"/>
      <c r="K383" s="40" t="s">
        <v>1185</v>
      </c>
      <c r="L383" s="29">
        <f>IF(K383&lt;&gt;"",IFERROR(VLOOKUP(K383,Rabattwerte_eintragen!$A$3:$C$24,3,FALSE),0),0)</f>
        <v>0</v>
      </c>
      <c r="M383" s="58">
        <f>IF(H383&lt;&gt;"",H383*(1-L383)+I383*(1-VLOOKUP("A1",Rabattwerte_eintragen!$A$3:$C$26,3,FALSE)),"")</f>
        <v>446.5</v>
      </c>
      <c r="N383" s="40"/>
      <c r="O383" s="39" t="str">
        <f t="shared" si="7"/>
        <v>Artikel online anzeigen</v>
      </c>
      <c r="P383" s="44"/>
      <c r="Q383" s="49" t="s">
        <v>2751</v>
      </c>
      <c r="R383" s="37"/>
      <c r="S383" s="55"/>
      <c r="T383" s="40" t="s">
        <v>1147</v>
      </c>
      <c r="U383" s="63" t="s">
        <v>5174</v>
      </c>
    </row>
    <row r="384" spans="1:21" x14ac:dyDescent="0.25">
      <c r="A384" s="1">
        <v>2636</v>
      </c>
      <c r="B384" s="46" t="s">
        <v>1538</v>
      </c>
      <c r="C384" s="46" t="s">
        <v>2148</v>
      </c>
      <c r="D384" s="46" t="s">
        <v>2271</v>
      </c>
      <c r="E384" s="47" t="s">
        <v>1113</v>
      </c>
      <c r="F384" s="47" t="s">
        <v>1116</v>
      </c>
      <c r="G384" s="47">
        <v>735568</v>
      </c>
      <c r="H384" s="57">
        <v>505.4</v>
      </c>
      <c r="I384" s="60">
        <f>IF(R384="UP",VLOOKUP($I$1,Änderungen!$F$1:$G$4,2,FALSE),IF(OR(ISERROR(FIND("NOVOS",B384)),ISERROR(FIND("Design ",B384))),IF(OR(ISERROR(FIND("thanos EVO",B384)),ISERROR(FIND("Design ",B384))),0,96.55),19.35))</f>
        <v>0</v>
      </c>
      <c r="J384" s="40"/>
      <c r="K384" s="40" t="s">
        <v>1185</v>
      </c>
      <c r="L384" s="29">
        <f>IF(K384&lt;&gt;"",IFERROR(VLOOKUP(K384,Rabattwerte_eintragen!$A$3:$C$24,3,FALSE),0),0)</f>
        <v>0</v>
      </c>
      <c r="M384" s="58">
        <f>IF(H384&lt;&gt;"",H384*(1-L384)+I384*(1-VLOOKUP("A1",Rabattwerte_eintragen!$A$3:$C$26,3,FALSE)),"")</f>
        <v>505.4</v>
      </c>
      <c r="N384" s="40"/>
      <c r="O384" s="39" t="str">
        <f t="shared" si="7"/>
        <v>Artikel online anzeigen</v>
      </c>
      <c r="P384" s="44"/>
      <c r="Q384" s="49" t="s">
        <v>2752</v>
      </c>
      <c r="R384" s="37"/>
      <c r="S384" s="55"/>
      <c r="T384" s="40" t="s">
        <v>1147</v>
      </c>
      <c r="U384" s="63" t="s">
        <v>5175</v>
      </c>
    </row>
    <row r="385" spans="1:21" x14ac:dyDescent="0.25">
      <c r="A385" s="1">
        <v>2656</v>
      </c>
      <c r="B385" s="46" t="s">
        <v>1539</v>
      </c>
      <c r="C385" s="46" t="s">
        <v>2146</v>
      </c>
      <c r="D385" s="46" t="s">
        <v>2271</v>
      </c>
      <c r="E385" s="47" t="s">
        <v>1113</v>
      </c>
      <c r="F385" s="47" t="s">
        <v>1116</v>
      </c>
      <c r="G385" s="47">
        <v>734165</v>
      </c>
      <c r="H385" s="57">
        <v>372.8</v>
      </c>
      <c r="I385" s="60">
        <f>IF(R385="UP",VLOOKUP($I$1,Änderungen!$F$1:$G$4,2,FALSE),IF(OR(ISERROR(FIND("NOVOS",B385)),ISERROR(FIND("Design ",B385))),IF(OR(ISERROR(FIND("thanos EVO",B385)),ISERROR(FIND("Design ",B385))),0,96.55),19.35))</f>
        <v>0</v>
      </c>
      <c r="J385" s="40" t="s">
        <v>1019</v>
      </c>
      <c r="K385" s="40" t="s">
        <v>1185</v>
      </c>
      <c r="L385" s="29">
        <f>IF(K385&lt;&gt;"",IFERROR(VLOOKUP(K385,Rabattwerte_eintragen!$A$3:$C$24,3,FALSE),0),0)</f>
        <v>0</v>
      </c>
      <c r="M385" s="58">
        <f>IF(H385&lt;&gt;"",H385*(1-L385)+I385*(1-VLOOKUP("A1",Rabattwerte_eintragen!$A$3:$C$26,3,FALSE)),"")</f>
        <v>372.8</v>
      </c>
      <c r="N385" s="40"/>
      <c r="O385" s="39" t="str">
        <f t="shared" si="7"/>
        <v>Artikel online anzeigen</v>
      </c>
      <c r="P385" s="44"/>
      <c r="Q385" s="49" t="s">
        <v>2753</v>
      </c>
      <c r="R385" s="37"/>
      <c r="S385" s="55"/>
      <c r="T385" s="40" t="s">
        <v>1147</v>
      </c>
      <c r="U385" s="63" t="s">
        <v>5176</v>
      </c>
    </row>
    <row r="386" spans="1:21" x14ac:dyDescent="0.25">
      <c r="A386" s="1">
        <v>2658</v>
      </c>
      <c r="B386" s="46" t="s">
        <v>1540</v>
      </c>
      <c r="C386" s="46" t="s">
        <v>2147</v>
      </c>
      <c r="D386" s="46" t="s">
        <v>2271</v>
      </c>
      <c r="E386" s="47" t="s">
        <v>1113</v>
      </c>
      <c r="F386" s="47" t="s">
        <v>1116</v>
      </c>
      <c r="G386" s="47">
        <v>734172</v>
      </c>
      <c r="H386" s="57">
        <v>431.70000000000005</v>
      </c>
      <c r="I386" s="60">
        <f>IF(R386="UP",VLOOKUP($I$1,Änderungen!$F$1:$G$4,2,FALSE),IF(OR(ISERROR(FIND("NOVOS",B386)),ISERROR(FIND("Design ",B386))),IF(OR(ISERROR(FIND("thanos EVO",B386)),ISERROR(FIND("Design ",B386))),0,96.55),19.35))</f>
        <v>0</v>
      </c>
      <c r="J386" s="40" t="s">
        <v>1019</v>
      </c>
      <c r="K386" s="40" t="s">
        <v>1185</v>
      </c>
      <c r="L386" s="29">
        <f>IF(K386&lt;&gt;"",IFERROR(VLOOKUP(K386,Rabattwerte_eintragen!$A$3:$C$24,3,FALSE),0),0)</f>
        <v>0</v>
      </c>
      <c r="M386" s="58">
        <f>IF(H386&lt;&gt;"",H386*(1-L386)+I386*(1-VLOOKUP("A1",Rabattwerte_eintragen!$A$3:$C$26,3,FALSE)),"")</f>
        <v>431.70000000000005</v>
      </c>
      <c r="N386" s="40"/>
      <c r="O386" s="39" t="str">
        <f t="shared" si="7"/>
        <v>Artikel online anzeigen</v>
      </c>
      <c r="P386" s="44"/>
      <c r="Q386" s="49" t="s">
        <v>2754</v>
      </c>
      <c r="R386" s="37"/>
      <c r="S386" s="55"/>
      <c r="T386" s="40" t="s">
        <v>1147</v>
      </c>
      <c r="U386" s="63" t="s">
        <v>5177</v>
      </c>
    </row>
    <row r="387" spans="1:21" x14ac:dyDescent="0.25">
      <c r="A387" s="1">
        <v>8327</v>
      </c>
      <c r="B387" s="46" t="s">
        <v>1541</v>
      </c>
      <c r="C387" s="46" t="s">
        <v>2140</v>
      </c>
      <c r="D387" s="46" t="s">
        <v>2271</v>
      </c>
      <c r="E387" s="47" t="s">
        <v>1113</v>
      </c>
      <c r="F387" s="47" t="s">
        <v>1116</v>
      </c>
      <c r="G387" s="47">
        <v>754040</v>
      </c>
      <c r="H387" s="57">
        <v>211.45</v>
      </c>
      <c r="I387" s="60">
        <f>IF(R387="UP",VLOOKUP($I$1,Änderungen!$F$1:$G$4,2,FALSE),IF(OR(ISERROR(FIND("NOVOS",B387)),ISERROR(FIND("Design ",B387))),IF(OR(ISERROR(FIND("thanos EVO",B387)),ISERROR(FIND("Design ",B387))),0,96.55),19.35))</f>
        <v>0</v>
      </c>
      <c r="J387" s="40" t="s">
        <v>1019</v>
      </c>
      <c r="K387" s="40" t="s">
        <v>1177</v>
      </c>
      <c r="L387" s="29">
        <f>IF(K387&lt;&gt;"",IFERROR(VLOOKUP(K387,Rabattwerte_eintragen!$A$3:$C$24,3,FALSE),0),0)</f>
        <v>0</v>
      </c>
      <c r="M387" s="58">
        <f>IF(H387&lt;&gt;"",H387*(1-L387)+I387*(1-VLOOKUP("A1",Rabattwerte_eintragen!$A$3:$C$26,3,FALSE)),"")</f>
        <v>211.45</v>
      </c>
      <c r="N387" s="40"/>
      <c r="O387" s="39" t="str">
        <f t="shared" si="7"/>
        <v>Artikel online anzeigen</v>
      </c>
      <c r="P387" s="44"/>
      <c r="Q387" s="49" t="s">
        <v>2755</v>
      </c>
      <c r="R387" s="37"/>
      <c r="S387" s="55"/>
      <c r="T387" s="40" t="s">
        <v>1144</v>
      </c>
      <c r="U387" s="63" t="s">
        <v>5178</v>
      </c>
    </row>
    <row r="388" spans="1:21" x14ac:dyDescent="0.25">
      <c r="A388" s="1">
        <v>8329</v>
      </c>
      <c r="B388" s="46" t="s">
        <v>1542</v>
      </c>
      <c r="C388" s="46" t="s">
        <v>2149</v>
      </c>
      <c r="D388" s="46" t="s">
        <v>2271</v>
      </c>
      <c r="E388" s="47" t="s">
        <v>1113</v>
      </c>
      <c r="F388" s="47" t="s">
        <v>1116</v>
      </c>
      <c r="G388" s="47">
        <v>754057</v>
      </c>
      <c r="H388" s="57">
        <v>275.3</v>
      </c>
      <c r="I388" s="60">
        <f>IF(R388="UP",VLOOKUP($I$1,Änderungen!$F$1:$G$4,2,FALSE),IF(OR(ISERROR(FIND("NOVOS",B388)),ISERROR(FIND("Design ",B388))),IF(OR(ISERROR(FIND("thanos EVO",B388)),ISERROR(FIND("Design ",B388))),0,96.55),19.35))</f>
        <v>0</v>
      </c>
      <c r="J388" s="40" t="s">
        <v>1019</v>
      </c>
      <c r="K388" s="40" t="s">
        <v>1177</v>
      </c>
      <c r="L388" s="29">
        <f>IF(K388&lt;&gt;"",IFERROR(VLOOKUP(K388,Rabattwerte_eintragen!$A$3:$C$24,3,FALSE),0),0)</f>
        <v>0</v>
      </c>
      <c r="M388" s="58">
        <f>IF(H388&lt;&gt;"",H388*(1-L388)+I388*(1-VLOOKUP("A1",Rabattwerte_eintragen!$A$3:$C$26,3,FALSE)),"")</f>
        <v>275.3</v>
      </c>
      <c r="N388" s="40"/>
      <c r="O388" s="39" t="str">
        <f t="shared" si="7"/>
        <v>Artikel online anzeigen</v>
      </c>
      <c r="P388" s="44"/>
      <c r="Q388" s="49" t="s">
        <v>2756</v>
      </c>
      <c r="R388" s="37"/>
      <c r="S388" s="55"/>
      <c r="T388" s="40" t="s">
        <v>1144</v>
      </c>
      <c r="U388" s="63" t="s">
        <v>5179</v>
      </c>
    </row>
    <row r="389" spans="1:21" x14ac:dyDescent="0.25">
      <c r="A389" s="1">
        <v>10031</v>
      </c>
      <c r="B389" s="46" t="s">
        <v>4412</v>
      </c>
      <c r="C389" s="46" t="s">
        <v>2146</v>
      </c>
      <c r="D389" s="46" t="s">
        <v>2271</v>
      </c>
      <c r="E389" s="47" t="s">
        <v>1113</v>
      </c>
      <c r="F389" s="47" t="s">
        <v>1116</v>
      </c>
      <c r="G389" s="47">
        <v>789790</v>
      </c>
      <c r="H389" s="57">
        <v>432</v>
      </c>
      <c r="I389" s="60">
        <f>IF(R389="UP",VLOOKUP($I$1,Änderungen!$F$1:$G$4,2,FALSE),IF(OR(ISERROR(FIND("NOVOS",B389)),ISERROR(FIND("Design ",B389))),IF(OR(ISERROR(FIND("thanos EVO",B389)),ISERROR(FIND("Design ",B389))),0,96.55),19.35))</f>
        <v>0</v>
      </c>
      <c r="J389" s="40"/>
      <c r="K389" s="40" t="s">
        <v>1177</v>
      </c>
      <c r="L389" s="29">
        <f>IF(K389&lt;&gt;"",IFERROR(VLOOKUP(K389,Rabattwerte_eintragen!$A$3:$C$24,3,FALSE),0),0)</f>
        <v>0</v>
      </c>
      <c r="M389" s="58">
        <f>IF(H389&lt;&gt;"",H389*(1-L389)+I389*(1-VLOOKUP("A1",Rabattwerte_eintragen!$A$3:$C$26,3,FALSE)),"")</f>
        <v>432</v>
      </c>
      <c r="N389" s="40"/>
      <c r="O389" s="39" t="str">
        <f t="shared" si="7"/>
        <v>Artikel online anzeigen</v>
      </c>
      <c r="P389" s="44"/>
      <c r="Q389" s="49" t="s">
        <v>4424</v>
      </c>
      <c r="R389" s="37"/>
      <c r="S389" s="55"/>
      <c r="T389" s="40" t="s">
        <v>1144</v>
      </c>
      <c r="U389" s="63" t="s">
        <v>5180</v>
      </c>
    </row>
    <row r="390" spans="1:21" x14ac:dyDescent="0.25">
      <c r="A390" s="1">
        <v>10035</v>
      </c>
      <c r="B390" s="46" t="s">
        <v>4413</v>
      </c>
      <c r="C390" s="46" t="s">
        <v>4418</v>
      </c>
      <c r="D390" s="46" t="s">
        <v>2271</v>
      </c>
      <c r="E390" s="47" t="s">
        <v>1113</v>
      </c>
      <c r="F390" s="47" t="s">
        <v>1116</v>
      </c>
      <c r="G390" s="47">
        <v>789820</v>
      </c>
      <c r="H390" s="57">
        <v>495.85</v>
      </c>
      <c r="I390" s="60">
        <f>IF(R390="UP",VLOOKUP($I$1,Änderungen!$F$1:$G$4,2,FALSE),IF(OR(ISERROR(FIND("NOVOS",B390)),ISERROR(FIND("Design ",B390))),IF(OR(ISERROR(FIND("thanos EVO",B390)),ISERROR(FIND("Design ",B390))),0,96.55),19.35))</f>
        <v>0</v>
      </c>
      <c r="J390" s="40"/>
      <c r="K390" s="40" t="s">
        <v>1177</v>
      </c>
      <c r="L390" s="29">
        <f>IF(K390&lt;&gt;"",IFERROR(VLOOKUP(K390,Rabattwerte_eintragen!$A$3:$C$24,3,FALSE),0),0)</f>
        <v>0</v>
      </c>
      <c r="M390" s="58">
        <f>IF(H390&lt;&gt;"",H390*(1-L390)+I390*(1-VLOOKUP("A1",Rabattwerte_eintragen!$A$3:$C$26,3,FALSE)),"")</f>
        <v>495.85</v>
      </c>
      <c r="N390" s="40"/>
      <c r="O390" s="39" t="str">
        <f t="shared" si="7"/>
        <v>Artikel online anzeigen</v>
      </c>
      <c r="P390" s="44"/>
      <c r="Q390" s="49" t="s">
        <v>4425</v>
      </c>
      <c r="R390" s="37"/>
      <c r="S390" s="55"/>
      <c r="T390" s="40" t="s">
        <v>1144</v>
      </c>
      <c r="U390" s="63" t="s">
        <v>5180</v>
      </c>
    </row>
    <row r="391" spans="1:21" x14ac:dyDescent="0.25">
      <c r="A391" s="1">
        <v>11577</v>
      </c>
      <c r="B391" s="46" t="s">
        <v>1543</v>
      </c>
      <c r="C391" s="46" t="s">
        <v>2149</v>
      </c>
      <c r="D391" s="46" t="s">
        <v>2271</v>
      </c>
      <c r="E391" s="47" t="s">
        <v>1113</v>
      </c>
      <c r="F391" s="47" t="s">
        <v>1116</v>
      </c>
      <c r="G391" s="47">
        <v>811187</v>
      </c>
      <c r="H391" s="57">
        <v>79.25</v>
      </c>
      <c r="I391" s="60">
        <f>IF(R391="UP",VLOOKUP($I$1,Änderungen!$F$1:$G$4,2,FALSE),IF(OR(ISERROR(FIND("NOVOS",B391)),ISERROR(FIND("Design ",B391))),IF(OR(ISERROR(FIND("thanos EVO",B391)),ISERROR(FIND("Design ",B391))),0,96.55),19.35))</f>
        <v>0</v>
      </c>
      <c r="J391" s="40" t="s">
        <v>1019</v>
      </c>
      <c r="K391" s="40" t="s">
        <v>1189</v>
      </c>
      <c r="L391" s="29">
        <f>IF(K391&lt;&gt;"",IFERROR(VLOOKUP(K391,Rabattwerte_eintragen!$A$3:$C$24,3,FALSE),0),0)</f>
        <v>0</v>
      </c>
      <c r="M391" s="58">
        <f>IF(H391&lt;&gt;"",H391*(1-L391)+I391*(1-VLOOKUP("A1",Rabattwerte_eintragen!$A$3:$C$26,3,FALSE)),"")</f>
        <v>79.25</v>
      </c>
      <c r="N391" s="40"/>
      <c r="O391" s="39" t="str">
        <f t="shared" si="7"/>
        <v>Artikel online anzeigen</v>
      </c>
      <c r="P391" s="44"/>
      <c r="Q391" s="49" t="s">
        <v>2757</v>
      </c>
      <c r="R391" s="37"/>
      <c r="S391" s="55"/>
      <c r="T391" s="40" t="s">
        <v>1144</v>
      </c>
      <c r="U391" s="63" t="s">
        <v>5181</v>
      </c>
    </row>
    <row r="392" spans="1:21" x14ac:dyDescent="0.25">
      <c r="A392" s="1">
        <v>12165</v>
      </c>
      <c r="B392" s="46" t="s">
        <v>1544</v>
      </c>
      <c r="C392" s="46" t="s">
        <v>2149</v>
      </c>
      <c r="D392" s="46" t="s">
        <v>2271</v>
      </c>
      <c r="E392" s="47" t="s">
        <v>1113</v>
      </c>
      <c r="F392" s="47" t="s">
        <v>1116</v>
      </c>
      <c r="G392" s="47">
        <v>828918</v>
      </c>
      <c r="H392" s="57">
        <v>114.1</v>
      </c>
      <c r="I392" s="60">
        <f>IF(R392="UP",VLOOKUP($I$1,Änderungen!$F$1:$G$4,2,FALSE),IF(OR(ISERROR(FIND("NOVOS",B392)),ISERROR(FIND("Design ",B392))),IF(OR(ISERROR(FIND("thanos EVO",B392)),ISERROR(FIND("Design ",B392))),0,96.55),19.35))</f>
        <v>0</v>
      </c>
      <c r="J392" s="40"/>
      <c r="K392" s="40" t="s">
        <v>1189</v>
      </c>
      <c r="L392" s="29">
        <f>IF(K392&lt;&gt;"",IFERROR(VLOOKUP(K392,Rabattwerte_eintragen!$A$3:$C$24,3,FALSE),0),0)</f>
        <v>0</v>
      </c>
      <c r="M392" s="58">
        <f>IF(H392&lt;&gt;"",H392*(1-L392)+I392*(1-VLOOKUP("A1",Rabattwerte_eintragen!$A$3:$C$26,3,FALSE)),"")</f>
        <v>114.1</v>
      </c>
      <c r="N392" s="40"/>
      <c r="O392" s="39" t="str">
        <f t="shared" si="7"/>
        <v>Artikel online anzeigen</v>
      </c>
      <c r="P392" s="44"/>
      <c r="Q392" s="49" t="s">
        <v>2758</v>
      </c>
      <c r="R392" s="37"/>
      <c r="S392" s="55"/>
      <c r="T392" s="40" t="s">
        <v>1144</v>
      </c>
      <c r="U392" s="63" t="s">
        <v>5182</v>
      </c>
    </row>
    <row r="393" spans="1:21" x14ac:dyDescent="0.25">
      <c r="A393" s="1">
        <v>11576</v>
      </c>
      <c r="B393" s="46" t="s">
        <v>4414</v>
      </c>
      <c r="C393" s="46" t="s">
        <v>4419</v>
      </c>
      <c r="D393" s="46" t="s">
        <v>2271</v>
      </c>
      <c r="E393" s="47" t="s">
        <v>1113</v>
      </c>
      <c r="F393" s="47" t="s">
        <v>1116</v>
      </c>
      <c r="G393" s="47">
        <v>811170</v>
      </c>
      <c r="H393" s="57">
        <v>200.35</v>
      </c>
      <c r="I393" s="60">
        <f>IF(R393="UP",VLOOKUP($I$1,Änderungen!$F$1:$G$4,2,FALSE),IF(OR(ISERROR(FIND("NOVOS",B393)),ISERROR(FIND("Design ",B393))),IF(OR(ISERROR(FIND("thanos EVO",B393)),ISERROR(FIND("Design ",B393))),0,96.55),19.35))</f>
        <v>0</v>
      </c>
      <c r="J393" s="40"/>
      <c r="K393" s="40" t="s">
        <v>1189</v>
      </c>
      <c r="L393" s="29">
        <f>IF(K393&lt;&gt;"",IFERROR(VLOOKUP(K393,Rabattwerte_eintragen!$A$3:$C$24,3,FALSE),0),0)</f>
        <v>0</v>
      </c>
      <c r="M393" s="58">
        <f>IF(H393&lt;&gt;"",H393*(1-L393)+I393*(1-VLOOKUP("A1",Rabattwerte_eintragen!$A$3:$C$26,3,FALSE)),"")</f>
        <v>200.35</v>
      </c>
      <c r="N393" s="40"/>
      <c r="O393" s="39" t="str">
        <f t="shared" si="7"/>
        <v>Artikel online anzeigen</v>
      </c>
      <c r="P393" s="44"/>
      <c r="Q393" s="49" t="s">
        <v>4426</v>
      </c>
      <c r="R393" s="37"/>
      <c r="S393" s="55"/>
      <c r="T393" s="40" t="s">
        <v>1144</v>
      </c>
      <c r="U393" s="63" t="s">
        <v>5183</v>
      </c>
    </row>
    <row r="394" spans="1:21" x14ac:dyDescent="0.25">
      <c r="A394" s="1">
        <v>12166</v>
      </c>
      <c r="B394" s="46" t="s">
        <v>4415</v>
      </c>
      <c r="C394" s="46" t="s">
        <v>4419</v>
      </c>
      <c r="D394" s="46" t="s">
        <v>2271</v>
      </c>
      <c r="E394" s="47" t="s">
        <v>1113</v>
      </c>
      <c r="F394" s="47" t="s">
        <v>1116</v>
      </c>
      <c r="G394" s="47">
        <v>828901</v>
      </c>
      <c r="H394" s="57">
        <v>235.2</v>
      </c>
      <c r="I394" s="60">
        <f>IF(R394="UP",VLOOKUP($I$1,Änderungen!$F$1:$G$4,2,FALSE),IF(OR(ISERROR(FIND("NOVOS",B394)),ISERROR(FIND("Design ",B394))),IF(OR(ISERROR(FIND("thanos EVO",B394)),ISERROR(FIND("Design ",B394))),0,96.55),19.35))</f>
        <v>0</v>
      </c>
      <c r="J394" s="40"/>
      <c r="K394" s="40" t="s">
        <v>1189</v>
      </c>
      <c r="L394" s="29">
        <f>IF(K394&lt;&gt;"",IFERROR(VLOOKUP(K394,Rabattwerte_eintragen!$A$3:$C$24,3,FALSE),0),0)</f>
        <v>0</v>
      </c>
      <c r="M394" s="58">
        <f>IF(H394&lt;&gt;"",H394*(1-L394)+I394*(1-VLOOKUP("A1",Rabattwerte_eintragen!$A$3:$C$26,3,FALSE)),"")</f>
        <v>235.2</v>
      </c>
      <c r="N394" s="40"/>
      <c r="O394" s="39" t="str">
        <f t="shared" si="7"/>
        <v>Artikel online anzeigen</v>
      </c>
      <c r="P394" s="44"/>
      <c r="Q394" s="49" t="s">
        <v>4427</v>
      </c>
      <c r="R394" s="37"/>
      <c r="S394" s="55"/>
      <c r="T394" s="40" t="s">
        <v>1144</v>
      </c>
      <c r="U394" s="63" t="s">
        <v>5184</v>
      </c>
    </row>
    <row r="395" spans="1:21" x14ac:dyDescent="0.25">
      <c r="A395" s="1">
        <v>12169</v>
      </c>
      <c r="B395" s="46" t="s">
        <v>1545</v>
      </c>
      <c r="C395" s="46" t="s">
        <v>2150</v>
      </c>
      <c r="D395" s="46" t="s">
        <v>2271</v>
      </c>
      <c r="E395" s="47" t="s">
        <v>1113</v>
      </c>
      <c r="F395" s="47" t="s">
        <v>1116</v>
      </c>
      <c r="G395" s="47">
        <v>838931</v>
      </c>
      <c r="H395" s="57">
        <v>184.45</v>
      </c>
      <c r="I395" s="60">
        <f>IF(R395="UP",VLOOKUP($I$1,Änderungen!$F$1:$G$4,2,FALSE),IF(OR(ISERROR(FIND("NOVOS",B395)),ISERROR(FIND("Design ",B395))),IF(OR(ISERROR(FIND("thanos EVO",B395)),ISERROR(FIND("Design ",B395))),0,96.55),19.35))</f>
        <v>0</v>
      </c>
      <c r="J395" s="40"/>
      <c r="K395" s="40" t="s">
        <v>1189</v>
      </c>
      <c r="L395" s="29">
        <f>IF(K395&lt;&gt;"",IFERROR(VLOOKUP(K395,Rabattwerte_eintragen!$A$3:$C$24,3,FALSE),0),0)</f>
        <v>0</v>
      </c>
      <c r="M395" s="58">
        <f>IF(H395&lt;&gt;"",H395*(1-L395)+I395*(1-VLOOKUP("A1",Rabattwerte_eintragen!$A$3:$C$26,3,FALSE)),"")</f>
        <v>184.45</v>
      </c>
      <c r="N395" s="40"/>
      <c r="O395" s="39" t="str">
        <f t="shared" si="7"/>
        <v>Artikel online anzeigen</v>
      </c>
      <c r="P395" s="44"/>
      <c r="Q395" s="49" t="s">
        <v>2759</v>
      </c>
      <c r="R395" s="37"/>
      <c r="S395" s="55"/>
      <c r="T395" s="40" t="s">
        <v>1144</v>
      </c>
      <c r="U395" s="63" t="s">
        <v>5185</v>
      </c>
    </row>
    <row r="396" spans="1:21" x14ac:dyDescent="0.25">
      <c r="A396" s="1">
        <v>12168</v>
      </c>
      <c r="B396" s="46" t="s">
        <v>1546</v>
      </c>
      <c r="C396" s="46" t="s">
        <v>2151</v>
      </c>
      <c r="D396" s="46" t="s">
        <v>2271</v>
      </c>
      <c r="E396" s="47" t="s">
        <v>1113</v>
      </c>
      <c r="F396" s="47" t="s">
        <v>1116</v>
      </c>
      <c r="G396" s="47">
        <v>838955</v>
      </c>
      <c r="H396" s="57">
        <v>199.20000000000002</v>
      </c>
      <c r="I396" s="60">
        <f>IF(R396="UP",VLOOKUP($I$1,Änderungen!$F$1:$G$4,2,FALSE),IF(OR(ISERROR(FIND("NOVOS",B396)),ISERROR(FIND("Design ",B396))),IF(OR(ISERROR(FIND("thanos EVO",B396)),ISERROR(FIND("Design ",B396))),0,96.55),19.35))</f>
        <v>0</v>
      </c>
      <c r="J396" s="40"/>
      <c r="K396" s="40" t="s">
        <v>1189</v>
      </c>
      <c r="L396" s="29">
        <f>IF(K396&lt;&gt;"",IFERROR(VLOOKUP(K396,Rabattwerte_eintragen!$A$3:$C$24,3,FALSE),0),0)</f>
        <v>0</v>
      </c>
      <c r="M396" s="58">
        <f>IF(H396&lt;&gt;"",H396*(1-L396)+I396*(1-VLOOKUP("A1",Rabattwerte_eintragen!$A$3:$C$26,3,FALSE)),"")</f>
        <v>199.20000000000002</v>
      </c>
      <c r="N396" s="40"/>
      <c r="O396" s="39" t="str">
        <f t="shared" si="7"/>
        <v>Artikel online anzeigen</v>
      </c>
      <c r="P396" s="44"/>
      <c r="Q396" s="49" t="s">
        <v>2760</v>
      </c>
      <c r="R396" s="37"/>
      <c r="S396" s="55"/>
      <c r="T396" s="40" t="s">
        <v>1144</v>
      </c>
      <c r="U396" s="63" t="s">
        <v>5186</v>
      </c>
    </row>
    <row r="397" spans="1:21" x14ac:dyDescent="0.25">
      <c r="A397" s="1">
        <v>10709</v>
      </c>
      <c r="B397" s="46" t="s">
        <v>1547</v>
      </c>
      <c r="C397" s="46" t="s">
        <v>2152</v>
      </c>
      <c r="D397" s="46" t="s">
        <v>2272</v>
      </c>
      <c r="E397" s="47" t="s">
        <v>1113</v>
      </c>
      <c r="F397" s="47" t="s">
        <v>1116</v>
      </c>
      <c r="G397" s="47">
        <v>799164</v>
      </c>
      <c r="H397" s="57">
        <v>134.55000000000001</v>
      </c>
      <c r="I397" s="60">
        <f>IF(R397="UP",VLOOKUP($I$1,Änderungen!$F$1:$G$4,2,FALSE),IF(OR(ISERROR(FIND("NOVOS",B397)),ISERROR(FIND("Design ",B397))),IF(OR(ISERROR(FIND("thanos EVO",B397)),ISERROR(FIND("Design ",B397))),0,96.55),19.35))</f>
        <v>0</v>
      </c>
      <c r="J397" s="40"/>
      <c r="K397" s="40" t="s">
        <v>1172</v>
      </c>
      <c r="L397" s="29">
        <f>IF(K397&lt;&gt;"",IFERROR(VLOOKUP(K397,Rabattwerte_eintragen!$A$3:$C$24,3,FALSE),0),0)</f>
        <v>0</v>
      </c>
      <c r="M397" s="58">
        <f>IF(H397&lt;&gt;"",H397*(1-L397)+I397*(1-VLOOKUP("A1",Rabattwerte_eintragen!$A$3:$C$26,3,FALSE)),"")</f>
        <v>134.55000000000001</v>
      </c>
      <c r="N397" s="40"/>
      <c r="O397" s="39" t="str">
        <f t="shared" si="7"/>
        <v>Artikel online anzeigen</v>
      </c>
      <c r="P397" s="44"/>
      <c r="Q397" s="49" t="s">
        <v>2761</v>
      </c>
      <c r="R397" s="37"/>
      <c r="S397" s="55"/>
      <c r="T397" s="40" t="s">
        <v>1145</v>
      </c>
      <c r="U397" s="63" t="s">
        <v>5146</v>
      </c>
    </row>
    <row r="398" spans="1:21" x14ac:dyDescent="0.25">
      <c r="A398" s="1">
        <v>10710</v>
      </c>
      <c r="B398" s="46" t="s">
        <v>1548</v>
      </c>
      <c r="C398" s="46" t="s">
        <v>2152</v>
      </c>
      <c r="D398" s="46" t="s">
        <v>2272</v>
      </c>
      <c r="E398" s="47" t="s">
        <v>1113</v>
      </c>
      <c r="F398" s="47" t="s">
        <v>1116</v>
      </c>
      <c r="G398" s="47">
        <v>799171</v>
      </c>
      <c r="H398" s="57">
        <v>134.1</v>
      </c>
      <c r="I398" s="60">
        <f>IF(R398="UP",VLOOKUP($I$1,Änderungen!$F$1:$G$4,2,FALSE),IF(OR(ISERROR(FIND("NOVOS",B398)),ISERROR(FIND("Design ",B398))),IF(OR(ISERROR(FIND("thanos EVO",B398)),ISERROR(FIND("Design ",B398))),0,96.55),19.35))</f>
        <v>0</v>
      </c>
      <c r="J398" s="40"/>
      <c r="K398" s="40" t="s">
        <v>1172</v>
      </c>
      <c r="L398" s="29">
        <f>IF(K398&lt;&gt;"",IFERROR(VLOOKUP(K398,Rabattwerte_eintragen!$A$3:$C$24,3,FALSE),0),0)</f>
        <v>0</v>
      </c>
      <c r="M398" s="58">
        <f>IF(H398&lt;&gt;"",H398*(1-L398)+I398*(1-VLOOKUP("A1",Rabattwerte_eintragen!$A$3:$C$26,3,FALSE)),"")</f>
        <v>134.1</v>
      </c>
      <c r="N398" s="40"/>
      <c r="O398" s="39" t="str">
        <f t="shared" si="7"/>
        <v>Artikel online anzeigen</v>
      </c>
      <c r="P398" s="44"/>
      <c r="Q398" s="49" t="s">
        <v>2762</v>
      </c>
      <c r="R398" s="37"/>
      <c r="S398" s="55"/>
      <c r="T398" s="40" t="s">
        <v>1145</v>
      </c>
      <c r="U398" s="63" t="s">
        <v>5187</v>
      </c>
    </row>
    <row r="399" spans="1:21" x14ac:dyDescent="0.25">
      <c r="A399" s="1">
        <v>10711</v>
      </c>
      <c r="B399" s="46" t="s">
        <v>1549</v>
      </c>
      <c r="C399" s="46" t="s">
        <v>2152</v>
      </c>
      <c r="D399" s="46" t="s">
        <v>2272</v>
      </c>
      <c r="E399" s="47" t="s">
        <v>1113</v>
      </c>
      <c r="F399" s="47" t="s">
        <v>1116</v>
      </c>
      <c r="G399" s="47">
        <v>799188</v>
      </c>
      <c r="H399" s="57">
        <v>128.45000000000002</v>
      </c>
      <c r="I399" s="60">
        <f>IF(R399="UP",VLOOKUP($I$1,Änderungen!$F$1:$G$4,2,FALSE),IF(OR(ISERROR(FIND("NOVOS",B399)),ISERROR(FIND("Design ",B399))),IF(OR(ISERROR(FIND("thanos EVO",B399)),ISERROR(FIND("Design ",B399))),0,96.55),19.35))</f>
        <v>0</v>
      </c>
      <c r="J399" s="40"/>
      <c r="K399" s="40" t="s">
        <v>1172</v>
      </c>
      <c r="L399" s="29">
        <f>IF(K399&lt;&gt;"",IFERROR(VLOOKUP(K399,Rabattwerte_eintragen!$A$3:$C$24,3,FALSE),0),0)</f>
        <v>0</v>
      </c>
      <c r="M399" s="58">
        <f>IF(H399&lt;&gt;"",H399*(1-L399)+I399*(1-VLOOKUP("A1",Rabattwerte_eintragen!$A$3:$C$26,3,FALSE)),"")</f>
        <v>128.45000000000002</v>
      </c>
      <c r="N399" s="40"/>
      <c r="O399" s="39" t="str">
        <f t="shared" si="7"/>
        <v>Artikel online anzeigen</v>
      </c>
      <c r="P399" s="44"/>
      <c r="Q399" s="49" t="s">
        <v>2763</v>
      </c>
      <c r="R399" s="37"/>
      <c r="S399" s="55"/>
      <c r="T399" s="40" t="s">
        <v>1145</v>
      </c>
      <c r="U399" s="63" t="s">
        <v>5148</v>
      </c>
    </row>
    <row r="400" spans="1:21" x14ac:dyDescent="0.25">
      <c r="A400" s="1">
        <v>10705</v>
      </c>
      <c r="B400" s="46" t="s">
        <v>1550</v>
      </c>
      <c r="C400" s="46" t="s">
        <v>2149</v>
      </c>
      <c r="D400" s="46" t="s">
        <v>2273</v>
      </c>
      <c r="E400" s="47" t="s">
        <v>1113</v>
      </c>
      <c r="F400" s="47" t="s">
        <v>1116</v>
      </c>
      <c r="G400" s="47">
        <v>799058</v>
      </c>
      <c r="H400" s="57">
        <v>218.6</v>
      </c>
      <c r="I400" s="60">
        <f>IF(R400="UP",VLOOKUP($I$1,Änderungen!$F$1:$G$4,2,FALSE),IF(OR(ISERROR(FIND("NOVOS",B400)),ISERROR(FIND("Design ",B400))),IF(OR(ISERROR(FIND("thanos EVO",B400)),ISERROR(FIND("Design ",B400))),0,96.55),19.35))</f>
        <v>0</v>
      </c>
      <c r="J400" s="40"/>
      <c r="K400" s="40" t="s">
        <v>1177</v>
      </c>
      <c r="L400" s="29">
        <f>IF(K400&lt;&gt;"",IFERROR(VLOOKUP(K400,Rabattwerte_eintragen!$A$3:$C$24,3,FALSE),0),0)</f>
        <v>0</v>
      </c>
      <c r="M400" s="58">
        <f>IF(H400&lt;&gt;"",H400*(1-L400)+I400*(1-VLOOKUP("A1",Rabattwerte_eintragen!$A$3:$C$26,3,FALSE)),"")</f>
        <v>218.6</v>
      </c>
      <c r="N400" s="40"/>
      <c r="O400" s="39" t="str">
        <f t="shared" si="7"/>
        <v>Artikel online anzeigen</v>
      </c>
      <c r="P400" s="44"/>
      <c r="Q400" s="49" t="s">
        <v>2764</v>
      </c>
      <c r="R400" s="37"/>
      <c r="S400" s="55"/>
      <c r="T400" s="40" t="s">
        <v>1144</v>
      </c>
      <c r="U400" s="63" t="s">
        <v>5188</v>
      </c>
    </row>
    <row r="401" spans="1:21" x14ac:dyDescent="0.25">
      <c r="A401" s="1">
        <v>10734</v>
      </c>
      <c r="B401" s="46" t="s">
        <v>1095</v>
      </c>
      <c r="C401" s="46" t="s">
        <v>2149</v>
      </c>
      <c r="D401" s="46" t="s">
        <v>2273</v>
      </c>
      <c r="E401" s="47" t="s">
        <v>1113</v>
      </c>
      <c r="F401" s="47" t="s">
        <v>1116</v>
      </c>
      <c r="G401" s="47">
        <v>799065</v>
      </c>
      <c r="H401" s="57">
        <v>228.25</v>
      </c>
      <c r="I401" s="60">
        <f>IF(R401="UP",VLOOKUP($I$1,Änderungen!$F$1:$G$4,2,FALSE),IF(OR(ISERROR(FIND("NOVOS",B401)),ISERROR(FIND("Design ",B401))),IF(OR(ISERROR(FIND("thanos EVO",B401)),ISERROR(FIND("Design ",B401))),0,96.55),19.35))</f>
        <v>0</v>
      </c>
      <c r="J401" s="40"/>
      <c r="K401" s="40" t="s">
        <v>1177</v>
      </c>
      <c r="L401" s="29">
        <f>IF(K401&lt;&gt;"",IFERROR(VLOOKUP(K401,Rabattwerte_eintragen!$A$3:$C$24,3,FALSE),0),0)</f>
        <v>0</v>
      </c>
      <c r="M401" s="58">
        <f>IF(H401&lt;&gt;"",H401*(1-L401)+I401*(1-VLOOKUP("A1",Rabattwerte_eintragen!$A$3:$C$26,3,FALSE)),"")</f>
        <v>228.25</v>
      </c>
      <c r="N401" s="40"/>
      <c r="O401" s="39" t="str">
        <f t="shared" si="7"/>
        <v>Artikel online anzeigen</v>
      </c>
      <c r="P401" s="44"/>
      <c r="Q401" s="49" t="s">
        <v>2765</v>
      </c>
      <c r="R401" s="37"/>
      <c r="S401" s="55"/>
      <c r="T401" s="40" t="s">
        <v>1144</v>
      </c>
      <c r="U401" s="63" t="s">
        <v>4457</v>
      </c>
    </row>
    <row r="402" spans="1:21" x14ac:dyDescent="0.25">
      <c r="A402" s="1">
        <v>10695</v>
      </c>
      <c r="B402" s="46" t="s">
        <v>1551</v>
      </c>
      <c r="C402" s="46" t="s">
        <v>2153</v>
      </c>
      <c r="D402" s="46" t="s">
        <v>2273</v>
      </c>
      <c r="E402" s="47" t="s">
        <v>1113</v>
      </c>
      <c r="F402" s="47" t="s">
        <v>1116</v>
      </c>
      <c r="G402" s="47">
        <v>792424</v>
      </c>
      <c r="H402" s="57">
        <v>234.95000000000002</v>
      </c>
      <c r="I402" s="60">
        <f>IF(R402="UP",VLOOKUP($I$1,Änderungen!$F$1:$G$4,2,FALSE),IF(OR(ISERROR(FIND("NOVOS",B402)),ISERROR(FIND("Design ",B402))),IF(OR(ISERROR(FIND("thanos EVO",B402)),ISERROR(FIND("Design ",B402))),0,96.55),19.35))</f>
        <v>0</v>
      </c>
      <c r="J402" s="40"/>
      <c r="K402" s="40" t="s">
        <v>1177</v>
      </c>
      <c r="L402" s="29">
        <f>IF(K402&lt;&gt;"",IFERROR(VLOOKUP(K402,Rabattwerte_eintragen!$A$3:$C$24,3,FALSE),0),0)</f>
        <v>0</v>
      </c>
      <c r="M402" s="58">
        <f>IF(H402&lt;&gt;"",H402*(1-L402)+I402*(1-VLOOKUP("A1",Rabattwerte_eintragen!$A$3:$C$26,3,FALSE)),"")</f>
        <v>234.95000000000002</v>
      </c>
      <c r="N402" s="40"/>
      <c r="O402" s="39" t="str">
        <f t="shared" si="7"/>
        <v>Artikel online anzeigen</v>
      </c>
      <c r="P402" s="44"/>
      <c r="Q402" s="49" t="s">
        <v>2766</v>
      </c>
      <c r="R402" s="37"/>
      <c r="S402" s="55"/>
      <c r="T402" s="40" t="s">
        <v>1144</v>
      </c>
      <c r="U402" s="63" t="s">
        <v>5188</v>
      </c>
    </row>
    <row r="403" spans="1:21" x14ac:dyDescent="0.25">
      <c r="A403" s="1">
        <v>10733</v>
      </c>
      <c r="B403" s="46" t="s">
        <v>1094</v>
      </c>
      <c r="C403" s="46" t="s">
        <v>2153</v>
      </c>
      <c r="D403" s="46" t="s">
        <v>2273</v>
      </c>
      <c r="E403" s="47" t="s">
        <v>1113</v>
      </c>
      <c r="F403" s="47" t="s">
        <v>1116</v>
      </c>
      <c r="G403" s="47">
        <v>792448</v>
      </c>
      <c r="H403" s="57">
        <v>244.60000000000002</v>
      </c>
      <c r="I403" s="60">
        <f>IF(R403="UP",VLOOKUP($I$1,Änderungen!$F$1:$G$4,2,FALSE),IF(OR(ISERROR(FIND("NOVOS",B403)),ISERROR(FIND("Design ",B403))),IF(OR(ISERROR(FIND("thanos EVO",B403)),ISERROR(FIND("Design ",B403))),0,96.55),19.35))</f>
        <v>0</v>
      </c>
      <c r="J403" s="40"/>
      <c r="K403" s="40" t="s">
        <v>1177</v>
      </c>
      <c r="L403" s="29">
        <f>IF(K403&lt;&gt;"",IFERROR(VLOOKUP(K403,Rabattwerte_eintragen!$A$3:$C$24,3,FALSE),0),0)</f>
        <v>0</v>
      </c>
      <c r="M403" s="58">
        <f>IF(H403&lt;&gt;"",H403*(1-L403)+I403*(1-VLOOKUP("A1",Rabattwerte_eintragen!$A$3:$C$26,3,FALSE)),"")</f>
        <v>244.60000000000002</v>
      </c>
      <c r="N403" s="40"/>
      <c r="O403" s="39" t="str">
        <f t="shared" si="7"/>
        <v>Artikel online anzeigen</v>
      </c>
      <c r="P403" s="44"/>
      <c r="Q403" s="49" t="s">
        <v>2767</v>
      </c>
      <c r="R403" s="37"/>
      <c r="S403" s="55"/>
      <c r="T403" s="40" t="s">
        <v>1144</v>
      </c>
      <c r="U403" s="63" t="s">
        <v>4457</v>
      </c>
    </row>
    <row r="404" spans="1:21" x14ac:dyDescent="0.25">
      <c r="A404" s="1">
        <v>11600</v>
      </c>
      <c r="B404" s="46" t="s">
        <v>1552</v>
      </c>
      <c r="C404" s="46" t="s">
        <v>2154</v>
      </c>
      <c r="D404" s="46" t="s">
        <v>2273</v>
      </c>
      <c r="E404" s="47" t="s">
        <v>1113</v>
      </c>
      <c r="F404" s="47" t="s">
        <v>1116</v>
      </c>
      <c r="G404" s="47">
        <v>814768</v>
      </c>
      <c r="H404" s="57">
        <v>256.75</v>
      </c>
      <c r="I404" s="60">
        <f>IF(R404="UP",VLOOKUP($I$1,Änderungen!$F$1:$G$4,2,FALSE),IF(OR(ISERROR(FIND("NOVOS",B404)),ISERROR(FIND("Design ",B404))),IF(OR(ISERROR(FIND("thanos EVO",B404)),ISERROR(FIND("Design ",B404))),0,96.55),19.35))</f>
        <v>0</v>
      </c>
      <c r="J404" s="40"/>
      <c r="K404" s="40" t="s">
        <v>1177</v>
      </c>
      <c r="L404" s="29">
        <f>IF(K404&lt;&gt;"",IFERROR(VLOOKUP(K404,Rabattwerte_eintragen!$A$3:$C$24,3,FALSE),0),0)</f>
        <v>0</v>
      </c>
      <c r="M404" s="58">
        <f>IF(H404&lt;&gt;"",H404*(1-L404)+I404*(1-VLOOKUP("A1",Rabattwerte_eintragen!$A$3:$C$26,3,FALSE)),"")</f>
        <v>256.75</v>
      </c>
      <c r="N404" s="40"/>
      <c r="O404" s="39" t="str">
        <f t="shared" si="7"/>
        <v>Artikel online anzeigen</v>
      </c>
      <c r="P404" s="44"/>
      <c r="Q404" s="49" t="s">
        <v>2768</v>
      </c>
      <c r="R404" s="37"/>
      <c r="S404" s="55"/>
      <c r="T404" s="40" t="s">
        <v>1144</v>
      </c>
      <c r="U404" s="63" t="s">
        <v>5188</v>
      </c>
    </row>
    <row r="405" spans="1:21" x14ac:dyDescent="0.25">
      <c r="A405" s="1">
        <v>11601</v>
      </c>
      <c r="B405" s="46" t="s">
        <v>1102</v>
      </c>
      <c r="C405" s="46" t="s">
        <v>2154</v>
      </c>
      <c r="D405" s="46" t="s">
        <v>2273</v>
      </c>
      <c r="E405" s="47" t="s">
        <v>1113</v>
      </c>
      <c r="F405" s="47" t="s">
        <v>1116</v>
      </c>
      <c r="G405" s="47">
        <v>814775</v>
      </c>
      <c r="H405" s="57">
        <v>266.39999999999998</v>
      </c>
      <c r="I405" s="60">
        <f>IF(R405="UP",VLOOKUP($I$1,Änderungen!$F$1:$G$4,2,FALSE),IF(OR(ISERROR(FIND("NOVOS",B405)),ISERROR(FIND("Design ",B405))),IF(OR(ISERROR(FIND("thanos EVO",B405)),ISERROR(FIND("Design ",B405))),0,96.55),19.35))</f>
        <v>0</v>
      </c>
      <c r="J405" s="40"/>
      <c r="K405" s="40" t="s">
        <v>1177</v>
      </c>
      <c r="L405" s="29">
        <f>IF(K405&lt;&gt;"",IFERROR(VLOOKUP(K405,Rabattwerte_eintragen!$A$3:$C$24,3,FALSE),0),0)</f>
        <v>0</v>
      </c>
      <c r="M405" s="58">
        <f>IF(H405&lt;&gt;"",H405*(1-L405)+I405*(1-VLOOKUP("A1",Rabattwerte_eintragen!$A$3:$C$26,3,FALSE)),"")</f>
        <v>266.39999999999998</v>
      </c>
      <c r="N405" s="40"/>
      <c r="O405" s="39" t="str">
        <f t="shared" si="7"/>
        <v>Artikel online anzeigen</v>
      </c>
      <c r="P405" s="44"/>
      <c r="Q405" s="49" t="s">
        <v>2769</v>
      </c>
      <c r="R405" s="37"/>
      <c r="S405" s="55"/>
      <c r="T405" s="40" t="s">
        <v>1144</v>
      </c>
      <c r="U405" s="63" t="s">
        <v>4457</v>
      </c>
    </row>
    <row r="406" spans="1:21" x14ac:dyDescent="0.25">
      <c r="A406" s="1">
        <v>10677</v>
      </c>
      <c r="B406" s="46" t="s">
        <v>1553</v>
      </c>
      <c r="C406" s="46" t="s">
        <v>2155</v>
      </c>
      <c r="D406" s="46" t="s">
        <v>2273</v>
      </c>
      <c r="E406" s="47" t="s">
        <v>1113</v>
      </c>
      <c r="F406" s="47" t="s">
        <v>1116</v>
      </c>
      <c r="G406" s="47">
        <v>798204</v>
      </c>
      <c r="H406" s="57">
        <v>73.600000000000009</v>
      </c>
      <c r="I406" s="60">
        <f>IF(R406="UP",VLOOKUP($I$1,Änderungen!$F$1:$G$4,2,FALSE),IF(OR(ISERROR(FIND("NOVOS",B406)),ISERROR(FIND("Design ",B406))),IF(OR(ISERROR(FIND("thanos EVO",B406)),ISERROR(FIND("Design ",B406))),0,96.55),19.35))</f>
        <v>0</v>
      </c>
      <c r="J406" s="40"/>
      <c r="K406" s="40" t="s">
        <v>1189</v>
      </c>
      <c r="L406" s="29">
        <f>IF(K406&lt;&gt;"",IFERROR(VLOOKUP(K406,Rabattwerte_eintragen!$A$3:$C$24,3,FALSE),0),0)</f>
        <v>0</v>
      </c>
      <c r="M406" s="58">
        <f>IF(H406&lt;&gt;"",H406*(1-L406)+I406*(1-VLOOKUP("A1",Rabattwerte_eintragen!$A$3:$C$26,3,FALSE)),"")</f>
        <v>73.600000000000009</v>
      </c>
      <c r="N406" s="40"/>
      <c r="O406" s="39" t="str">
        <f t="shared" si="7"/>
        <v>Artikel online anzeigen</v>
      </c>
      <c r="P406" s="44"/>
      <c r="Q406" s="49" t="s">
        <v>2770</v>
      </c>
      <c r="R406" s="37"/>
      <c r="S406" s="55"/>
      <c r="T406" s="40" t="s">
        <v>1144</v>
      </c>
      <c r="U406" s="63" t="s">
        <v>5189</v>
      </c>
    </row>
    <row r="407" spans="1:21" x14ac:dyDescent="0.25">
      <c r="A407" s="1">
        <v>10714</v>
      </c>
      <c r="B407" s="46" t="s">
        <v>1554</v>
      </c>
      <c r="C407" s="46" t="s">
        <v>2156</v>
      </c>
      <c r="D407" s="46" t="s">
        <v>2273</v>
      </c>
      <c r="E407" s="47" t="s">
        <v>1113</v>
      </c>
      <c r="F407" s="47" t="s">
        <v>1116</v>
      </c>
      <c r="G407" s="47">
        <v>798792</v>
      </c>
      <c r="H407" s="57">
        <v>91.1</v>
      </c>
      <c r="I407" s="60">
        <f>IF(R407="UP",VLOOKUP($I$1,Änderungen!$F$1:$G$4,2,FALSE),IF(OR(ISERROR(FIND("NOVOS",B407)),ISERROR(FIND("Design ",B407))),IF(OR(ISERROR(FIND("thanos EVO",B407)),ISERROR(FIND("Design ",B407))),0,96.55),19.35))</f>
        <v>0</v>
      </c>
      <c r="J407" s="40"/>
      <c r="K407" s="40" t="s">
        <v>1189</v>
      </c>
      <c r="L407" s="29">
        <f>IF(K407&lt;&gt;"",IFERROR(VLOOKUP(K407,Rabattwerte_eintragen!$A$3:$C$24,3,FALSE),0),0)</f>
        <v>0</v>
      </c>
      <c r="M407" s="58">
        <f>IF(H407&lt;&gt;"",H407*(1-L407)+I407*(1-VLOOKUP("A1",Rabattwerte_eintragen!$A$3:$C$26,3,FALSE)),"")</f>
        <v>91.1</v>
      </c>
      <c r="N407" s="40"/>
      <c r="O407" s="39" t="str">
        <f t="shared" si="7"/>
        <v>Artikel online anzeigen</v>
      </c>
      <c r="P407" s="44"/>
      <c r="Q407" s="49" t="s">
        <v>2771</v>
      </c>
      <c r="R407" s="37"/>
      <c r="S407" s="55"/>
      <c r="T407" s="40" t="s">
        <v>1144</v>
      </c>
      <c r="U407" s="63" t="s">
        <v>5189</v>
      </c>
    </row>
    <row r="408" spans="1:21" x14ac:dyDescent="0.25">
      <c r="A408" s="1">
        <v>10678</v>
      </c>
      <c r="B408" s="46" t="s">
        <v>1555</v>
      </c>
      <c r="C408" s="46" t="s">
        <v>2149</v>
      </c>
      <c r="D408" s="46" t="s">
        <v>2273</v>
      </c>
      <c r="E408" s="47" t="s">
        <v>1113</v>
      </c>
      <c r="F408" s="47" t="s">
        <v>1116</v>
      </c>
      <c r="G408" s="47">
        <v>798211</v>
      </c>
      <c r="H408" s="57">
        <v>86</v>
      </c>
      <c r="I408" s="60">
        <f>IF(R408="UP",VLOOKUP($I$1,Änderungen!$F$1:$G$4,2,FALSE),IF(OR(ISERROR(FIND("NOVOS",B408)),ISERROR(FIND("Design ",B408))),IF(OR(ISERROR(FIND("thanos EVO",B408)),ISERROR(FIND("Design ",B408))),0,96.55),19.35))</f>
        <v>0</v>
      </c>
      <c r="J408" s="40"/>
      <c r="K408" s="40" t="s">
        <v>1189</v>
      </c>
      <c r="L408" s="29">
        <f>IF(K408&lt;&gt;"",IFERROR(VLOOKUP(K408,Rabattwerte_eintragen!$A$3:$C$24,3,FALSE),0),0)</f>
        <v>0</v>
      </c>
      <c r="M408" s="58">
        <f>IF(H408&lt;&gt;"",H408*(1-L408)+I408*(1-VLOOKUP("A1",Rabattwerte_eintragen!$A$3:$C$26,3,FALSE)),"")</f>
        <v>86</v>
      </c>
      <c r="N408" s="40"/>
      <c r="O408" s="39" t="str">
        <f t="shared" si="7"/>
        <v>Artikel online anzeigen</v>
      </c>
      <c r="P408" s="44"/>
      <c r="Q408" s="49" t="s">
        <v>2772</v>
      </c>
      <c r="R408" s="37"/>
      <c r="S408" s="55"/>
      <c r="T408" s="40" t="s">
        <v>1144</v>
      </c>
      <c r="U408" s="63" t="s">
        <v>5189</v>
      </c>
    </row>
    <row r="409" spans="1:21" x14ac:dyDescent="0.25">
      <c r="A409" s="1">
        <v>10715</v>
      </c>
      <c r="B409" s="46" t="s">
        <v>1556</v>
      </c>
      <c r="C409" s="46" t="s">
        <v>2157</v>
      </c>
      <c r="D409" s="46" t="s">
        <v>2273</v>
      </c>
      <c r="E409" s="47" t="s">
        <v>1113</v>
      </c>
      <c r="F409" s="47" t="s">
        <v>1116</v>
      </c>
      <c r="G409" s="47">
        <v>798808</v>
      </c>
      <c r="H409" s="57">
        <v>99.949999999999989</v>
      </c>
      <c r="I409" s="60">
        <f>IF(R409="UP",VLOOKUP($I$1,Änderungen!$F$1:$G$4,2,FALSE),IF(OR(ISERROR(FIND("NOVOS",B409)),ISERROR(FIND("Design ",B409))),IF(OR(ISERROR(FIND("thanos EVO",B409)),ISERROR(FIND("Design ",B409))),0,96.55),19.35))</f>
        <v>0</v>
      </c>
      <c r="J409" s="40"/>
      <c r="K409" s="40" t="s">
        <v>1189</v>
      </c>
      <c r="L409" s="29">
        <f>IF(K409&lt;&gt;"",IFERROR(VLOOKUP(K409,Rabattwerte_eintragen!$A$3:$C$24,3,FALSE),0),0)</f>
        <v>0</v>
      </c>
      <c r="M409" s="58">
        <f>IF(H409&lt;&gt;"",H409*(1-L409)+I409*(1-VLOOKUP("A1",Rabattwerte_eintragen!$A$3:$C$26,3,FALSE)),"")</f>
        <v>99.949999999999989</v>
      </c>
      <c r="N409" s="40"/>
      <c r="O409" s="39" t="str">
        <f t="shared" si="7"/>
        <v>Artikel online anzeigen</v>
      </c>
      <c r="P409" s="44"/>
      <c r="Q409" s="49" t="s">
        <v>2773</v>
      </c>
      <c r="R409" s="37"/>
      <c r="S409" s="55"/>
      <c r="T409" s="40" t="s">
        <v>1144</v>
      </c>
      <c r="U409" s="63" t="s">
        <v>5189</v>
      </c>
    </row>
    <row r="410" spans="1:21" x14ac:dyDescent="0.25">
      <c r="A410" s="1">
        <v>10679</v>
      </c>
      <c r="B410" s="46" t="s">
        <v>1557</v>
      </c>
      <c r="C410" s="46" t="s">
        <v>2158</v>
      </c>
      <c r="D410" s="46" t="s">
        <v>2273</v>
      </c>
      <c r="E410" s="47" t="s">
        <v>1113</v>
      </c>
      <c r="F410" s="47" t="s">
        <v>1116</v>
      </c>
      <c r="G410" s="47">
        <v>798228</v>
      </c>
      <c r="H410" s="57">
        <v>108.2</v>
      </c>
      <c r="I410" s="60">
        <f>IF(R410="UP",VLOOKUP($I$1,Änderungen!$F$1:$G$4,2,FALSE),IF(OR(ISERROR(FIND("NOVOS",B410)),ISERROR(FIND("Design ",B410))),IF(OR(ISERROR(FIND("thanos EVO",B410)),ISERROR(FIND("Design ",B410))),0,96.55),19.35))</f>
        <v>0</v>
      </c>
      <c r="J410" s="40"/>
      <c r="K410" s="40" t="s">
        <v>1189</v>
      </c>
      <c r="L410" s="29">
        <f>IF(K410&lt;&gt;"",IFERROR(VLOOKUP(K410,Rabattwerte_eintragen!$A$3:$C$24,3,FALSE),0),0)</f>
        <v>0</v>
      </c>
      <c r="M410" s="58">
        <f>IF(H410&lt;&gt;"",H410*(1-L410)+I410*(1-VLOOKUP("A1",Rabattwerte_eintragen!$A$3:$C$26,3,FALSE)),"")</f>
        <v>108.2</v>
      </c>
      <c r="N410" s="40"/>
      <c r="O410" s="39" t="str">
        <f t="shared" si="7"/>
        <v>Artikel online anzeigen</v>
      </c>
      <c r="P410" s="44"/>
      <c r="Q410" s="49" t="s">
        <v>2774</v>
      </c>
      <c r="R410" s="37"/>
      <c r="S410" s="55"/>
      <c r="T410" s="40" t="s">
        <v>1144</v>
      </c>
      <c r="U410" s="63" t="s">
        <v>5189</v>
      </c>
    </row>
    <row r="411" spans="1:21" x14ac:dyDescent="0.25">
      <c r="A411" s="1">
        <v>10716</v>
      </c>
      <c r="B411" s="46" t="s">
        <v>1558</v>
      </c>
      <c r="C411" s="46" t="s">
        <v>2159</v>
      </c>
      <c r="D411" s="46" t="s">
        <v>2273</v>
      </c>
      <c r="E411" s="47" t="s">
        <v>1113</v>
      </c>
      <c r="F411" s="47" t="s">
        <v>1116</v>
      </c>
      <c r="G411" s="47">
        <v>798815</v>
      </c>
      <c r="H411" s="57">
        <v>124.1</v>
      </c>
      <c r="I411" s="60">
        <f>IF(R411="UP",VLOOKUP($I$1,Änderungen!$F$1:$G$4,2,FALSE),IF(OR(ISERROR(FIND("NOVOS",B411)),ISERROR(FIND("Design ",B411))),IF(OR(ISERROR(FIND("thanos EVO",B411)),ISERROR(FIND("Design ",B411))),0,96.55),19.35))</f>
        <v>0</v>
      </c>
      <c r="J411" s="40"/>
      <c r="K411" s="40" t="s">
        <v>1189</v>
      </c>
      <c r="L411" s="29">
        <f>IF(K411&lt;&gt;"",IFERROR(VLOOKUP(K411,Rabattwerte_eintragen!$A$3:$C$24,3,FALSE),0),0)</f>
        <v>0</v>
      </c>
      <c r="M411" s="58">
        <f>IF(H411&lt;&gt;"",H411*(1-L411)+I411*(1-VLOOKUP("A1",Rabattwerte_eintragen!$A$3:$C$26,3,FALSE)),"")</f>
        <v>124.1</v>
      </c>
      <c r="N411" s="40"/>
      <c r="O411" s="39" t="str">
        <f t="shared" si="7"/>
        <v>Artikel online anzeigen</v>
      </c>
      <c r="P411" s="44"/>
      <c r="Q411" s="49" t="s">
        <v>2775</v>
      </c>
      <c r="R411" s="37"/>
      <c r="S411" s="55"/>
      <c r="T411" s="40" t="s">
        <v>1144</v>
      </c>
      <c r="U411" s="63" t="s">
        <v>5189</v>
      </c>
    </row>
    <row r="412" spans="1:21" x14ac:dyDescent="0.25">
      <c r="A412" s="1">
        <v>11709</v>
      </c>
      <c r="B412" s="46" t="s">
        <v>1559</v>
      </c>
      <c r="C412" s="46" t="s">
        <v>2160</v>
      </c>
      <c r="D412" s="46" t="s">
        <v>2273</v>
      </c>
      <c r="E412" s="47" t="s">
        <v>1113</v>
      </c>
      <c r="F412" s="47" t="s">
        <v>1116</v>
      </c>
      <c r="G412" s="47">
        <v>817318</v>
      </c>
      <c r="H412" s="57">
        <v>131.69999999999999</v>
      </c>
      <c r="I412" s="60">
        <f>IF(R412="UP",VLOOKUP($I$1,Änderungen!$F$1:$G$4,2,FALSE),IF(OR(ISERROR(FIND("NOVOS",B412)),ISERROR(FIND("Design ",B412))),IF(OR(ISERROR(FIND("thanos EVO",B412)),ISERROR(FIND("Design ",B412))),0,96.55),19.35))</f>
        <v>0</v>
      </c>
      <c r="J412" s="40"/>
      <c r="K412" s="40" t="s">
        <v>1189</v>
      </c>
      <c r="L412" s="29">
        <f>IF(K412&lt;&gt;"",IFERROR(VLOOKUP(K412,Rabattwerte_eintragen!$A$3:$C$24,3,FALSE),0),0)</f>
        <v>0</v>
      </c>
      <c r="M412" s="58">
        <f>IF(H412&lt;&gt;"",H412*(1-L412)+I412*(1-VLOOKUP("A1",Rabattwerte_eintragen!$A$3:$C$26,3,FALSE)),"")</f>
        <v>131.69999999999999</v>
      </c>
      <c r="N412" s="40"/>
      <c r="O412" s="39" t="str">
        <f t="shared" si="7"/>
        <v>Artikel online anzeigen</v>
      </c>
      <c r="P412" s="44"/>
      <c r="Q412" s="49" t="s">
        <v>2776</v>
      </c>
      <c r="R412" s="37"/>
      <c r="S412" s="55"/>
      <c r="T412" s="40" t="s">
        <v>1144</v>
      </c>
      <c r="U412" s="63" t="s">
        <v>5189</v>
      </c>
    </row>
    <row r="413" spans="1:21" x14ac:dyDescent="0.25">
      <c r="A413" s="1">
        <v>6999</v>
      </c>
      <c r="B413" s="46" t="s">
        <v>1238</v>
      </c>
      <c r="C413" s="46" t="s">
        <v>2161</v>
      </c>
      <c r="D413" s="46" t="s">
        <v>2274</v>
      </c>
      <c r="E413" s="47" t="s">
        <v>1113</v>
      </c>
      <c r="F413" s="47" t="s">
        <v>1116</v>
      </c>
      <c r="G413" s="47">
        <v>626200</v>
      </c>
      <c r="H413" s="57">
        <v>69.650000000000006</v>
      </c>
      <c r="I413" s="60">
        <f>IF(R413="UP",VLOOKUP($I$1,Änderungen!$F$1:$G$4,2,FALSE),IF(OR(ISERROR(FIND("NOVOS",B413)),ISERROR(FIND("Design ",B413))),IF(OR(ISERROR(FIND("thanos EVO",B413)),ISERROR(FIND("Design ",B413))),0,96.55),19.35))</f>
        <v>0</v>
      </c>
      <c r="J413" s="40"/>
      <c r="K413" s="40" t="s">
        <v>1171</v>
      </c>
      <c r="L413" s="29">
        <f>IF(K413&lt;&gt;"",IFERROR(VLOOKUP(K413,Rabattwerte_eintragen!$A$3:$C$24,3,FALSE),0),0)</f>
        <v>0</v>
      </c>
      <c r="M413" s="58">
        <f>IF(H413&lt;&gt;"",H413*(1-L413)+I413*(1-VLOOKUP("A1",Rabattwerte_eintragen!$A$3:$C$26,3,FALSE)),"")</f>
        <v>69.650000000000006</v>
      </c>
      <c r="N413" s="40"/>
      <c r="O413" s="39" t="str">
        <f t="shared" si="7"/>
        <v>Artikel online anzeigen</v>
      </c>
      <c r="P413" s="44"/>
      <c r="Q413" s="49" t="s">
        <v>2777</v>
      </c>
      <c r="R413" s="37"/>
      <c r="S413" s="55"/>
      <c r="T413" s="40" t="s">
        <v>1145</v>
      </c>
      <c r="U413" s="63" t="s">
        <v>5190</v>
      </c>
    </row>
    <row r="414" spans="1:21" x14ac:dyDescent="0.25">
      <c r="A414" s="1">
        <v>7000</v>
      </c>
      <c r="B414" s="46" t="s">
        <v>1560</v>
      </c>
      <c r="C414" s="46" t="s">
        <v>2140</v>
      </c>
      <c r="D414" s="46" t="s">
        <v>2274</v>
      </c>
      <c r="E414" s="47" t="s">
        <v>1113</v>
      </c>
      <c r="F414" s="47" t="s">
        <v>1116</v>
      </c>
      <c r="G414" s="47">
        <v>626224</v>
      </c>
      <c r="H414" s="57">
        <v>82.699999999999989</v>
      </c>
      <c r="I414" s="60">
        <f>IF(R414="UP",VLOOKUP($I$1,Änderungen!$F$1:$G$4,2,FALSE),IF(OR(ISERROR(FIND("NOVOS",B414)),ISERROR(FIND("Design ",B414))),IF(OR(ISERROR(FIND("thanos EVO",B414)),ISERROR(FIND("Design ",B414))),0,96.55),19.35))</f>
        <v>0</v>
      </c>
      <c r="J414" s="40"/>
      <c r="K414" s="40" t="s">
        <v>1171</v>
      </c>
      <c r="L414" s="29">
        <f>IF(K414&lt;&gt;"",IFERROR(VLOOKUP(K414,Rabattwerte_eintragen!$A$3:$C$24,3,FALSE),0),0)</f>
        <v>0</v>
      </c>
      <c r="M414" s="58">
        <f>IF(H414&lt;&gt;"",H414*(1-L414)+I414*(1-VLOOKUP("A1",Rabattwerte_eintragen!$A$3:$C$26,3,FALSE)),"")</f>
        <v>82.699999999999989</v>
      </c>
      <c r="N414" s="40"/>
      <c r="O414" s="39" t="str">
        <f t="shared" si="7"/>
        <v>Artikel online anzeigen</v>
      </c>
      <c r="P414" s="44"/>
      <c r="Q414" s="49" t="s">
        <v>2778</v>
      </c>
      <c r="R414" s="37"/>
      <c r="S414" s="55"/>
      <c r="T414" s="40" t="s">
        <v>1145</v>
      </c>
      <c r="U414" s="63" t="s">
        <v>5191</v>
      </c>
    </row>
    <row r="415" spans="1:21" x14ac:dyDescent="0.25">
      <c r="A415" s="1">
        <v>7002</v>
      </c>
      <c r="B415" s="46" t="s">
        <v>1561</v>
      </c>
      <c r="C415" s="46" t="s">
        <v>2140</v>
      </c>
      <c r="D415" s="46" t="s">
        <v>2274</v>
      </c>
      <c r="E415" s="47" t="s">
        <v>1113</v>
      </c>
      <c r="F415" s="47" t="s">
        <v>1116</v>
      </c>
      <c r="G415" s="47">
        <v>626248</v>
      </c>
      <c r="H415" s="57">
        <v>86.449999999999989</v>
      </c>
      <c r="I415" s="60">
        <f>IF(R415="UP",VLOOKUP($I$1,Änderungen!$F$1:$G$4,2,FALSE),IF(OR(ISERROR(FIND("NOVOS",B415)),ISERROR(FIND("Design ",B415))),IF(OR(ISERROR(FIND("thanos EVO",B415)),ISERROR(FIND("Design ",B415))),0,96.55),19.35))</f>
        <v>0</v>
      </c>
      <c r="J415" s="40"/>
      <c r="K415" s="40" t="s">
        <v>1171</v>
      </c>
      <c r="L415" s="29">
        <f>IF(K415&lt;&gt;"",IFERROR(VLOOKUP(K415,Rabattwerte_eintragen!$A$3:$C$24,3,FALSE),0),0)</f>
        <v>0</v>
      </c>
      <c r="M415" s="58">
        <f>IF(H415&lt;&gt;"",H415*(1-L415)+I415*(1-VLOOKUP("A1",Rabattwerte_eintragen!$A$3:$C$26,3,FALSE)),"")</f>
        <v>86.449999999999989</v>
      </c>
      <c r="N415" s="40"/>
      <c r="O415" s="39" t="str">
        <f t="shared" si="7"/>
        <v>Artikel online anzeigen</v>
      </c>
      <c r="P415" s="44"/>
      <c r="Q415" s="49" t="s">
        <v>2779</v>
      </c>
      <c r="R415" s="37"/>
      <c r="S415" s="55"/>
      <c r="T415" s="40" t="s">
        <v>1145</v>
      </c>
      <c r="U415" s="63" t="s">
        <v>5192</v>
      </c>
    </row>
    <row r="416" spans="1:21" x14ac:dyDescent="0.25">
      <c r="A416" s="1">
        <v>7003</v>
      </c>
      <c r="B416" s="46" t="s">
        <v>1562</v>
      </c>
      <c r="C416" s="46" t="s">
        <v>2140</v>
      </c>
      <c r="D416" s="46" t="s">
        <v>2274</v>
      </c>
      <c r="E416" s="47" t="s">
        <v>1113</v>
      </c>
      <c r="F416" s="47" t="s">
        <v>1116</v>
      </c>
      <c r="G416" s="47">
        <v>626255</v>
      </c>
      <c r="H416" s="57">
        <v>92.35</v>
      </c>
      <c r="I416" s="60">
        <f>IF(R416="UP",VLOOKUP($I$1,Änderungen!$F$1:$G$4,2,FALSE),IF(OR(ISERROR(FIND("NOVOS",B416)),ISERROR(FIND("Design ",B416))),IF(OR(ISERROR(FIND("thanos EVO",B416)),ISERROR(FIND("Design ",B416))),0,96.55),19.35))</f>
        <v>0</v>
      </c>
      <c r="J416" s="40"/>
      <c r="K416" s="40" t="s">
        <v>1171</v>
      </c>
      <c r="L416" s="29">
        <f>IF(K416&lt;&gt;"",IFERROR(VLOOKUP(K416,Rabattwerte_eintragen!$A$3:$C$24,3,FALSE),0),0)</f>
        <v>0</v>
      </c>
      <c r="M416" s="58">
        <f>IF(H416&lt;&gt;"",H416*(1-L416)+I416*(1-VLOOKUP("A1",Rabattwerte_eintragen!$A$3:$C$26,3,FALSE)),"")</f>
        <v>92.35</v>
      </c>
      <c r="N416" s="40"/>
      <c r="O416" s="39" t="str">
        <f t="shared" si="7"/>
        <v>Artikel online anzeigen</v>
      </c>
      <c r="P416" s="44"/>
      <c r="Q416" s="49" t="s">
        <v>2780</v>
      </c>
      <c r="R416" s="37"/>
      <c r="S416" s="55"/>
      <c r="T416" s="40" t="s">
        <v>1145</v>
      </c>
      <c r="U416" s="63" t="s">
        <v>5193</v>
      </c>
    </row>
    <row r="417" spans="1:21" x14ac:dyDescent="0.25">
      <c r="A417" s="1">
        <v>7006</v>
      </c>
      <c r="B417" s="46" t="s">
        <v>1241</v>
      </c>
      <c r="C417" s="46" t="s">
        <v>2140</v>
      </c>
      <c r="D417" s="46" t="s">
        <v>2274</v>
      </c>
      <c r="E417" s="47" t="s">
        <v>1113</v>
      </c>
      <c r="F417" s="47" t="s">
        <v>1116</v>
      </c>
      <c r="G417" s="47">
        <v>626286</v>
      </c>
      <c r="H417" s="57">
        <v>80.349999999999994</v>
      </c>
      <c r="I417" s="60">
        <f>IF(R417="UP",VLOOKUP($I$1,Änderungen!$F$1:$G$4,2,FALSE),IF(OR(ISERROR(FIND("NOVOS",B417)),ISERROR(FIND("Design ",B417))),IF(OR(ISERROR(FIND("thanos EVO",B417)),ISERROR(FIND("Design ",B417))),0,96.55),19.35))</f>
        <v>0</v>
      </c>
      <c r="J417" s="40"/>
      <c r="K417" s="40" t="s">
        <v>1171</v>
      </c>
      <c r="L417" s="29">
        <f>IF(K417&lt;&gt;"",IFERROR(VLOOKUP(K417,Rabattwerte_eintragen!$A$3:$C$24,3,FALSE),0),0)</f>
        <v>0</v>
      </c>
      <c r="M417" s="58">
        <f>IF(H417&lt;&gt;"",H417*(1-L417)+I417*(1-VLOOKUP("A1",Rabattwerte_eintragen!$A$3:$C$26,3,FALSE)),"")</f>
        <v>80.349999999999994</v>
      </c>
      <c r="N417" s="40"/>
      <c r="O417" s="39" t="str">
        <f t="shared" si="7"/>
        <v>Artikel online anzeigen</v>
      </c>
      <c r="P417" s="44"/>
      <c r="Q417" s="49" t="s">
        <v>2781</v>
      </c>
      <c r="R417" s="37"/>
      <c r="S417" s="55"/>
      <c r="T417" s="40" t="s">
        <v>1145</v>
      </c>
      <c r="U417" s="63" t="s">
        <v>5194</v>
      </c>
    </row>
    <row r="418" spans="1:21" x14ac:dyDescent="0.25">
      <c r="A418" s="1">
        <v>7004</v>
      </c>
      <c r="B418" s="46" t="s">
        <v>1239</v>
      </c>
      <c r="C418" s="46" t="s">
        <v>2140</v>
      </c>
      <c r="D418" s="46" t="s">
        <v>2274</v>
      </c>
      <c r="E418" s="47" t="s">
        <v>1113</v>
      </c>
      <c r="F418" s="47" t="s">
        <v>1116</v>
      </c>
      <c r="G418" s="47">
        <v>626262</v>
      </c>
      <c r="H418" s="57">
        <v>86</v>
      </c>
      <c r="I418" s="60">
        <f>IF(R418="UP",VLOOKUP($I$1,Änderungen!$F$1:$G$4,2,FALSE),IF(OR(ISERROR(FIND("NOVOS",B418)),ISERROR(FIND("Design ",B418))),IF(OR(ISERROR(FIND("thanos EVO",B418)),ISERROR(FIND("Design ",B418))),0,96.55),19.35))</f>
        <v>0</v>
      </c>
      <c r="J418" s="40"/>
      <c r="K418" s="40" t="s">
        <v>1171</v>
      </c>
      <c r="L418" s="29">
        <f>IF(K418&lt;&gt;"",IFERROR(VLOOKUP(K418,Rabattwerte_eintragen!$A$3:$C$24,3,FALSE),0),0)</f>
        <v>0</v>
      </c>
      <c r="M418" s="58">
        <f>IF(H418&lt;&gt;"",H418*(1-L418)+I418*(1-VLOOKUP("A1",Rabattwerte_eintragen!$A$3:$C$26,3,FALSE)),"")</f>
        <v>86</v>
      </c>
      <c r="N418" s="40"/>
      <c r="O418" s="39" t="str">
        <f t="shared" si="7"/>
        <v>Artikel online anzeigen</v>
      </c>
      <c r="P418" s="44"/>
      <c r="Q418" s="49" t="s">
        <v>2782</v>
      </c>
      <c r="R418" s="37"/>
      <c r="S418" s="55"/>
      <c r="T418" s="40" t="s">
        <v>1145</v>
      </c>
      <c r="U418" s="63" t="s">
        <v>5195</v>
      </c>
    </row>
    <row r="419" spans="1:21" x14ac:dyDescent="0.25">
      <c r="A419" s="1">
        <v>7005</v>
      </c>
      <c r="B419" s="46" t="s">
        <v>1240</v>
      </c>
      <c r="C419" s="46" t="s">
        <v>2140</v>
      </c>
      <c r="D419" s="46" t="s">
        <v>2274</v>
      </c>
      <c r="E419" s="47" t="s">
        <v>1113</v>
      </c>
      <c r="F419" s="47" t="s">
        <v>1116</v>
      </c>
      <c r="G419" s="47">
        <v>626279</v>
      </c>
      <c r="H419" s="57">
        <v>92.35</v>
      </c>
      <c r="I419" s="60">
        <f>IF(R419="UP",VLOOKUP($I$1,Änderungen!$F$1:$G$4,2,FALSE),IF(OR(ISERROR(FIND("NOVOS",B419)),ISERROR(FIND("Design ",B419))),IF(OR(ISERROR(FIND("thanos EVO",B419)),ISERROR(FIND("Design ",B419))),0,96.55),19.35))</f>
        <v>0</v>
      </c>
      <c r="J419" s="40"/>
      <c r="K419" s="40" t="s">
        <v>1171</v>
      </c>
      <c r="L419" s="29">
        <f>IF(K419&lt;&gt;"",IFERROR(VLOOKUP(K419,Rabattwerte_eintragen!$A$3:$C$24,3,FALSE),0),0)</f>
        <v>0</v>
      </c>
      <c r="M419" s="58">
        <f>IF(H419&lt;&gt;"",H419*(1-L419)+I419*(1-VLOOKUP("A1",Rabattwerte_eintragen!$A$3:$C$26,3,FALSE)),"")</f>
        <v>92.35</v>
      </c>
      <c r="N419" s="40"/>
      <c r="O419" s="39" t="str">
        <f t="shared" si="7"/>
        <v>Artikel online anzeigen</v>
      </c>
      <c r="P419" s="44"/>
      <c r="Q419" s="49" t="s">
        <v>2783</v>
      </c>
      <c r="R419" s="37"/>
      <c r="S419" s="55"/>
      <c r="T419" s="40" t="s">
        <v>1145</v>
      </c>
      <c r="U419" s="63" t="s">
        <v>5196</v>
      </c>
    </row>
    <row r="420" spans="1:21" x14ac:dyDescent="0.25">
      <c r="A420" s="1">
        <v>7011</v>
      </c>
      <c r="B420" s="46" t="s">
        <v>1242</v>
      </c>
      <c r="C420" s="46" t="s">
        <v>2140</v>
      </c>
      <c r="D420" s="46" t="s">
        <v>2274</v>
      </c>
      <c r="E420" s="47" t="s">
        <v>1113</v>
      </c>
      <c r="F420" s="47" t="s">
        <v>1116</v>
      </c>
      <c r="G420" s="47">
        <v>627184</v>
      </c>
      <c r="H420" s="57">
        <v>196.6</v>
      </c>
      <c r="I420" s="60">
        <f>IF(R420="UP",VLOOKUP($I$1,Änderungen!$F$1:$G$4,2,FALSE),IF(OR(ISERROR(FIND("NOVOS",B420)),ISERROR(FIND("Design ",B420))),IF(OR(ISERROR(FIND("thanos EVO",B420)),ISERROR(FIND("Design ",B420))),0,96.55),19.35))</f>
        <v>0</v>
      </c>
      <c r="J420" s="40"/>
      <c r="K420" s="40" t="s">
        <v>1171</v>
      </c>
      <c r="L420" s="29">
        <f>IF(K420&lt;&gt;"",IFERROR(VLOOKUP(K420,Rabattwerte_eintragen!$A$3:$C$24,3,FALSE),0),0)</f>
        <v>0</v>
      </c>
      <c r="M420" s="58">
        <f>IF(H420&lt;&gt;"",H420*(1-L420)+I420*(1-VLOOKUP("A1",Rabattwerte_eintragen!$A$3:$C$26,3,FALSE)),"")</f>
        <v>196.6</v>
      </c>
      <c r="N420" s="40"/>
      <c r="O420" s="39" t="str">
        <f t="shared" si="7"/>
        <v>Artikel online anzeigen</v>
      </c>
      <c r="P420" s="44"/>
      <c r="Q420" s="49" t="s">
        <v>2784</v>
      </c>
      <c r="R420" s="37"/>
      <c r="S420" s="55"/>
      <c r="T420" s="40" t="s">
        <v>1145</v>
      </c>
      <c r="U420" s="63" t="s">
        <v>5197</v>
      </c>
    </row>
    <row r="421" spans="1:21" x14ac:dyDescent="0.25">
      <c r="A421" s="1">
        <v>7054</v>
      </c>
      <c r="B421" s="46" t="s">
        <v>1243</v>
      </c>
      <c r="C421" s="46" t="s">
        <v>2149</v>
      </c>
      <c r="D421" s="46" t="s">
        <v>2274</v>
      </c>
      <c r="E421" s="47" t="s">
        <v>1113</v>
      </c>
      <c r="F421" s="47" t="s">
        <v>1116</v>
      </c>
      <c r="G421" s="47">
        <v>810371</v>
      </c>
      <c r="H421" s="57">
        <v>248.4</v>
      </c>
      <c r="I421" s="60">
        <f>IF(R421="UP",VLOOKUP($I$1,Änderungen!$F$1:$G$4,2,FALSE),IF(OR(ISERROR(FIND("NOVOS",B421)),ISERROR(FIND("Design ",B421))),IF(OR(ISERROR(FIND("thanos EVO",B421)),ISERROR(FIND("Design ",B421))),0,96.55),19.35))</f>
        <v>0</v>
      </c>
      <c r="J421" s="40"/>
      <c r="K421" s="40" t="s">
        <v>1178</v>
      </c>
      <c r="L421" s="29">
        <f>IF(K421&lt;&gt;"",IFERROR(VLOOKUP(K421,Rabattwerte_eintragen!$A$3:$C$24,3,FALSE),0),0)</f>
        <v>0</v>
      </c>
      <c r="M421" s="58">
        <f>IF(H421&lt;&gt;"",H421*(1-L421)+I421*(1-VLOOKUP("A1",Rabattwerte_eintragen!$A$3:$C$26,3,FALSE)),"")</f>
        <v>248.4</v>
      </c>
      <c r="N421" s="40"/>
      <c r="O421" s="39" t="str">
        <f t="shared" si="7"/>
        <v>Artikel online anzeigen</v>
      </c>
      <c r="P421" s="44"/>
      <c r="Q421" s="49" t="s">
        <v>2785</v>
      </c>
      <c r="R421" s="37"/>
      <c r="S421" s="55"/>
      <c r="T421" s="40" t="s">
        <v>1146</v>
      </c>
      <c r="U421" s="63" t="s">
        <v>5198</v>
      </c>
    </row>
    <row r="422" spans="1:21" x14ac:dyDescent="0.25">
      <c r="A422" s="1">
        <v>7067</v>
      </c>
      <c r="B422" s="46" t="s">
        <v>1244</v>
      </c>
      <c r="C422" s="46" t="s">
        <v>2142</v>
      </c>
      <c r="D422" s="46" t="s">
        <v>2274</v>
      </c>
      <c r="E422" s="47" t="s">
        <v>1113</v>
      </c>
      <c r="F422" s="47" t="s">
        <v>1116</v>
      </c>
      <c r="G422" s="47">
        <v>704557</v>
      </c>
      <c r="H422" s="57">
        <v>457.84999999999997</v>
      </c>
      <c r="I422" s="60">
        <f>IF(R422="UP",VLOOKUP($I$1,Änderungen!$F$1:$G$4,2,FALSE),IF(OR(ISERROR(FIND("NOVOS",B422)),ISERROR(FIND("Design ",B422))),IF(OR(ISERROR(FIND("thanos EVO",B422)),ISERROR(FIND("Design ",B422))),0,96.55),19.35))</f>
        <v>0</v>
      </c>
      <c r="J422" s="40"/>
      <c r="K422" s="40" t="s">
        <v>1184</v>
      </c>
      <c r="L422" s="29">
        <f>IF(K422&lt;&gt;"",IFERROR(VLOOKUP(K422,Rabattwerte_eintragen!$A$3:$C$24,3,FALSE),0),0)</f>
        <v>0</v>
      </c>
      <c r="M422" s="58">
        <f>IF(H422&lt;&gt;"",H422*(1-L422)+I422*(1-VLOOKUP("A1",Rabattwerte_eintragen!$A$3:$C$26,3,FALSE)),"")</f>
        <v>457.84999999999997</v>
      </c>
      <c r="N422" s="40"/>
      <c r="O422" s="39" t="str">
        <f t="shared" si="7"/>
        <v>Artikel online anzeigen</v>
      </c>
      <c r="P422" s="44"/>
      <c r="Q422" s="49" t="s">
        <v>2786</v>
      </c>
      <c r="R422" s="37"/>
      <c r="S422" s="55"/>
      <c r="T422" s="40" t="s">
        <v>1147</v>
      </c>
      <c r="U422" s="63" t="s">
        <v>5199</v>
      </c>
    </row>
    <row r="423" spans="1:21" x14ac:dyDescent="0.25">
      <c r="A423" s="1">
        <v>7069</v>
      </c>
      <c r="B423" s="46" t="s">
        <v>1245</v>
      </c>
      <c r="C423" s="46" t="s">
        <v>2162</v>
      </c>
      <c r="D423" s="46" t="s">
        <v>2274</v>
      </c>
      <c r="E423" s="47" t="s">
        <v>1113</v>
      </c>
      <c r="F423" s="47" t="s">
        <v>1116</v>
      </c>
      <c r="G423" s="47">
        <v>704564</v>
      </c>
      <c r="H423" s="57">
        <v>553.45000000000005</v>
      </c>
      <c r="I423" s="60">
        <f>IF(R423="UP",VLOOKUP($I$1,Änderungen!$F$1:$G$4,2,FALSE),IF(OR(ISERROR(FIND("NOVOS",B423)),ISERROR(FIND("Design ",B423))),IF(OR(ISERROR(FIND("thanos EVO",B423)),ISERROR(FIND("Design ",B423))),0,96.55),19.35))</f>
        <v>0</v>
      </c>
      <c r="J423" s="40"/>
      <c r="K423" s="40" t="s">
        <v>1184</v>
      </c>
      <c r="L423" s="29">
        <f>IF(K423&lt;&gt;"",IFERROR(VLOOKUP(K423,Rabattwerte_eintragen!$A$3:$C$24,3,FALSE),0),0)</f>
        <v>0</v>
      </c>
      <c r="M423" s="58">
        <f>IF(H423&lt;&gt;"",H423*(1-L423)+I423*(1-VLOOKUP("A1",Rabattwerte_eintragen!$A$3:$C$26,3,FALSE)),"")</f>
        <v>553.45000000000005</v>
      </c>
      <c r="N423" s="40"/>
      <c r="O423" s="39" t="str">
        <f t="shared" ref="O423:O482" si="8">IF(Q423&lt;&gt;"",HYPERLINK(Q423, "Artikel online anzeigen"),"")</f>
        <v>Artikel online anzeigen</v>
      </c>
      <c r="P423" s="44"/>
      <c r="Q423" s="49" t="s">
        <v>2787</v>
      </c>
      <c r="R423" s="37"/>
      <c r="S423" s="55"/>
      <c r="T423" s="40" t="s">
        <v>1147</v>
      </c>
      <c r="U423" s="63" t="s">
        <v>5200</v>
      </c>
    </row>
    <row r="424" spans="1:21" x14ac:dyDescent="0.25">
      <c r="A424" s="1">
        <v>7086</v>
      </c>
      <c r="B424" s="46" t="s">
        <v>1246</v>
      </c>
      <c r="C424" s="46" t="s">
        <v>2146</v>
      </c>
      <c r="D424" s="46" t="s">
        <v>2274</v>
      </c>
      <c r="E424" s="47" t="s">
        <v>1113</v>
      </c>
      <c r="F424" s="47" t="s">
        <v>1116</v>
      </c>
      <c r="G424" s="47">
        <v>704526</v>
      </c>
      <c r="H424" s="57">
        <v>410</v>
      </c>
      <c r="I424" s="60">
        <f>IF(R424="UP",VLOOKUP($I$1,Änderungen!$F$1:$G$4,2,FALSE),IF(OR(ISERROR(FIND("NOVOS",B424)),ISERROR(FIND("Design ",B424))),IF(OR(ISERROR(FIND("thanos EVO",B424)),ISERROR(FIND("Design ",B424))),0,96.55),19.35))</f>
        <v>0</v>
      </c>
      <c r="J424" s="40"/>
      <c r="K424" s="40" t="s">
        <v>1184</v>
      </c>
      <c r="L424" s="29">
        <f>IF(K424&lt;&gt;"",IFERROR(VLOOKUP(K424,Rabattwerte_eintragen!$A$3:$C$24,3,FALSE),0),0)</f>
        <v>0</v>
      </c>
      <c r="M424" s="58">
        <f>IF(H424&lt;&gt;"",H424*(1-L424)+I424*(1-VLOOKUP("A1",Rabattwerte_eintragen!$A$3:$C$26,3,FALSE)),"")</f>
        <v>410</v>
      </c>
      <c r="N424" s="40"/>
      <c r="O424" s="39" t="str">
        <f t="shared" si="8"/>
        <v>Artikel online anzeigen</v>
      </c>
      <c r="P424" s="44"/>
      <c r="Q424" s="49" t="s">
        <v>2788</v>
      </c>
      <c r="R424" s="37"/>
      <c r="S424" s="55"/>
      <c r="T424" s="40" t="s">
        <v>1147</v>
      </c>
      <c r="U424" s="63" t="s">
        <v>5201</v>
      </c>
    </row>
    <row r="425" spans="1:21" x14ac:dyDescent="0.25">
      <c r="A425" s="1">
        <v>7094</v>
      </c>
      <c r="B425" s="46" t="s">
        <v>1247</v>
      </c>
      <c r="C425" s="46" t="s">
        <v>2163</v>
      </c>
      <c r="D425" s="46" t="s">
        <v>2274</v>
      </c>
      <c r="E425" s="47" t="s">
        <v>1113</v>
      </c>
      <c r="F425" s="47" t="s">
        <v>1116</v>
      </c>
      <c r="G425" s="47">
        <v>704533</v>
      </c>
      <c r="H425" s="57">
        <v>473.7</v>
      </c>
      <c r="I425" s="60">
        <f>IF(R425="UP",VLOOKUP($I$1,Änderungen!$F$1:$G$4,2,FALSE),IF(OR(ISERROR(FIND("NOVOS",B425)),ISERROR(FIND("Design ",B425))),IF(OR(ISERROR(FIND("thanos EVO",B425)),ISERROR(FIND("Design ",B425))),0,96.55),19.35))</f>
        <v>0</v>
      </c>
      <c r="J425" s="40"/>
      <c r="K425" s="40" t="s">
        <v>1184</v>
      </c>
      <c r="L425" s="29">
        <f>IF(K425&lt;&gt;"",IFERROR(VLOOKUP(K425,Rabattwerte_eintragen!$A$3:$C$24,3,FALSE),0),0)</f>
        <v>0</v>
      </c>
      <c r="M425" s="58">
        <f>IF(H425&lt;&gt;"",H425*(1-L425)+I425*(1-VLOOKUP("A1",Rabattwerte_eintragen!$A$3:$C$26,3,FALSE)),"")</f>
        <v>473.7</v>
      </c>
      <c r="N425" s="40"/>
      <c r="O425" s="39" t="str">
        <f t="shared" si="8"/>
        <v>Artikel online anzeigen</v>
      </c>
      <c r="P425" s="44"/>
      <c r="Q425" s="49" t="s">
        <v>2789</v>
      </c>
      <c r="R425" s="37"/>
      <c r="S425" s="55"/>
      <c r="T425" s="40" t="s">
        <v>1147</v>
      </c>
      <c r="U425" s="63" t="s">
        <v>5202</v>
      </c>
    </row>
    <row r="426" spans="1:21" x14ac:dyDescent="0.25">
      <c r="A426" s="1">
        <v>7022</v>
      </c>
      <c r="B426" s="46" t="s">
        <v>1248</v>
      </c>
      <c r="C426" s="46" t="s">
        <v>2140</v>
      </c>
      <c r="D426" s="46" t="s">
        <v>2274</v>
      </c>
      <c r="E426" s="47" t="s">
        <v>1113</v>
      </c>
      <c r="F426" s="47" t="s">
        <v>1116</v>
      </c>
      <c r="G426" s="47">
        <v>781923</v>
      </c>
      <c r="H426" s="57">
        <v>264.5</v>
      </c>
      <c r="I426" s="60">
        <f>IF(R426="UP",VLOOKUP($I$1,Änderungen!$F$1:$G$4,2,FALSE),IF(OR(ISERROR(FIND("NOVOS",B426)),ISERROR(FIND("Design ",B426))),IF(OR(ISERROR(FIND("thanos EVO",B426)),ISERROR(FIND("Design ",B426))),0,96.55),19.35))</f>
        <v>0</v>
      </c>
      <c r="J426" s="40"/>
      <c r="K426" s="40" t="s">
        <v>1171</v>
      </c>
      <c r="L426" s="29">
        <f>IF(K426&lt;&gt;"",IFERROR(VLOOKUP(K426,Rabattwerte_eintragen!$A$3:$C$24,3,FALSE),0),0)</f>
        <v>0</v>
      </c>
      <c r="M426" s="58">
        <f>IF(H426&lt;&gt;"",H426*(1-L426)+I426*(1-VLOOKUP("A1",Rabattwerte_eintragen!$A$3:$C$26,3,FALSE)),"")</f>
        <v>264.5</v>
      </c>
      <c r="N426" s="40"/>
      <c r="O426" s="39" t="str">
        <f t="shared" si="8"/>
        <v>Artikel online anzeigen</v>
      </c>
      <c r="P426" s="44"/>
      <c r="Q426" s="49" t="s">
        <v>2790</v>
      </c>
      <c r="R426" s="37"/>
      <c r="S426" s="55"/>
      <c r="T426" s="40" t="s">
        <v>1147</v>
      </c>
      <c r="U426" s="63" t="s">
        <v>5203</v>
      </c>
    </row>
    <row r="427" spans="1:21" x14ac:dyDescent="0.25">
      <c r="A427" s="1">
        <v>7056</v>
      </c>
      <c r="B427" s="46" t="s">
        <v>1249</v>
      </c>
      <c r="C427" s="46" t="s">
        <v>2141</v>
      </c>
      <c r="D427" s="46" t="s">
        <v>2274</v>
      </c>
      <c r="E427" s="47" t="s">
        <v>1113</v>
      </c>
      <c r="F427" s="47" t="s">
        <v>1116</v>
      </c>
      <c r="G427" s="47">
        <v>810395</v>
      </c>
      <c r="H427" s="57">
        <v>302.75</v>
      </c>
      <c r="I427" s="60">
        <f>IF(R427="UP",VLOOKUP($I$1,Änderungen!$F$1:$G$4,2,FALSE),IF(OR(ISERROR(FIND("NOVOS",B427)),ISERROR(FIND("Design ",B427))),IF(OR(ISERROR(FIND("thanos EVO",B427)),ISERROR(FIND("Design ",B427))),0,96.55),19.35))</f>
        <v>0</v>
      </c>
      <c r="J427" s="40"/>
      <c r="K427" s="40" t="s">
        <v>1178</v>
      </c>
      <c r="L427" s="29">
        <f>IF(K427&lt;&gt;"",IFERROR(VLOOKUP(K427,Rabattwerte_eintragen!$A$3:$C$24,3,FALSE),0),0)</f>
        <v>0</v>
      </c>
      <c r="M427" s="58">
        <f>IF(H427&lt;&gt;"",H427*(1-L427)+I427*(1-VLOOKUP("A1",Rabattwerte_eintragen!$A$3:$C$26,3,FALSE)),"")</f>
        <v>302.75</v>
      </c>
      <c r="N427" s="40"/>
      <c r="O427" s="39" t="str">
        <f t="shared" si="8"/>
        <v>Artikel online anzeigen</v>
      </c>
      <c r="P427" s="44"/>
      <c r="Q427" s="49" t="s">
        <v>2791</v>
      </c>
      <c r="R427" s="37"/>
      <c r="S427" s="55"/>
      <c r="T427" s="40" t="s">
        <v>1147</v>
      </c>
      <c r="U427" s="63" t="s">
        <v>5204</v>
      </c>
    </row>
    <row r="428" spans="1:21" x14ac:dyDescent="0.25">
      <c r="A428" s="1">
        <v>7109</v>
      </c>
      <c r="B428" s="46" t="s">
        <v>1250</v>
      </c>
      <c r="C428" s="46" t="s">
        <v>2142</v>
      </c>
      <c r="D428" s="46" t="s">
        <v>2274</v>
      </c>
      <c r="E428" s="47" t="s">
        <v>1113</v>
      </c>
      <c r="F428" s="47" t="s">
        <v>1116</v>
      </c>
      <c r="G428" s="47">
        <v>704649</v>
      </c>
      <c r="H428" s="57">
        <v>516.79999999999995</v>
      </c>
      <c r="I428" s="60">
        <f>IF(R428="UP",VLOOKUP($I$1,Änderungen!$F$1:$G$4,2,FALSE),IF(OR(ISERROR(FIND("NOVOS",B428)),ISERROR(FIND("Design ",B428))),IF(OR(ISERROR(FIND("thanos EVO",B428)),ISERROR(FIND("Design ",B428))),0,96.55),19.35))</f>
        <v>0</v>
      </c>
      <c r="J428" s="40"/>
      <c r="K428" s="40" t="s">
        <v>1184</v>
      </c>
      <c r="L428" s="29">
        <f>IF(K428&lt;&gt;"",IFERROR(VLOOKUP(K428,Rabattwerte_eintragen!$A$3:$C$24,3,FALSE),0),0)</f>
        <v>0</v>
      </c>
      <c r="M428" s="58">
        <f>IF(H428&lt;&gt;"",H428*(1-L428)+I428*(1-VLOOKUP("A1",Rabattwerte_eintragen!$A$3:$C$26,3,FALSE)),"")</f>
        <v>516.79999999999995</v>
      </c>
      <c r="N428" s="40"/>
      <c r="O428" s="39" t="str">
        <f t="shared" si="8"/>
        <v>Artikel online anzeigen</v>
      </c>
      <c r="P428" s="44"/>
      <c r="Q428" s="49" t="s">
        <v>2792</v>
      </c>
      <c r="R428" s="37"/>
      <c r="S428" s="55"/>
      <c r="T428" s="40" t="s">
        <v>1147</v>
      </c>
      <c r="U428" s="63" t="s">
        <v>5205</v>
      </c>
    </row>
    <row r="429" spans="1:21" x14ac:dyDescent="0.25">
      <c r="A429" s="1">
        <v>7115</v>
      </c>
      <c r="B429" s="46" t="s">
        <v>1251</v>
      </c>
      <c r="C429" s="46" t="s">
        <v>2144</v>
      </c>
      <c r="D429" s="46" t="s">
        <v>2274</v>
      </c>
      <c r="E429" s="47" t="s">
        <v>1113</v>
      </c>
      <c r="F429" s="47" t="s">
        <v>1116</v>
      </c>
      <c r="G429" s="47">
        <v>704656</v>
      </c>
      <c r="H429" s="57">
        <v>612.4</v>
      </c>
      <c r="I429" s="60">
        <f>IF(R429="UP",VLOOKUP($I$1,Änderungen!$F$1:$G$4,2,FALSE),IF(OR(ISERROR(FIND("NOVOS",B429)),ISERROR(FIND("Design ",B429))),IF(OR(ISERROR(FIND("thanos EVO",B429)),ISERROR(FIND("Design ",B429))),0,96.55),19.35))</f>
        <v>0</v>
      </c>
      <c r="J429" s="40"/>
      <c r="K429" s="40" t="s">
        <v>1184</v>
      </c>
      <c r="L429" s="29">
        <f>IF(K429&lt;&gt;"",IFERROR(VLOOKUP(K429,Rabattwerte_eintragen!$A$3:$C$24,3,FALSE),0),0)</f>
        <v>0</v>
      </c>
      <c r="M429" s="58">
        <f>IF(H429&lt;&gt;"",H429*(1-L429)+I429*(1-VLOOKUP("A1",Rabattwerte_eintragen!$A$3:$C$26,3,FALSE)),"")</f>
        <v>612.4</v>
      </c>
      <c r="N429" s="40"/>
      <c r="O429" s="39" t="str">
        <f t="shared" si="8"/>
        <v>Artikel online anzeigen</v>
      </c>
      <c r="P429" s="44"/>
      <c r="Q429" s="49" t="s">
        <v>2793</v>
      </c>
      <c r="R429" s="37"/>
      <c r="S429" s="55"/>
      <c r="T429" s="40" t="s">
        <v>1147</v>
      </c>
      <c r="U429" s="63" t="s">
        <v>5206</v>
      </c>
    </row>
    <row r="430" spans="1:21" x14ac:dyDescent="0.25">
      <c r="A430" s="1">
        <v>7127</v>
      </c>
      <c r="B430" s="46" t="s">
        <v>1252</v>
      </c>
      <c r="C430" s="46" t="s">
        <v>2146</v>
      </c>
      <c r="D430" s="46" t="s">
        <v>2274</v>
      </c>
      <c r="E430" s="47" t="s">
        <v>1113</v>
      </c>
      <c r="F430" s="47" t="s">
        <v>1116</v>
      </c>
      <c r="G430" s="47">
        <v>704618</v>
      </c>
      <c r="H430" s="57">
        <v>468.95000000000005</v>
      </c>
      <c r="I430" s="60">
        <f>IF(R430="UP",VLOOKUP($I$1,Änderungen!$F$1:$G$4,2,FALSE),IF(OR(ISERROR(FIND("NOVOS",B430)),ISERROR(FIND("Design ",B430))),IF(OR(ISERROR(FIND("thanos EVO",B430)),ISERROR(FIND("Design ",B430))),0,96.55),19.35))</f>
        <v>0</v>
      </c>
      <c r="J430" s="40"/>
      <c r="K430" s="40" t="s">
        <v>1184</v>
      </c>
      <c r="L430" s="29">
        <f>IF(K430&lt;&gt;"",IFERROR(VLOOKUP(K430,Rabattwerte_eintragen!$A$3:$C$24,3,FALSE),0),0)</f>
        <v>0</v>
      </c>
      <c r="M430" s="58">
        <f>IF(H430&lt;&gt;"",H430*(1-L430)+I430*(1-VLOOKUP("A1",Rabattwerte_eintragen!$A$3:$C$26,3,FALSE)),"")</f>
        <v>468.95000000000005</v>
      </c>
      <c r="N430" s="40"/>
      <c r="O430" s="39" t="str">
        <f t="shared" si="8"/>
        <v>Artikel online anzeigen</v>
      </c>
      <c r="P430" s="44"/>
      <c r="Q430" s="49" t="s">
        <v>2794</v>
      </c>
      <c r="R430" s="37"/>
      <c r="S430" s="55"/>
      <c r="T430" s="40" t="s">
        <v>1147</v>
      </c>
      <c r="U430" s="63" t="s">
        <v>5207</v>
      </c>
    </row>
    <row r="431" spans="1:21" x14ac:dyDescent="0.25">
      <c r="A431" s="1">
        <v>7133</v>
      </c>
      <c r="B431" s="46" t="s">
        <v>1253</v>
      </c>
      <c r="C431" s="46" t="s">
        <v>2163</v>
      </c>
      <c r="D431" s="46" t="s">
        <v>2274</v>
      </c>
      <c r="E431" s="47" t="s">
        <v>1113</v>
      </c>
      <c r="F431" s="47" t="s">
        <v>1116</v>
      </c>
      <c r="G431" s="47">
        <v>704625</v>
      </c>
      <c r="H431" s="57">
        <v>532.65</v>
      </c>
      <c r="I431" s="60">
        <f>IF(R431="UP",VLOOKUP($I$1,Änderungen!$F$1:$G$4,2,FALSE),IF(OR(ISERROR(FIND("NOVOS",B431)),ISERROR(FIND("Design ",B431))),IF(OR(ISERROR(FIND("thanos EVO",B431)),ISERROR(FIND("Design ",B431))),0,96.55),19.35))</f>
        <v>0</v>
      </c>
      <c r="J431" s="40"/>
      <c r="K431" s="40" t="s">
        <v>1184</v>
      </c>
      <c r="L431" s="29">
        <f>IF(K431&lt;&gt;"",IFERROR(VLOOKUP(K431,Rabattwerte_eintragen!$A$3:$C$24,3,FALSE),0),0)</f>
        <v>0</v>
      </c>
      <c r="M431" s="58">
        <f>IF(H431&lt;&gt;"",H431*(1-L431)+I431*(1-VLOOKUP("A1",Rabattwerte_eintragen!$A$3:$C$26,3,FALSE)),"")</f>
        <v>532.65</v>
      </c>
      <c r="N431" s="40"/>
      <c r="O431" s="39" t="str">
        <f t="shared" si="8"/>
        <v>Artikel online anzeigen</v>
      </c>
      <c r="P431" s="44"/>
      <c r="Q431" s="49" t="s">
        <v>2795</v>
      </c>
      <c r="R431" s="37"/>
      <c r="S431" s="55"/>
      <c r="T431" s="40" t="s">
        <v>1147</v>
      </c>
      <c r="U431" s="63" t="s">
        <v>5208</v>
      </c>
    </row>
    <row r="432" spans="1:21" x14ac:dyDescent="0.25">
      <c r="A432" s="1">
        <v>7168</v>
      </c>
      <c r="B432" s="46" t="s">
        <v>136</v>
      </c>
      <c r="C432" s="46" t="s">
        <v>2141</v>
      </c>
      <c r="D432" s="46" t="s">
        <v>2275</v>
      </c>
      <c r="E432" s="47" t="s">
        <v>1113</v>
      </c>
      <c r="F432" s="47" t="s">
        <v>1116</v>
      </c>
      <c r="G432" s="47">
        <v>689205</v>
      </c>
      <c r="H432" s="57">
        <v>455.79999999999995</v>
      </c>
      <c r="I432" s="60">
        <f>IF(R432="UP",VLOOKUP($I$1,Änderungen!$F$1:$G$4,2,FALSE),IF(OR(ISERROR(FIND("NOVOS",B432)),ISERROR(FIND("Design ",B432))),IF(OR(ISERROR(FIND("thanos EVO",B432)),ISERROR(FIND("Design ",B432))),0,96.55),19.35))</f>
        <v>0</v>
      </c>
      <c r="J432" s="40"/>
      <c r="K432" s="40" t="s">
        <v>1178</v>
      </c>
      <c r="L432" s="29">
        <f>IF(K432&lt;&gt;"",IFERROR(VLOOKUP(K432,Rabattwerte_eintragen!$A$3:$C$24,3,FALSE),0),0)</f>
        <v>0</v>
      </c>
      <c r="M432" s="58">
        <f>IF(H432&lt;&gt;"",H432*(1-L432)+I432*(1-VLOOKUP("A1",Rabattwerte_eintragen!$A$3:$C$26,3,FALSE)),"")</f>
        <v>455.79999999999995</v>
      </c>
      <c r="N432" s="40"/>
      <c r="O432" s="39" t="str">
        <f t="shared" si="8"/>
        <v>Artikel online anzeigen</v>
      </c>
      <c r="P432" s="44"/>
      <c r="Q432" s="49" t="s">
        <v>2796</v>
      </c>
      <c r="R432" s="37"/>
      <c r="S432" s="55"/>
      <c r="T432" s="40" t="s">
        <v>1146</v>
      </c>
      <c r="U432" s="63" t="s">
        <v>5209</v>
      </c>
    </row>
    <row r="433" spans="1:21" x14ac:dyDescent="0.25">
      <c r="A433" s="1">
        <v>7169</v>
      </c>
      <c r="B433" s="46" t="s">
        <v>137</v>
      </c>
      <c r="C433" s="46" t="s">
        <v>2141</v>
      </c>
      <c r="D433" s="46" t="s">
        <v>2275</v>
      </c>
      <c r="E433" s="47" t="s">
        <v>1113</v>
      </c>
      <c r="F433" s="47" t="s">
        <v>1116</v>
      </c>
      <c r="G433" s="47">
        <v>689083</v>
      </c>
      <c r="H433" s="57">
        <v>492.95000000000005</v>
      </c>
      <c r="I433" s="60">
        <f>IF(R433="UP",VLOOKUP($I$1,Änderungen!$F$1:$G$4,2,FALSE),IF(OR(ISERROR(FIND("NOVOS",B433)),ISERROR(FIND("Design ",B433))),IF(OR(ISERROR(FIND("thanos EVO",B433)),ISERROR(FIND("Design ",B433))),0,96.55),19.35))</f>
        <v>0</v>
      </c>
      <c r="J433" s="40"/>
      <c r="K433" s="40" t="s">
        <v>1178</v>
      </c>
      <c r="L433" s="29">
        <f>IF(K433&lt;&gt;"",IFERROR(VLOOKUP(K433,Rabattwerte_eintragen!$A$3:$C$24,3,FALSE),0),0)</f>
        <v>0</v>
      </c>
      <c r="M433" s="58">
        <f>IF(H433&lt;&gt;"",H433*(1-L433)+I433*(1-VLOOKUP("A1",Rabattwerte_eintragen!$A$3:$C$26,3,FALSE)),"")</f>
        <v>492.95000000000005</v>
      </c>
      <c r="N433" s="40"/>
      <c r="O433" s="39" t="str">
        <f t="shared" si="8"/>
        <v>Artikel online anzeigen</v>
      </c>
      <c r="P433" s="44"/>
      <c r="Q433" s="49" t="s">
        <v>2797</v>
      </c>
      <c r="R433" s="37"/>
      <c r="S433" s="55"/>
      <c r="T433" s="40" t="s">
        <v>1146</v>
      </c>
      <c r="U433" s="63" t="s">
        <v>5209</v>
      </c>
    </row>
    <row r="434" spans="1:21" x14ac:dyDescent="0.25">
      <c r="A434" s="1">
        <v>7170</v>
      </c>
      <c r="B434" s="46" t="s">
        <v>138</v>
      </c>
      <c r="C434" s="46" t="s">
        <v>2141</v>
      </c>
      <c r="D434" s="46" t="s">
        <v>2275</v>
      </c>
      <c r="E434" s="47" t="s">
        <v>1113</v>
      </c>
      <c r="F434" s="47" t="s">
        <v>1116</v>
      </c>
      <c r="G434" s="47">
        <v>700108</v>
      </c>
      <c r="H434" s="57">
        <v>482.1</v>
      </c>
      <c r="I434" s="60">
        <f>IF(R434="UP",VLOOKUP($I$1,Änderungen!$F$1:$G$4,2,FALSE),IF(OR(ISERROR(FIND("NOVOS",B434)),ISERROR(FIND("Design ",B434))),IF(OR(ISERROR(FIND("thanos EVO",B434)),ISERROR(FIND("Design ",B434))),0,96.55),19.35))</f>
        <v>0</v>
      </c>
      <c r="J434" s="40"/>
      <c r="K434" s="40" t="s">
        <v>1178</v>
      </c>
      <c r="L434" s="29">
        <f>IF(K434&lt;&gt;"",IFERROR(VLOOKUP(K434,Rabattwerte_eintragen!$A$3:$C$24,3,FALSE),0),0)</f>
        <v>0</v>
      </c>
      <c r="M434" s="58">
        <f>IF(H434&lt;&gt;"",H434*(1-L434)+I434*(1-VLOOKUP("A1",Rabattwerte_eintragen!$A$3:$C$26,3,FALSE)),"")</f>
        <v>482.1</v>
      </c>
      <c r="N434" s="40"/>
      <c r="O434" s="39" t="str">
        <f t="shared" si="8"/>
        <v>Artikel online anzeigen</v>
      </c>
      <c r="P434" s="44"/>
      <c r="Q434" s="49" t="s">
        <v>2798</v>
      </c>
      <c r="R434" s="37"/>
      <c r="S434" s="55"/>
      <c r="T434" s="40" t="s">
        <v>1146</v>
      </c>
      <c r="U434" s="63" t="s">
        <v>5210</v>
      </c>
    </row>
    <row r="435" spans="1:21" x14ac:dyDescent="0.25">
      <c r="A435" s="1">
        <v>7171</v>
      </c>
      <c r="B435" s="46" t="s">
        <v>139</v>
      </c>
      <c r="C435" s="46" t="s">
        <v>2141</v>
      </c>
      <c r="D435" s="46" t="s">
        <v>2275</v>
      </c>
      <c r="E435" s="47" t="s">
        <v>1113</v>
      </c>
      <c r="F435" s="47" t="s">
        <v>1116</v>
      </c>
      <c r="G435" s="47">
        <v>700115</v>
      </c>
      <c r="H435" s="57">
        <v>519.25</v>
      </c>
      <c r="I435" s="60">
        <f>IF(R435="UP",VLOOKUP($I$1,Änderungen!$F$1:$G$4,2,FALSE),IF(OR(ISERROR(FIND("NOVOS",B435)),ISERROR(FIND("Design ",B435))),IF(OR(ISERROR(FIND("thanos EVO",B435)),ISERROR(FIND("Design ",B435))),0,96.55),19.35))</f>
        <v>0</v>
      </c>
      <c r="J435" s="40"/>
      <c r="K435" s="40" t="s">
        <v>1178</v>
      </c>
      <c r="L435" s="29">
        <f>IF(K435&lt;&gt;"",IFERROR(VLOOKUP(K435,Rabattwerte_eintragen!$A$3:$C$24,3,FALSE),0),0)</f>
        <v>0</v>
      </c>
      <c r="M435" s="58">
        <f>IF(H435&lt;&gt;"",H435*(1-L435)+I435*(1-VLOOKUP("A1",Rabattwerte_eintragen!$A$3:$C$26,3,FALSE)),"")</f>
        <v>519.25</v>
      </c>
      <c r="N435" s="40"/>
      <c r="O435" s="39" t="str">
        <f t="shared" si="8"/>
        <v>Artikel online anzeigen</v>
      </c>
      <c r="P435" s="44"/>
      <c r="Q435" s="49" t="s">
        <v>2799</v>
      </c>
      <c r="R435" s="37"/>
      <c r="S435" s="55"/>
      <c r="T435" s="40" t="s">
        <v>1146</v>
      </c>
      <c r="U435" s="63" t="s">
        <v>5210</v>
      </c>
    </row>
    <row r="436" spans="1:21" x14ac:dyDescent="0.25">
      <c r="A436" s="1">
        <v>8325</v>
      </c>
      <c r="B436" s="46" t="s">
        <v>1254</v>
      </c>
      <c r="C436" s="46" t="s">
        <v>2140</v>
      </c>
      <c r="D436" s="46" t="s">
        <v>39</v>
      </c>
      <c r="E436" s="47" t="s">
        <v>1113</v>
      </c>
      <c r="F436" s="47" t="s">
        <v>1116</v>
      </c>
      <c r="G436" s="47">
        <v>639262</v>
      </c>
      <c r="H436" s="57">
        <v>254.95000000000002</v>
      </c>
      <c r="I436" s="60">
        <f>IF(R436="UP",VLOOKUP($I$1,Änderungen!$F$1:$G$4,2,FALSE),IF(OR(ISERROR(FIND("NOVOS",B436)),ISERROR(FIND("Design ",B436))),IF(OR(ISERROR(FIND("thanos EVO",B436)),ISERROR(FIND("Design ",B436))),0,96.55),19.35))</f>
        <v>0</v>
      </c>
      <c r="J436" s="40"/>
      <c r="K436" s="40" t="s">
        <v>1177</v>
      </c>
      <c r="L436" s="29">
        <f>IF(K436&lt;&gt;"",IFERROR(VLOOKUP(K436,Rabattwerte_eintragen!$A$3:$C$24,3,FALSE),0),0)</f>
        <v>0</v>
      </c>
      <c r="M436" s="58">
        <f>IF(H436&lt;&gt;"",H436*(1-L436)+I436*(1-VLOOKUP("A1",Rabattwerte_eintragen!$A$3:$C$26,3,FALSE)),"")</f>
        <v>254.95000000000002</v>
      </c>
      <c r="N436" s="40"/>
      <c r="O436" s="39" t="str">
        <f t="shared" si="8"/>
        <v>Artikel online anzeigen</v>
      </c>
      <c r="P436" s="44"/>
      <c r="Q436" s="49" t="s">
        <v>2800</v>
      </c>
      <c r="R436" s="37"/>
      <c r="S436" s="55"/>
      <c r="T436" s="40" t="s">
        <v>1144</v>
      </c>
      <c r="U436" s="63" t="s">
        <v>5211</v>
      </c>
    </row>
    <row r="437" spans="1:21" x14ac:dyDescent="0.25">
      <c r="A437" s="1">
        <v>8326</v>
      </c>
      <c r="B437" s="46" t="s">
        <v>1255</v>
      </c>
      <c r="C437" s="46" t="s">
        <v>2149</v>
      </c>
      <c r="D437" s="46" t="s">
        <v>39</v>
      </c>
      <c r="E437" s="47" t="s">
        <v>1113</v>
      </c>
      <c r="F437" s="47" t="s">
        <v>1116</v>
      </c>
      <c r="G437" s="47">
        <v>639637</v>
      </c>
      <c r="H437" s="57">
        <v>318.85000000000002</v>
      </c>
      <c r="I437" s="60">
        <f>IF(R437="UP",VLOOKUP($I$1,Änderungen!$F$1:$G$4,2,FALSE),IF(OR(ISERROR(FIND("NOVOS",B437)),ISERROR(FIND("Design ",B437))),IF(OR(ISERROR(FIND("thanos EVO",B437)),ISERROR(FIND("Design ",B437))),0,96.55),19.35))</f>
        <v>0</v>
      </c>
      <c r="J437" s="40"/>
      <c r="K437" s="40" t="s">
        <v>1177</v>
      </c>
      <c r="L437" s="29">
        <f>IF(K437&lt;&gt;"",IFERROR(VLOOKUP(K437,Rabattwerte_eintragen!$A$3:$C$24,3,FALSE),0),0)</f>
        <v>0</v>
      </c>
      <c r="M437" s="58">
        <f>IF(H437&lt;&gt;"",H437*(1-L437)+I437*(1-VLOOKUP("A1",Rabattwerte_eintragen!$A$3:$C$26,3,FALSE)),"")</f>
        <v>318.85000000000002</v>
      </c>
      <c r="N437" s="40"/>
      <c r="O437" s="39" t="str">
        <f t="shared" si="8"/>
        <v>Artikel online anzeigen</v>
      </c>
      <c r="P437" s="44"/>
      <c r="Q437" s="49" t="s">
        <v>2801</v>
      </c>
      <c r="R437" s="37"/>
      <c r="S437" s="55"/>
      <c r="T437" s="40" t="s">
        <v>1144</v>
      </c>
      <c r="U437" s="63" t="s">
        <v>5212</v>
      </c>
    </row>
    <row r="438" spans="1:21" x14ac:dyDescent="0.25">
      <c r="A438" s="1">
        <v>7213</v>
      </c>
      <c r="B438" s="46" t="s">
        <v>1256</v>
      </c>
      <c r="C438" s="46" t="s">
        <v>2164</v>
      </c>
      <c r="D438" s="46" t="s">
        <v>2276</v>
      </c>
      <c r="E438" s="47" t="s">
        <v>1113</v>
      </c>
      <c r="F438" s="47" t="s">
        <v>1116</v>
      </c>
      <c r="G438" s="47">
        <v>606974</v>
      </c>
      <c r="H438" s="57">
        <v>191.55</v>
      </c>
      <c r="I438" s="60">
        <f>IF(R438="UP",VLOOKUP($I$1,Änderungen!$F$1:$G$4,2,FALSE),IF(OR(ISERROR(FIND("NOVOS",B438)),ISERROR(FIND("Design ",B438))),IF(OR(ISERROR(FIND("thanos EVO",B438)),ISERROR(FIND("Design ",B438))),0,96.55),19.35))</f>
        <v>0</v>
      </c>
      <c r="J438" s="40"/>
      <c r="K438" s="40" t="s">
        <v>1181</v>
      </c>
      <c r="L438" s="29">
        <f>IF(K438&lt;&gt;"",IFERROR(VLOOKUP(K438,Rabattwerte_eintragen!$A$3:$C$24,3,FALSE),0),0)</f>
        <v>0</v>
      </c>
      <c r="M438" s="58">
        <f>IF(H438&lt;&gt;"",H438*(1-L438)+I438*(1-VLOOKUP("A1",Rabattwerte_eintragen!$A$3:$C$26,3,FALSE)),"")</f>
        <v>191.55</v>
      </c>
      <c r="N438" s="40"/>
      <c r="O438" s="39" t="str">
        <f t="shared" si="8"/>
        <v>Artikel online anzeigen</v>
      </c>
      <c r="P438" s="44"/>
      <c r="Q438" s="49" t="s">
        <v>2802</v>
      </c>
      <c r="R438" s="37"/>
      <c r="S438" s="55"/>
      <c r="T438" s="40" t="s">
        <v>1148</v>
      </c>
      <c r="U438" s="63" t="s">
        <v>5213</v>
      </c>
    </row>
    <row r="439" spans="1:21" x14ac:dyDescent="0.25">
      <c r="A439" s="1">
        <v>7206</v>
      </c>
      <c r="B439" s="46" t="s">
        <v>163</v>
      </c>
      <c r="C439" s="46" t="s">
        <v>2164</v>
      </c>
      <c r="D439" s="46" t="s">
        <v>2277</v>
      </c>
      <c r="E439" s="47" t="s">
        <v>1113</v>
      </c>
      <c r="F439" s="47" t="s">
        <v>1116</v>
      </c>
      <c r="G439" s="47">
        <v>195812</v>
      </c>
      <c r="H439" s="57">
        <v>163.95</v>
      </c>
      <c r="I439" s="60">
        <f>IF(R439="UP",VLOOKUP($I$1,Änderungen!$F$1:$G$4,2,FALSE),IF(OR(ISERROR(FIND("NOVOS",B439)),ISERROR(FIND("Design ",B439))),IF(OR(ISERROR(FIND("thanos EVO",B439)),ISERROR(FIND("Design ",B439))),0,96.55),19.35))</f>
        <v>0</v>
      </c>
      <c r="J439" s="40"/>
      <c r="K439" s="40" t="s">
        <v>1180</v>
      </c>
      <c r="L439" s="29">
        <f>IF(K439&lt;&gt;"",IFERROR(VLOOKUP(K439,Rabattwerte_eintragen!$A$3:$C$24,3,FALSE),0),0)</f>
        <v>0</v>
      </c>
      <c r="M439" s="58">
        <f>IF(H439&lt;&gt;"",H439*(1-L439)+I439*(1-VLOOKUP("A1",Rabattwerte_eintragen!$A$3:$C$26,3,FALSE)),"")</f>
        <v>163.95</v>
      </c>
      <c r="N439" s="40"/>
      <c r="O439" s="39" t="str">
        <f t="shared" si="8"/>
        <v>Artikel online anzeigen</v>
      </c>
      <c r="P439" s="44"/>
      <c r="Q439" s="49" t="s">
        <v>2803</v>
      </c>
      <c r="R439" s="37"/>
      <c r="S439" s="55"/>
      <c r="T439" s="40" t="s">
        <v>1143</v>
      </c>
      <c r="U439" s="63" t="s">
        <v>5214</v>
      </c>
    </row>
    <row r="440" spans="1:21" x14ac:dyDescent="0.25">
      <c r="A440" s="1">
        <v>3157</v>
      </c>
      <c r="B440" s="46" t="s">
        <v>1563</v>
      </c>
      <c r="C440" s="46" t="s">
        <v>2165</v>
      </c>
      <c r="D440" s="46" t="s">
        <v>2278</v>
      </c>
      <c r="E440" s="47" t="s">
        <v>1113</v>
      </c>
      <c r="F440" s="47" t="s">
        <v>1117</v>
      </c>
      <c r="G440" s="47">
        <v>350006</v>
      </c>
      <c r="H440" s="57">
        <v>91.5</v>
      </c>
      <c r="I440" s="60">
        <f>IF(R440="UP",VLOOKUP($I$1,Änderungen!$F$1:$G$4,2,FALSE),IF(OR(ISERROR(FIND("NOVOS",B440)),ISERROR(FIND("Design ",B440))),IF(OR(ISERROR(FIND("thanos EVO",B440)),ISERROR(FIND("Design ",B440))),0,96.55),19.35))</f>
        <v>0</v>
      </c>
      <c r="J440" s="40"/>
      <c r="K440" s="40" t="s">
        <v>1172</v>
      </c>
      <c r="L440" s="29">
        <f>IF(K440&lt;&gt;"",IFERROR(VLOOKUP(K440,Rabattwerte_eintragen!$A$3:$C$24,3,FALSE),0),0)</f>
        <v>0</v>
      </c>
      <c r="M440" s="58">
        <f>IF(H440&lt;&gt;"",H440*(1-L440)+I440*(1-VLOOKUP("A1",Rabattwerte_eintragen!$A$3:$C$26,3,FALSE)),"")</f>
        <v>91.5</v>
      </c>
      <c r="N440" s="40"/>
      <c r="O440" s="39" t="str">
        <f t="shared" si="8"/>
        <v>Artikel online anzeigen</v>
      </c>
      <c r="P440" s="44"/>
      <c r="Q440" s="49" t="s">
        <v>2804</v>
      </c>
      <c r="R440" s="37"/>
      <c r="S440" s="55"/>
      <c r="T440" s="40" t="s">
        <v>1145</v>
      </c>
      <c r="U440" s="63" t="s">
        <v>5215</v>
      </c>
    </row>
    <row r="441" spans="1:21" x14ac:dyDescent="0.25">
      <c r="A441" s="1">
        <v>3166</v>
      </c>
      <c r="B441" s="46" t="s">
        <v>1564</v>
      </c>
      <c r="C441" s="46" t="s">
        <v>2165</v>
      </c>
      <c r="D441" s="46" t="s">
        <v>2278</v>
      </c>
      <c r="E441" s="47" t="s">
        <v>1113</v>
      </c>
      <c r="F441" s="47" t="s">
        <v>1117</v>
      </c>
      <c r="G441" s="47">
        <v>321068</v>
      </c>
      <c r="H441" s="57">
        <v>95.199999999999989</v>
      </c>
      <c r="I441" s="60">
        <f>IF(R441="UP",VLOOKUP($I$1,Änderungen!$F$1:$G$4,2,FALSE),IF(OR(ISERROR(FIND("NOVOS",B441)),ISERROR(FIND("Design ",B441))),IF(OR(ISERROR(FIND("thanos EVO",B441)),ISERROR(FIND("Design ",B441))),0,96.55),19.35))</f>
        <v>0</v>
      </c>
      <c r="J441" s="40"/>
      <c r="K441" s="40" t="s">
        <v>1172</v>
      </c>
      <c r="L441" s="29">
        <f>IF(K441&lt;&gt;"",IFERROR(VLOOKUP(K441,Rabattwerte_eintragen!$A$3:$C$24,3,FALSE),0),0)</f>
        <v>0</v>
      </c>
      <c r="M441" s="58">
        <f>IF(H441&lt;&gt;"",H441*(1-L441)+I441*(1-VLOOKUP("A1",Rabattwerte_eintragen!$A$3:$C$26,3,FALSE)),"")</f>
        <v>95.199999999999989</v>
      </c>
      <c r="N441" s="40"/>
      <c r="O441" s="39" t="str">
        <f t="shared" si="8"/>
        <v>Artikel online anzeigen</v>
      </c>
      <c r="P441" s="44"/>
      <c r="Q441" s="49" t="s">
        <v>2805</v>
      </c>
      <c r="R441" s="37"/>
      <c r="S441" s="55"/>
      <c r="T441" s="40" t="s">
        <v>1145</v>
      </c>
      <c r="U441" s="63" t="s">
        <v>5216</v>
      </c>
    </row>
    <row r="442" spans="1:21" x14ac:dyDescent="0.25">
      <c r="A442" s="1">
        <v>3173</v>
      </c>
      <c r="B442" s="46" t="s">
        <v>1565</v>
      </c>
      <c r="C442" s="46" t="s">
        <v>2165</v>
      </c>
      <c r="D442" s="46" t="s">
        <v>2278</v>
      </c>
      <c r="E442" s="47" t="s">
        <v>1113</v>
      </c>
      <c r="F442" s="47" t="s">
        <v>1117</v>
      </c>
      <c r="G442" s="47">
        <v>329569</v>
      </c>
      <c r="H442" s="57">
        <v>101.15</v>
      </c>
      <c r="I442" s="60">
        <f>IF(R442="UP",VLOOKUP($I$1,Änderungen!$F$1:$G$4,2,FALSE),IF(OR(ISERROR(FIND("NOVOS",B442)),ISERROR(FIND("Design ",B442))),IF(OR(ISERROR(FIND("thanos EVO",B442)),ISERROR(FIND("Design ",B442))),0,96.55),19.35))</f>
        <v>0</v>
      </c>
      <c r="J442" s="40"/>
      <c r="K442" s="40" t="s">
        <v>1172</v>
      </c>
      <c r="L442" s="29">
        <f>IF(K442&lt;&gt;"",IFERROR(VLOOKUP(K442,Rabattwerte_eintragen!$A$3:$C$24,3,FALSE),0),0)</f>
        <v>0</v>
      </c>
      <c r="M442" s="58">
        <f>IF(H442&lt;&gt;"",H442*(1-L442)+I442*(1-VLOOKUP("A1",Rabattwerte_eintragen!$A$3:$C$26,3,FALSE)),"")</f>
        <v>101.15</v>
      </c>
      <c r="N442" s="40"/>
      <c r="O442" s="39" t="str">
        <f t="shared" si="8"/>
        <v>Artikel online anzeigen</v>
      </c>
      <c r="P442" s="44"/>
      <c r="Q442" s="49" t="s">
        <v>2806</v>
      </c>
      <c r="R442" s="37"/>
      <c r="S442" s="55"/>
      <c r="T442" s="40" t="s">
        <v>1145</v>
      </c>
      <c r="U442" s="63" t="s">
        <v>5217</v>
      </c>
    </row>
    <row r="443" spans="1:21" x14ac:dyDescent="0.25">
      <c r="A443" s="1">
        <v>3186</v>
      </c>
      <c r="B443" s="46" t="s">
        <v>1566</v>
      </c>
      <c r="C443" s="46" t="s">
        <v>2165</v>
      </c>
      <c r="D443" s="46" t="s">
        <v>2278</v>
      </c>
      <c r="E443" s="47" t="s">
        <v>1113</v>
      </c>
      <c r="F443" s="47" t="s">
        <v>1117</v>
      </c>
      <c r="G443" s="47">
        <v>351980</v>
      </c>
      <c r="H443" s="57">
        <v>89.1</v>
      </c>
      <c r="I443" s="60">
        <f>IF(R443="UP",VLOOKUP($I$1,Änderungen!$F$1:$G$4,2,FALSE),IF(OR(ISERROR(FIND("NOVOS",B443)),ISERROR(FIND("Design ",B443))),IF(OR(ISERROR(FIND("thanos EVO",B443)),ISERROR(FIND("Design ",B443))),0,96.55),19.35))</f>
        <v>0</v>
      </c>
      <c r="J443" s="40"/>
      <c r="K443" s="40" t="s">
        <v>1172</v>
      </c>
      <c r="L443" s="29">
        <f>IF(K443&lt;&gt;"",IFERROR(VLOOKUP(K443,Rabattwerte_eintragen!$A$3:$C$24,3,FALSE),0),0)</f>
        <v>0</v>
      </c>
      <c r="M443" s="58">
        <f>IF(H443&lt;&gt;"",H443*(1-L443)+I443*(1-VLOOKUP("A1",Rabattwerte_eintragen!$A$3:$C$26,3,FALSE)),"")</f>
        <v>89.1</v>
      </c>
      <c r="N443" s="40"/>
      <c r="O443" s="39" t="str">
        <f t="shared" si="8"/>
        <v>Artikel online anzeigen</v>
      </c>
      <c r="P443" s="44"/>
      <c r="Q443" s="49" t="s">
        <v>2807</v>
      </c>
      <c r="R443" s="37"/>
      <c r="S443" s="55"/>
      <c r="T443" s="40" t="s">
        <v>1145</v>
      </c>
      <c r="U443" s="63" t="s">
        <v>5218</v>
      </c>
    </row>
    <row r="444" spans="1:21" x14ac:dyDescent="0.25">
      <c r="A444" s="1">
        <v>3177</v>
      </c>
      <c r="B444" s="46" t="s">
        <v>1567</v>
      </c>
      <c r="C444" s="46" t="s">
        <v>2165</v>
      </c>
      <c r="D444" s="46" t="s">
        <v>2278</v>
      </c>
      <c r="E444" s="47" t="s">
        <v>1113</v>
      </c>
      <c r="F444" s="47" t="s">
        <v>1117</v>
      </c>
      <c r="G444" s="47">
        <v>329279</v>
      </c>
      <c r="H444" s="57">
        <v>94.75</v>
      </c>
      <c r="I444" s="60">
        <f>IF(R444="UP",VLOOKUP($I$1,Änderungen!$F$1:$G$4,2,FALSE),IF(OR(ISERROR(FIND("NOVOS",B444)),ISERROR(FIND("Design ",B444))),IF(OR(ISERROR(FIND("thanos EVO",B444)),ISERROR(FIND("Design ",B444))),0,96.55),19.35))</f>
        <v>0</v>
      </c>
      <c r="J444" s="40"/>
      <c r="K444" s="40" t="s">
        <v>1172</v>
      </c>
      <c r="L444" s="29">
        <f>IF(K444&lt;&gt;"",IFERROR(VLOOKUP(K444,Rabattwerte_eintragen!$A$3:$C$24,3,FALSE),0),0)</f>
        <v>0</v>
      </c>
      <c r="M444" s="58">
        <f>IF(H444&lt;&gt;"",H444*(1-L444)+I444*(1-VLOOKUP("A1",Rabattwerte_eintragen!$A$3:$C$26,3,FALSE)),"")</f>
        <v>94.75</v>
      </c>
      <c r="N444" s="40"/>
      <c r="O444" s="39" t="str">
        <f t="shared" si="8"/>
        <v>Artikel online anzeigen</v>
      </c>
      <c r="P444" s="44"/>
      <c r="Q444" s="49" t="s">
        <v>2808</v>
      </c>
      <c r="R444" s="37"/>
      <c r="S444" s="55"/>
      <c r="T444" s="40" t="s">
        <v>1145</v>
      </c>
      <c r="U444" s="63" t="s">
        <v>5219</v>
      </c>
    </row>
    <row r="445" spans="1:21" x14ac:dyDescent="0.25">
      <c r="A445" s="1">
        <v>3181</v>
      </c>
      <c r="B445" s="46" t="s">
        <v>1568</v>
      </c>
      <c r="C445" s="46" t="s">
        <v>2165</v>
      </c>
      <c r="D445" s="46" t="s">
        <v>2278</v>
      </c>
      <c r="E445" s="47" t="s">
        <v>1113</v>
      </c>
      <c r="F445" s="47" t="s">
        <v>1117</v>
      </c>
      <c r="G445" s="47">
        <v>144193</v>
      </c>
      <c r="H445" s="57">
        <v>101.15</v>
      </c>
      <c r="I445" s="60">
        <f>IF(R445="UP",VLOOKUP($I$1,Änderungen!$F$1:$G$4,2,FALSE),IF(OR(ISERROR(FIND("NOVOS",B445)),ISERROR(FIND("Design ",B445))),IF(OR(ISERROR(FIND("thanos EVO",B445)),ISERROR(FIND("Design ",B445))),0,96.55),19.35))</f>
        <v>0</v>
      </c>
      <c r="J445" s="40"/>
      <c r="K445" s="40" t="s">
        <v>1172</v>
      </c>
      <c r="L445" s="29">
        <f>IF(K445&lt;&gt;"",IFERROR(VLOOKUP(K445,Rabattwerte_eintragen!$A$3:$C$24,3,FALSE),0),0)</f>
        <v>0</v>
      </c>
      <c r="M445" s="58">
        <f>IF(H445&lt;&gt;"",H445*(1-L445)+I445*(1-VLOOKUP("A1",Rabattwerte_eintragen!$A$3:$C$26,3,FALSE)),"")</f>
        <v>101.15</v>
      </c>
      <c r="N445" s="40"/>
      <c r="O445" s="39" t="str">
        <f t="shared" si="8"/>
        <v>Artikel online anzeigen</v>
      </c>
      <c r="P445" s="44"/>
      <c r="Q445" s="49" t="s">
        <v>2809</v>
      </c>
      <c r="R445" s="37"/>
      <c r="S445" s="55"/>
      <c r="T445" s="40" t="s">
        <v>1145</v>
      </c>
      <c r="U445" s="63" t="s">
        <v>5220</v>
      </c>
    </row>
    <row r="446" spans="1:21" x14ac:dyDescent="0.25">
      <c r="A446" s="1">
        <v>3217</v>
      </c>
      <c r="B446" s="46" t="s">
        <v>1569</v>
      </c>
      <c r="C446" s="46" t="s">
        <v>2165</v>
      </c>
      <c r="D446" s="46" t="s">
        <v>2279</v>
      </c>
      <c r="E446" s="47" t="s">
        <v>1113</v>
      </c>
      <c r="F446" s="47" t="s">
        <v>1117</v>
      </c>
      <c r="G446" s="47">
        <v>658409</v>
      </c>
      <c r="H446" s="57">
        <v>202.7</v>
      </c>
      <c r="I446" s="60">
        <f>IF(R446="UP",VLOOKUP($I$1,Änderungen!$F$1:$G$4,2,FALSE),IF(OR(ISERROR(FIND("NOVOS",B446)),ISERROR(FIND("Design ",B446))),IF(OR(ISERROR(FIND("thanos EVO",B446)),ISERROR(FIND("Design ",B446))),0,96.55),19.35))</f>
        <v>0</v>
      </c>
      <c r="J446" s="40"/>
      <c r="K446" s="40" t="s">
        <v>1172</v>
      </c>
      <c r="L446" s="29">
        <f>IF(K446&lt;&gt;"",IFERROR(VLOOKUP(K446,Rabattwerte_eintragen!$A$3:$C$24,3,FALSE),0),0)</f>
        <v>0</v>
      </c>
      <c r="M446" s="58">
        <f>IF(H446&lt;&gt;"",H446*(1-L446)+I446*(1-VLOOKUP("A1",Rabattwerte_eintragen!$A$3:$C$26,3,FALSE)),"")</f>
        <v>202.7</v>
      </c>
      <c r="N446" s="40"/>
      <c r="O446" s="39" t="str">
        <f t="shared" si="8"/>
        <v>Artikel online anzeigen</v>
      </c>
      <c r="P446" s="44"/>
      <c r="Q446" s="49" t="s">
        <v>2810</v>
      </c>
      <c r="R446" s="37"/>
      <c r="S446" s="55"/>
      <c r="T446" s="40" t="s">
        <v>1145</v>
      </c>
      <c r="U446" s="63" t="s">
        <v>5221</v>
      </c>
    </row>
    <row r="447" spans="1:21" x14ac:dyDescent="0.25">
      <c r="A447" s="1">
        <v>3219</v>
      </c>
      <c r="B447" s="46" t="s">
        <v>1570</v>
      </c>
      <c r="C447" s="46" t="s">
        <v>2165</v>
      </c>
      <c r="D447" s="46" t="s">
        <v>2279</v>
      </c>
      <c r="E447" s="47" t="s">
        <v>1113</v>
      </c>
      <c r="F447" s="47" t="s">
        <v>1117</v>
      </c>
      <c r="G447" s="47">
        <v>658416</v>
      </c>
      <c r="H447" s="57">
        <v>202.7</v>
      </c>
      <c r="I447" s="60">
        <f>IF(R447="UP",VLOOKUP($I$1,Änderungen!$F$1:$G$4,2,FALSE),IF(OR(ISERROR(FIND("NOVOS",B447)),ISERROR(FIND("Design ",B447))),IF(OR(ISERROR(FIND("thanos EVO",B447)),ISERROR(FIND("Design ",B447))),0,96.55),19.35))</f>
        <v>0</v>
      </c>
      <c r="J447" s="40"/>
      <c r="K447" s="40" t="s">
        <v>1172</v>
      </c>
      <c r="L447" s="29">
        <f>IF(K447&lt;&gt;"",IFERROR(VLOOKUP(K447,Rabattwerte_eintragen!$A$3:$C$24,3,FALSE),0),0)</f>
        <v>0</v>
      </c>
      <c r="M447" s="58">
        <f>IF(H447&lt;&gt;"",H447*(1-L447)+I447*(1-VLOOKUP("A1",Rabattwerte_eintragen!$A$3:$C$26,3,FALSE)),"")</f>
        <v>202.7</v>
      </c>
      <c r="N447" s="40"/>
      <c r="O447" s="39" t="str">
        <f t="shared" si="8"/>
        <v>Artikel online anzeigen</v>
      </c>
      <c r="P447" s="44"/>
      <c r="Q447" s="49" t="s">
        <v>2811</v>
      </c>
      <c r="R447" s="37"/>
      <c r="S447" s="55"/>
      <c r="T447" s="40" t="s">
        <v>1145</v>
      </c>
      <c r="U447" s="63" t="s">
        <v>5222</v>
      </c>
    </row>
    <row r="448" spans="1:21" x14ac:dyDescent="0.25">
      <c r="A448" s="1">
        <v>235</v>
      </c>
      <c r="B448" s="46" t="s">
        <v>1571</v>
      </c>
      <c r="C448" s="46" t="s">
        <v>2165</v>
      </c>
      <c r="D448" s="46" t="s">
        <v>2280</v>
      </c>
      <c r="E448" s="47" t="s">
        <v>1113</v>
      </c>
      <c r="F448" s="47" t="s">
        <v>1117</v>
      </c>
      <c r="G448" s="47">
        <v>81566</v>
      </c>
      <c r="H448" s="57">
        <v>118.80000000000001</v>
      </c>
      <c r="I448" s="60">
        <f>IF(R448="UP",VLOOKUP($I$1,Änderungen!$F$1:$G$4,2,FALSE),IF(OR(ISERROR(FIND("NOVOS",B448)),ISERROR(FIND("Design ",B448))),IF(OR(ISERROR(FIND("thanos EVO",B448)),ISERROR(FIND("Design ",B448))),0,96.55),19.35))</f>
        <v>0</v>
      </c>
      <c r="J448" s="40"/>
      <c r="K448" s="40" t="s">
        <v>1172</v>
      </c>
      <c r="L448" s="29">
        <f>IF(K448&lt;&gt;"",IFERROR(VLOOKUP(K448,Rabattwerte_eintragen!$A$3:$C$24,3,FALSE),0),0)</f>
        <v>0</v>
      </c>
      <c r="M448" s="58">
        <f>IF(H448&lt;&gt;"",H448*(1-L448)+I448*(1-VLOOKUP("A1",Rabattwerte_eintragen!$A$3:$C$26,3,FALSE)),"")</f>
        <v>118.80000000000001</v>
      </c>
      <c r="N448" s="40"/>
      <c r="O448" s="39" t="str">
        <f t="shared" si="8"/>
        <v>Artikel online anzeigen</v>
      </c>
      <c r="P448" s="44"/>
      <c r="Q448" s="49" t="s">
        <v>2812</v>
      </c>
      <c r="R448" s="37"/>
      <c r="S448" s="55"/>
      <c r="T448" s="40" t="s">
        <v>1145</v>
      </c>
      <c r="U448" s="63" t="s">
        <v>5223</v>
      </c>
    </row>
    <row r="449" spans="1:21" x14ac:dyDescent="0.25">
      <c r="A449" s="1">
        <v>3232</v>
      </c>
      <c r="B449" s="46" t="s">
        <v>1572</v>
      </c>
      <c r="C449" s="46" t="s">
        <v>2165</v>
      </c>
      <c r="D449" s="46" t="s">
        <v>2280</v>
      </c>
      <c r="E449" s="47" t="s">
        <v>1113</v>
      </c>
      <c r="F449" s="47" t="s">
        <v>1117</v>
      </c>
      <c r="G449" s="47">
        <v>90827</v>
      </c>
      <c r="H449" s="57">
        <v>122.5</v>
      </c>
      <c r="I449" s="60">
        <f>IF(R449="UP",VLOOKUP($I$1,Änderungen!$F$1:$G$4,2,FALSE),IF(OR(ISERROR(FIND("NOVOS",B449)),ISERROR(FIND("Design ",B449))),IF(OR(ISERROR(FIND("thanos EVO",B449)),ISERROR(FIND("Design ",B449))),0,96.55),19.35))</f>
        <v>0</v>
      </c>
      <c r="J449" s="40"/>
      <c r="K449" s="40" t="s">
        <v>1172</v>
      </c>
      <c r="L449" s="29">
        <f>IF(K449&lt;&gt;"",IFERROR(VLOOKUP(K449,Rabattwerte_eintragen!$A$3:$C$24,3,FALSE),0),0)</f>
        <v>0</v>
      </c>
      <c r="M449" s="58">
        <f>IF(H449&lt;&gt;"",H449*(1-L449)+I449*(1-VLOOKUP("A1",Rabattwerte_eintragen!$A$3:$C$26,3,FALSE)),"")</f>
        <v>122.5</v>
      </c>
      <c r="N449" s="40"/>
      <c r="O449" s="39" t="str">
        <f t="shared" si="8"/>
        <v>Artikel online anzeigen</v>
      </c>
      <c r="P449" s="44"/>
      <c r="Q449" s="49" t="s">
        <v>2813</v>
      </c>
      <c r="R449" s="37"/>
      <c r="S449" s="55"/>
      <c r="T449" s="40" t="s">
        <v>1145</v>
      </c>
      <c r="U449" s="63" t="s">
        <v>5224</v>
      </c>
    </row>
    <row r="450" spans="1:21" x14ac:dyDescent="0.25">
      <c r="A450" s="1">
        <v>3236</v>
      </c>
      <c r="B450" s="46" t="s">
        <v>1573</v>
      </c>
      <c r="C450" s="46" t="s">
        <v>2165</v>
      </c>
      <c r="D450" s="46" t="s">
        <v>2280</v>
      </c>
      <c r="E450" s="47" t="s">
        <v>1113</v>
      </c>
      <c r="F450" s="47" t="s">
        <v>1117</v>
      </c>
      <c r="G450" s="47">
        <v>90865</v>
      </c>
      <c r="H450" s="57">
        <v>128.45000000000002</v>
      </c>
      <c r="I450" s="60">
        <f>IF(R450="UP",VLOOKUP($I$1,Änderungen!$F$1:$G$4,2,FALSE),IF(OR(ISERROR(FIND("NOVOS",B450)),ISERROR(FIND("Design ",B450))),IF(OR(ISERROR(FIND("thanos EVO",B450)),ISERROR(FIND("Design ",B450))),0,96.55),19.35))</f>
        <v>0</v>
      </c>
      <c r="J450" s="40"/>
      <c r="K450" s="40" t="s">
        <v>1172</v>
      </c>
      <c r="L450" s="29">
        <f>IF(K450&lt;&gt;"",IFERROR(VLOOKUP(K450,Rabattwerte_eintragen!$A$3:$C$24,3,FALSE),0),0)</f>
        <v>0</v>
      </c>
      <c r="M450" s="58">
        <f>IF(H450&lt;&gt;"",H450*(1-L450)+I450*(1-VLOOKUP("A1",Rabattwerte_eintragen!$A$3:$C$26,3,FALSE)),"")</f>
        <v>128.45000000000002</v>
      </c>
      <c r="N450" s="40"/>
      <c r="O450" s="39" t="str">
        <f t="shared" si="8"/>
        <v>Artikel online anzeigen</v>
      </c>
      <c r="P450" s="44"/>
      <c r="Q450" s="49" t="s">
        <v>2814</v>
      </c>
      <c r="R450" s="37"/>
      <c r="S450" s="55"/>
      <c r="T450" s="40" t="s">
        <v>1145</v>
      </c>
      <c r="U450" s="63" t="s">
        <v>5225</v>
      </c>
    </row>
    <row r="451" spans="1:21" x14ac:dyDescent="0.25">
      <c r="A451" s="1">
        <v>3248</v>
      </c>
      <c r="B451" s="46" t="s">
        <v>129</v>
      </c>
      <c r="C451" s="46" t="s">
        <v>2165</v>
      </c>
      <c r="D451" s="46" t="s">
        <v>2280</v>
      </c>
      <c r="E451" s="47" t="s">
        <v>1113</v>
      </c>
      <c r="F451" s="47" t="s">
        <v>1117</v>
      </c>
      <c r="G451" s="47">
        <v>91060</v>
      </c>
      <c r="H451" s="57">
        <v>116.4</v>
      </c>
      <c r="I451" s="60">
        <f>IF(R451="UP",VLOOKUP($I$1,Änderungen!$F$1:$G$4,2,FALSE),IF(OR(ISERROR(FIND("NOVOS",B451)),ISERROR(FIND("Design ",B451))),IF(OR(ISERROR(FIND("thanos EVO",B451)),ISERROR(FIND("Design ",B451))),0,96.55),19.35))</f>
        <v>0</v>
      </c>
      <c r="J451" s="40"/>
      <c r="K451" s="40" t="s">
        <v>1172</v>
      </c>
      <c r="L451" s="29">
        <f>IF(K451&lt;&gt;"",IFERROR(VLOOKUP(K451,Rabattwerte_eintragen!$A$3:$C$24,3,FALSE),0),0)</f>
        <v>0</v>
      </c>
      <c r="M451" s="58">
        <f>IF(H451&lt;&gt;"",H451*(1-L451)+I451*(1-VLOOKUP("A1",Rabattwerte_eintragen!$A$3:$C$26,3,FALSE)),"")</f>
        <v>116.4</v>
      </c>
      <c r="N451" s="40"/>
      <c r="O451" s="39" t="str">
        <f t="shared" si="8"/>
        <v>Artikel online anzeigen</v>
      </c>
      <c r="P451" s="44"/>
      <c r="Q451" s="49" t="s">
        <v>2815</v>
      </c>
      <c r="R451" s="37"/>
      <c r="S451" s="55"/>
      <c r="T451" s="40" t="s">
        <v>1145</v>
      </c>
      <c r="U451" s="63" t="s">
        <v>5226</v>
      </c>
    </row>
    <row r="452" spans="1:21" x14ac:dyDescent="0.25">
      <c r="A452" s="1">
        <v>3240</v>
      </c>
      <c r="B452" s="46" t="s">
        <v>127</v>
      </c>
      <c r="C452" s="46" t="s">
        <v>2165</v>
      </c>
      <c r="D452" s="46" t="s">
        <v>2280</v>
      </c>
      <c r="E452" s="47" t="s">
        <v>1113</v>
      </c>
      <c r="F452" s="47" t="s">
        <v>1117</v>
      </c>
      <c r="G452" s="47">
        <v>90902</v>
      </c>
      <c r="H452" s="57">
        <v>122.05</v>
      </c>
      <c r="I452" s="60">
        <f>IF(R452="UP",VLOOKUP($I$1,Änderungen!$F$1:$G$4,2,FALSE),IF(OR(ISERROR(FIND("NOVOS",B452)),ISERROR(FIND("Design ",B452))),IF(OR(ISERROR(FIND("thanos EVO",B452)),ISERROR(FIND("Design ",B452))),0,96.55),19.35))</f>
        <v>0</v>
      </c>
      <c r="J452" s="40"/>
      <c r="K452" s="40" t="s">
        <v>1172</v>
      </c>
      <c r="L452" s="29">
        <f>IF(K452&lt;&gt;"",IFERROR(VLOOKUP(K452,Rabattwerte_eintragen!$A$3:$C$24,3,FALSE),0),0)</f>
        <v>0</v>
      </c>
      <c r="M452" s="58">
        <f>IF(H452&lt;&gt;"",H452*(1-L452)+I452*(1-VLOOKUP("A1",Rabattwerte_eintragen!$A$3:$C$26,3,FALSE)),"")</f>
        <v>122.05</v>
      </c>
      <c r="N452" s="40"/>
      <c r="O452" s="39" t="str">
        <f t="shared" si="8"/>
        <v>Artikel online anzeigen</v>
      </c>
      <c r="P452" s="44"/>
      <c r="Q452" s="49" t="s">
        <v>2816</v>
      </c>
      <c r="R452" s="37"/>
      <c r="S452" s="55"/>
      <c r="T452" s="40" t="s">
        <v>1145</v>
      </c>
      <c r="U452" s="63" t="s">
        <v>5227</v>
      </c>
    </row>
    <row r="453" spans="1:21" x14ac:dyDescent="0.25">
      <c r="A453" s="1">
        <v>3244</v>
      </c>
      <c r="B453" s="46" t="s">
        <v>128</v>
      </c>
      <c r="C453" s="46" t="s">
        <v>2165</v>
      </c>
      <c r="D453" s="46" t="s">
        <v>2280</v>
      </c>
      <c r="E453" s="47" t="s">
        <v>1113</v>
      </c>
      <c r="F453" s="47" t="s">
        <v>1117</v>
      </c>
      <c r="G453" s="47">
        <v>160612</v>
      </c>
      <c r="H453" s="57">
        <v>128.45000000000002</v>
      </c>
      <c r="I453" s="60">
        <f>IF(R453="UP",VLOOKUP($I$1,Änderungen!$F$1:$G$4,2,FALSE),IF(OR(ISERROR(FIND("NOVOS",B453)),ISERROR(FIND("Design ",B453))),IF(OR(ISERROR(FIND("thanos EVO",B453)),ISERROR(FIND("Design ",B453))),0,96.55),19.35))</f>
        <v>0</v>
      </c>
      <c r="J453" s="40"/>
      <c r="K453" s="40" t="s">
        <v>1172</v>
      </c>
      <c r="L453" s="29">
        <f>IF(K453&lt;&gt;"",IFERROR(VLOOKUP(K453,Rabattwerte_eintragen!$A$3:$C$24,3,FALSE),0),0)</f>
        <v>0</v>
      </c>
      <c r="M453" s="58">
        <f>IF(H453&lt;&gt;"",H453*(1-L453)+I453*(1-VLOOKUP("A1",Rabattwerte_eintragen!$A$3:$C$26,3,FALSE)),"")</f>
        <v>128.45000000000002</v>
      </c>
      <c r="N453" s="40"/>
      <c r="O453" s="39" t="str">
        <f t="shared" si="8"/>
        <v>Artikel online anzeigen</v>
      </c>
      <c r="P453" s="44"/>
      <c r="Q453" s="49" t="s">
        <v>2817</v>
      </c>
      <c r="R453" s="37"/>
      <c r="S453" s="55"/>
      <c r="T453" s="40" t="s">
        <v>1145</v>
      </c>
      <c r="U453" s="63" t="s">
        <v>5228</v>
      </c>
    </row>
    <row r="454" spans="1:21" x14ac:dyDescent="0.25">
      <c r="A454" s="1">
        <v>236</v>
      </c>
      <c r="B454" s="46" t="s">
        <v>130</v>
      </c>
      <c r="C454" s="46" t="s">
        <v>2165</v>
      </c>
      <c r="D454" s="46" t="s">
        <v>2281</v>
      </c>
      <c r="E454" s="47" t="s">
        <v>1113</v>
      </c>
      <c r="F454" s="47" t="s">
        <v>1117</v>
      </c>
      <c r="G454" s="47">
        <v>658423</v>
      </c>
      <c r="H454" s="57">
        <v>230.2</v>
      </c>
      <c r="I454" s="60">
        <f>IF(R454="UP",VLOOKUP($I$1,Änderungen!$F$1:$G$4,2,FALSE),IF(OR(ISERROR(FIND("NOVOS",B454)),ISERROR(FIND("Design ",B454))),IF(OR(ISERROR(FIND("thanos EVO",B454)),ISERROR(FIND("Design ",B454))),0,96.55),19.35))</f>
        <v>0</v>
      </c>
      <c r="J454" s="40"/>
      <c r="K454" s="40" t="s">
        <v>1172</v>
      </c>
      <c r="L454" s="29">
        <f>IF(K454&lt;&gt;"",IFERROR(VLOOKUP(K454,Rabattwerte_eintragen!$A$3:$C$24,3,FALSE),0),0)</f>
        <v>0</v>
      </c>
      <c r="M454" s="58">
        <f>IF(H454&lt;&gt;"",H454*(1-L454)+I454*(1-VLOOKUP("A1",Rabattwerte_eintragen!$A$3:$C$26,3,FALSE)),"")</f>
        <v>230.2</v>
      </c>
      <c r="N454" s="40"/>
      <c r="O454" s="39" t="str">
        <f t="shared" si="8"/>
        <v>Artikel online anzeigen</v>
      </c>
      <c r="P454" s="44"/>
      <c r="Q454" s="49" t="s">
        <v>2818</v>
      </c>
      <c r="R454" s="37"/>
      <c r="S454" s="55"/>
      <c r="T454" s="40" t="s">
        <v>1145</v>
      </c>
      <c r="U454" s="63" t="s">
        <v>5229</v>
      </c>
    </row>
    <row r="455" spans="1:21" x14ac:dyDescent="0.25">
      <c r="A455" s="1">
        <v>3267</v>
      </c>
      <c r="B455" s="46" t="s">
        <v>131</v>
      </c>
      <c r="C455" s="46" t="s">
        <v>2165</v>
      </c>
      <c r="D455" s="46" t="s">
        <v>2281</v>
      </c>
      <c r="E455" s="47" t="s">
        <v>1113</v>
      </c>
      <c r="F455" s="47" t="s">
        <v>1117</v>
      </c>
      <c r="G455" s="47">
        <v>658430</v>
      </c>
      <c r="H455" s="57">
        <v>230.2</v>
      </c>
      <c r="I455" s="60">
        <f>IF(R455="UP",VLOOKUP($I$1,Änderungen!$F$1:$G$4,2,FALSE),IF(OR(ISERROR(FIND("NOVOS",B455)),ISERROR(FIND("Design ",B455))),IF(OR(ISERROR(FIND("thanos EVO",B455)),ISERROR(FIND("Design ",B455))),0,96.55),19.35))</f>
        <v>0</v>
      </c>
      <c r="J455" s="40"/>
      <c r="K455" s="40" t="s">
        <v>1172</v>
      </c>
      <c r="L455" s="29">
        <f>IF(K455&lt;&gt;"",IFERROR(VLOOKUP(K455,Rabattwerte_eintragen!$A$3:$C$24,3,FALSE),0),0)</f>
        <v>0</v>
      </c>
      <c r="M455" s="58">
        <f>IF(H455&lt;&gt;"",H455*(1-L455)+I455*(1-VLOOKUP("A1",Rabattwerte_eintragen!$A$3:$C$26,3,FALSE)),"")</f>
        <v>230.2</v>
      </c>
      <c r="N455" s="40"/>
      <c r="O455" s="39" t="str">
        <f t="shared" si="8"/>
        <v>Artikel online anzeigen</v>
      </c>
      <c r="P455" s="44"/>
      <c r="Q455" s="49" t="s">
        <v>2819</v>
      </c>
      <c r="R455" s="37"/>
      <c r="S455" s="55"/>
      <c r="T455" s="40" t="s">
        <v>1145</v>
      </c>
      <c r="U455" s="63" t="s">
        <v>5230</v>
      </c>
    </row>
    <row r="456" spans="1:21" x14ac:dyDescent="0.25">
      <c r="A456" s="1">
        <v>237</v>
      </c>
      <c r="B456" s="46" t="s">
        <v>132</v>
      </c>
      <c r="C456" s="46" t="s">
        <v>2166</v>
      </c>
      <c r="D456" s="46" t="s">
        <v>2282</v>
      </c>
      <c r="E456" s="47" t="s">
        <v>1113</v>
      </c>
      <c r="F456" s="47" t="s">
        <v>1117</v>
      </c>
      <c r="G456" s="47">
        <v>699952</v>
      </c>
      <c r="H456" s="57">
        <v>271.95</v>
      </c>
      <c r="I456" s="60">
        <f>IF(R456="UP",VLOOKUP($I$1,Änderungen!$F$1:$G$4,2,FALSE),IF(OR(ISERROR(FIND("NOVOS",B456)),ISERROR(FIND("Design ",B456))),IF(OR(ISERROR(FIND("thanos EVO",B456)),ISERROR(FIND("Design ",B456))),0,96.55),19.35))</f>
        <v>0</v>
      </c>
      <c r="J456" s="40"/>
      <c r="K456" s="40" t="s">
        <v>1178</v>
      </c>
      <c r="L456" s="29">
        <f>IF(K456&lt;&gt;"",IFERROR(VLOOKUP(K456,Rabattwerte_eintragen!$A$3:$C$24,3,FALSE),0),0)</f>
        <v>0</v>
      </c>
      <c r="M456" s="58">
        <f>IF(H456&lt;&gt;"",H456*(1-L456)+I456*(1-VLOOKUP("A1",Rabattwerte_eintragen!$A$3:$C$26,3,FALSE)),"")</f>
        <v>271.95</v>
      </c>
      <c r="N456" s="40"/>
      <c r="O456" s="39" t="str">
        <f t="shared" si="8"/>
        <v>Artikel online anzeigen</v>
      </c>
      <c r="P456" s="44"/>
      <c r="Q456" s="49" t="s">
        <v>2820</v>
      </c>
      <c r="R456" s="37"/>
      <c r="S456" s="55"/>
      <c r="T456" s="40" t="s">
        <v>1146</v>
      </c>
      <c r="U456" s="63" t="s">
        <v>5231</v>
      </c>
    </row>
    <row r="457" spans="1:21" x14ac:dyDescent="0.25">
      <c r="A457" s="1">
        <v>5042</v>
      </c>
      <c r="B457" s="46" t="s">
        <v>133</v>
      </c>
      <c r="C457" s="46" t="s">
        <v>2166</v>
      </c>
      <c r="D457" s="46" t="s">
        <v>2282</v>
      </c>
      <c r="E457" s="47" t="s">
        <v>1113</v>
      </c>
      <c r="F457" s="47" t="s">
        <v>1117</v>
      </c>
      <c r="G457" s="47">
        <v>699983</v>
      </c>
      <c r="H457" s="57">
        <v>280.05</v>
      </c>
      <c r="I457" s="60">
        <f>IF(R457="UP",VLOOKUP($I$1,Änderungen!$F$1:$G$4,2,FALSE),IF(OR(ISERROR(FIND("NOVOS",B457)),ISERROR(FIND("Design ",B457))),IF(OR(ISERROR(FIND("thanos EVO",B457)),ISERROR(FIND("Design ",B457))),0,96.55),19.35))</f>
        <v>0</v>
      </c>
      <c r="J457" s="40"/>
      <c r="K457" s="40" t="s">
        <v>1178</v>
      </c>
      <c r="L457" s="29">
        <f>IF(K457&lt;&gt;"",IFERROR(VLOOKUP(K457,Rabattwerte_eintragen!$A$3:$C$24,3,FALSE),0),0)</f>
        <v>0</v>
      </c>
      <c r="M457" s="58">
        <f>IF(H457&lt;&gt;"",H457*(1-L457)+I457*(1-VLOOKUP("A1",Rabattwerte_eintragen!$A$3:$C$26,3,FALSE)),"")</f>
        <v>280.05</v>
      </c>
      <c r="N457" s="40"/>
      <c r="O457" s="39" t="str">
        <f t="shared" si="8"/>
        <v>Artikel online anzeigen</v>
      </c>
      <c r="P457" s="44"/>
      <c r="Q457" s="49" t="s">
        <v>2821</v>
      </c>
      <c r="R457" s="37"/>
      <c r="S457" s="55"/>
      <c r="T457" s="40" t="s">
        <v>1146</v>
      </c>
      <c r="U457" s="63" t="s">
        <v>5232</v>
      </c>
    </row>
    <row r="458" spans="1:21" x14ac:dyDescent="0.25">
      <c r="A458" s="1">
        <v>5043</v>
      </c>
      <c r="B458" s="46" t="s">
        <v>134</v>
      </c>
      <c r="C458" s="46" t="s">
        <v>2166</v>
      </c>
      <c r="D458" s="46" t="s">
        <v>2282</v>
      </c>
      <c r="E458" s="47" t="s">
        <v>1113</v>
      </c>
      <c r="F458" s="47" t="s">
        <v>1117</v>
      </c>
      <c r="G458" s="47">
        <v>699976</v>
      </c>
      <c r="H458" s="57">
        <v>298.25</v>
      </c>
      <c r="I458" s="60">
        <f>IF(R458="UP",VLOOKUP($I$1,Änderungen!$F$1:$G$4,2,FALSE),IF(OR(ISERROR(FIND("NOVOS",B458)),ISERROR(FIND("Design ",B458))),IF(OR(ISERROR(FIND("thanos EVO",B458)),ISERROR(FIND("Design ",B458))),0,96.55),19.35))</f>
        <v>0</v>
      </c>
      <c r="J458" s="40"/>
      <c r="K458" s="40" t="s">
        <v>1178</v>
      </c>
      <c r="L458" s="29">
        <f>IF(K458&lt;&gt;"",IFERROR(VLOOKUP(K458,Rabattwerte_eintragen!$A$3:$C$24,3,FALSE),0),0)</f>
        <v>0</v>
      </c>
      <c r="M458" s="58">
        <f>IF(H458&lt;&gt;"",H458*(1-L458)+I458*(1-VLOOKUP("A1",Rabattwerte_eintragen!$A$3:$C$26,3,FALSE)),"")</f>
        <v>298.25</v>
      </c>
      <c r="N458" s="40"/>
      <c r="O458" s="39" t="str">
        <f t="shared" si="8"/>
        <v>Artikel online anzeigen</v>
      </c>
      <c r="P458" s="44"/>
      <c r="Q458" s="49" t="s">
        <v>2822</v>
      </c>
      <c r="R458" s="37"/>
      <c r="S458" s="55"/>
      <c r="T458" s="40" t="s">
        <v>1146</v>
      </c>
      <c r="U458" s="63" t="s">
        <v>5233</v>
      </c>
    </row>
    <row r="459" spans="1:21" x14ac:dyDescent="0.25">
      <c r="A459" s="1">
        <v>5044</v>
      </c>
      <c r="B459" s="46" t="s">
        <v>135</v>
      </c>
      <c r="C459" s="46" t="s">
        <v>2166</v>
      </c>
      <c r="D459" s="46" t="s">
        <v>2282</v>
      </c>
      <c r="E459" s="47" t="s">
        <v>1113</v>
      </c>
      <c r="F459" s="47" t="s">
        <v>1117</v>
      </c>
      <c r="G459" s="47">
        <v>700016</v>
      </c>
      <c r="H459" s="57">
        <v>306.35000000000002</v>
      </c>
      <c r="I459" s="60">
        <f>IF(R459="UP",VLOOKUP($I$1,Änderungen!$F$1:$G$4,2,FALSE),IF(OR(ISERROR(FIND("NOVOS",B459)),ISERROR(FIND("Design ",B459))),IF(OR(ISERROR(FIND("thanos EVO",B459)),ISERROR(FIND("Design ",B459))),0,96.55),19.35))</f>
        <v>0</v>
      </c>
      <c r="J459" s="40"/>
      <c r="K459" s="40" t="s">
        <v>1178</v>
      </c>
      <c r="L459" s="29">
        <f>IF(K459&lt;&gt;"",IFERROR(VLOOKUP(K459,Rabattwerte_eintragen!$A$3:$C$24,3,FALSE),0),0)</f>
        <v>0</v>
      </c>
      <c r="M459" s="58">
        <f>IF(H459&lt;&gt;"",H459*(1-L459)+I459*(1-VLOOKUP("A1",Rabattwerte_eintragen!$A$3:$C$26,3,FALSE)),"")</f>
        <v>306.35000000000002</v>
      </c>
      <c r="N459" s="40"/>
      <c r="O459" s="39" t="str">
        <f t="shared" si="8"/>
        <v>Artikel online anzeigen</v>
      </c>
      <c r="P459" s="44"/>
      <c r="Q459" s="49" t="s">
        <v>2823</v>
      </c>
      <c r="R459" s="37"/>
      <c r="S459" s="55"/>
      <c r="T459" s="40" t="s">
        <v>1146</v>
      </c>
      <c r="U459" s="63" t="s">
        <v>5234</v>
      </c>
    </row>
    <row r="460" spans="1:21" x14ac:dyDescent="0.25">
      <c r="A460" s="1">
        <v>238</v>
      </c>
      <c r="B460" s="46" t="s">
        <v>1059</v>
      </c>
      <c r="C460" s="46" t="s">
        <v>2167</v>
      </c>
      <c r="D460" s="46" t="s">
        <v>2283</v>
      </c>
      <c r="E460" s="47" t="s">
        <v>1113</v>
      </c>
      <c r="F460" s="47" t="s">
        <v>1117</v>
      </c>
      <c r="G460" s="47">
        <v>690331</v>
      </c>
      <c r="H460" s="57">
        <v>480.25</v>
      </c>
      <c r="I460" s="60">
        <f>IF(R460="UP",VLOOKUP($I$1,Änderungen!$F$1:$G$4,2,FALSE),IF(OR(ISERROR(FIND("NOVOS",B460)),ISERROR(FIND("Design ",B460))),IF(OR(ISERROR(FIND("thanos EVO",B460)),ISERROR(FIND("Design ",B460))),0,96.55),19.35))</f>
        <v>0</v>
      </c>
      <c r="J460" s="40"/>
      <c r="K460" s="40" t="s">
        <v>1184</v>
      </c>
      <c r="L460" s="29">
        <f>IF(K460&lt;&gt;"",IFERROR(VLOOKUP(K460,Rabattwerte_eintragen!$A$3:$C$24,3,FALSE),0),0)</f>
        <v>0</v>
      </c>
      <c r="M460" s="58">
        <f>IF(H460&lt;&gt;"",H460*(1-L460)+I460*(1-VLOOKUP("A1",Rabattwerte_eintragen!$A$3:$C$26,3,FALSE)),"")</f>
        <v>480.25</v>
      </c>
      <c r="N460" s="40"/>
      <c r="O460" s="39" t="str">
        <f t="shared" si="8"/>
        <v>Artikel online anzeigen</v>
      </c>
      <c r="P460" s="44"/>
      <c r="Q460" s="49" t="s">
        <v>2824</v>
      </c>
      <c r="R460" s="37"/>
      <c r="S460" s="55"/>
      <c r="T460" s="40" t="s">
        <v>1147</v>
      </c>
      <c r="U460" s="63" t="s">
        <v>5235</v>
      </c>
    </row>
    <row r="461" spans="1:21" x14ac:dyDescent="0.25">
      <c r="A461" s="1">
        <v>10521</v>
      </c>
      <c r="B461" s="46" t="s">
        <v>1060</v>
      </c>
      <c r="C461" s="46" t="s">
        <v>2167</v>
      </c>
      <c r="D461" s="46" t="s">
        <v>2283</v>
      </c>
      <c r="E461" s="47" t="s">
        <v>1113</v>
      </c>
      <c r="F461" s="47" t="s">
        <v>1117</v>
      </c>
      <c r="G461" s="47">
        <v>764957</v>
      </c>
      <c r="H461" s="57">
        <v>548.85</v>
      </c>
      <c r="I461" s="60">
        <f>IF(R461="UP",VLOOKUP($I$1,Änderungen!$F$1:$G$4,2,FALSE),IF(OR(ISERROR(FIND("NOVOS",B461)),ISERROR(FIND("Design ",B461))),IF(OR(ISERROR(FIND("thanos EVO",B461)),ISERROR(FIND("Design ",B461))),0,96.55),19.35))</f>
        <v>0</v>
      </c>
      <c r="J461" s="40"/>
      <c r="K461" s="40" t="s">
        <v>1184</v>
      </c>
      <c r="L461" s="29">
        <f>IF(K461&lt;&gt;"",IFERROR(VLOOKUP(K461,Rabattwerte_eintragen!$A$3:$C$24,3,FALSE),0),0)</f>
        <v>0</v>
      </c>
      <c r="M461" s="58">
        <f>IF(H461&lt;&gt;"",H461*(1-L461)+I461*(1-VLOOKUP("A1",Rabattwerte_eintragen!$A$3:$C$26,3,FALSE)),"")</f>
        <v>548.85</v>
      </c>
      <c r="N461" s="40"/>
      <c r="O461" s="39" t="str">
        <f t="shared" si="8"/>
        <v>Artikel online anzeigen</v>
      </c>
      <c r="P461" s="44"/>
      <c r="Q461" s="49" t="s">
        <v>2825</v>
      </c>
      <c r="R461" s="37"/>
      <c r="S461" s="55"/>
      <c r="T461" s="40" t="s">
        <v>1147</v>
      </c>
      <c r="U461" s="63" t="s">
        <v>5236</v>
      </c>
    </row>
    <row r="462" spans="1:21" x14ac:dyDescent="0.25">
      <c r="A462" s="1">
        <v>10523</v>
      </c>
      <c r="B462" s="46" t="s">
        <v>1061</v>
      </c>
      <c r="C462" s="46" t="s">
        <v>2168</v>
      </c>
      <c r="D462" s="46" t="s">
        <v>2283</v>
      </c>
      <c r="E462" s="47" t="s">
        <v>1113</v>
      </c>
      <c r="F462" s="47" t="s">
        <v>1117</v>
      </c>
      <c r="G462" s="47">
        <v>776233</v>
      </c>
      <c r="H462" s="57">
        <v>620.75</v>
      </c>
      <c r="I462" s="60">
        <f>IF(R462="UP",VLOOKUP($I$1,Änderungen!$F$1:$G$4,2,FALSE),IF(OR(ISERROR(FIND("NOVOS",B462)),ISERROR(FIND("Design ",B462))),IF(OR(ISERROR(FIND("thanos EVO",B462)),ISERROR(FIND("Design ",B462))),0,96.55),19.35))</f>
        <v>0</v>
      </c>
      <c r="J462" s="40"/>
      <c r="K462" s="40" t="s">
        <v>1184</v>
      </c>
      <c r="L462" s="29">
        <f>IF(K462&lt;&gt;"",IFERROR(VLOOKUP(K462,Rabattwerte_eintragen!$A$3:$C$24,3,FALSE),0),0)</f>
        <v>0</v>
      </c>
      <c r="M462" s="58">
        <f>IF(H462&lt;&gt;"",H462*(1-L462)+I462*(1-VLOOKUP("A1",Rabattwerte_eintragen!$A$3:$C$26,3,FALSE)),"")</f>
        <v>620.75</v>
      </c>
      <c r="N462" s="40"/>
      <c r="O462" s="39" t="str">
        <f t="shared" si="8"/>
        <v>Artikel online anzeigen</v>
      </c>
      <c r="P462" s="44"/>
      <c r="Q462" s="49" t="s">
        <v>2826</v>
      </c>
      <c r="R462" s="37"/>
      <c r="S462" s="55"/>
      <c r="T462" s="40" t="s">
        <v>1147</v>
      </c>
      <c r="U462" s="63" t="s">
        <v>5237</v>
      </c>
    </row>
    <row r="463" spans="1:21" x14ac:dyDescent="0.25">
      <c r="A463" s="1">
        <v>10525</v>
      </c>
      <c r="B463" s="46" t="s">
        <v>1062</v>
      </c>
      <c r="C463" s="46" t="s">
        <v>2168</v>
      </c>
      <c r="D463" s="46" t="s">
        <v>2283</v>
      </c>
      <c r="E463" s="47" t="s">
        <v>1113</v>
      </c>
      <c r="F463" s="47" t="s">
        <v>1117</v>
      </c>
      <c r="G463" s="47">
        <v>774376</v>
      </c>
      <c r="H463" s="57">
        <v>689.35</v>
      </c>
      <c r="I463" s="60">
        <f>IF(R463="UP",VLOOKUP($I$1,Änderungen!$F$1:$G$4,2,FALSE),IF(OR(ISERROR(FIND("NOVOS",B463)),ISERROR(FIND("Design ",B463))),IF(OR(ISERROR(FIND("thanos EVO",B463)),ISERROR(FIND("Design ",B463))),0,96.55),19.35))</f>
        <v>0</v>
      </c>
      <c r="J463" s="40"/>
      <c r="K463" s="40" t="s">
        <v>1184</v>
      </c>
      <c r="L463" s="29">
        <f>IF(K463&lt;&gt;"",IFERROR(VLOOKUP(K463,Rabattwerte_eintragen!$A$3:$C$24,3,FALSE),0),0)</f>
        <v>0</v>
      </c>
      <c r="M463" s="58">
        <f>IF(H463&lt;&gt;"",H463*(1-L463)+I463*(1-VLOOKUP("A1",Rabattwerte_eintragen!$A$3:$C$26,3,FALSE)),"")</f>
        <v>689.35</v>
      </c>
      <c r="N463" s="40"/>
      <c r="O463" s="39" t="str">
        <f t="shared" si="8"/>
        <v>Artikel online anzeigen</v>
      </c>
      <c r="P463" s="44"/>
      <c r="Q463" s="49" t="s">
        <v>2827</v>
      </c>
      <c r="R463" s="37"/>
      <c r="S463" s="55"/>
      <c r="T463" s="40" t="s">
        <v>1147</v>
      </c>
      <c r="U463" s="63" t="s">
        <v>5238</v>
      </c>
    </row>
    <row r="464" spans="1:21" x14ac:dyDescent="0.25">
      <c r="A464" s="1">
        <v>13309</v>
      </c>
      <c r="B464" s="46" t="s">
        <v>1574</v>
      </c>
      <c r="C464" s="46" t="s">
        <v>2169</v>
      </c>
      <c r="D464" s="46" t="s">
        <v>2284</v>
      </c>
      <c r="E464" s="47" t="s">
        <v>1113</v>
      </c>
      <c r="F464" s="47" t="s">
        <v>1118</v>
      </c>
      <c r="G464" s="47">
        <v>837712</v>
      </c>
      <c r="H464" s="57">
        <v>475.20000000000005</v>
      </c>
      <c r="I464" s="60">
        <f>IF(R464="UP",VLOOKUP($I$1,Änderungen!$F$1:$G$4,2,FALSE),IF(OR(ISERROR(FIND("NOVOS",B464)),ISERROR(FIND("Design ",B464))),IF(OR(ISERROR(FIND("thanos EVO",B464)),ISERROR(FIND("Design ",B464))),0,96.55),19.35))</f>
        <v>0</v>
      </c>
      <c r="J464" s="40"/>
      <c r="K464" s="40" t="s">
        <v>1180</v>
      </c>
      <c r="L464" s="29">
        <f>IF(K464&lt;&gt;"",IFERROR(VLOOKUP(K464,Rabattwerte_eintragen!$A$3:$C$24,3,FALSE),0),0)</f>
        <v>0</v>
      </c>
      <c r="M464" s="58">
        <f>IF(H464&lt;&gt;"",H464*(1-L464)+I464*(1-VLOOKUP("A1",Rabattwerte_eintragen!$A$3:$C$26,3,FALSE)),"")</f>
        <v>475.20000000000005</v>
      </c>
      <c r="N464" s="40"/>
      <c r="O464" s="39" t="str">
        <f t="shared" si="8"/>
        <v>Artikel online anzeigen</v>
      </c>
      <c r="P464" s="44"/>
      <c r="Q464" s="49" t="s">
        <v>2828</v>
      </c>
      <c r="R464" s="37"/>
      <c r="S464" s="55"/>
      <c r="T464" s="40" t="s">
        <v>1148</v>
      </c>
      <c r="U464" s="63" t="s">
        <v>5239</v>
      </c>
    </row>
    <row r="465" spans="1:21" x14ac:dyDescent="0.25">
      <c r="A465" s="1">
        <v>13308</v>
      </c>
      <c r="B465" s="46" t="s">
        <v>1575</v>
      </c>
      <c r="C465" s="46" t="s">
        <v>2170</v>
      </c>
      <c r="D465" s="46" t="s">
        <v>2284</v>
      </c>
      <c r="E465" s="47" t="s">
        <v>1113</v>
      </c>
      <c r="F465" s="47" t="s">
        <v>1118</v>
      </c>
      <c r="G465" s="47">
        <v>837705</v>
      </c>
      <c r="H465" s="57">
        <v>568.6</v>
      </c>
      <c r="I465" s="60">
        <f>IF(R465="UP",VLOOKUP($I$1,Änderungen!$F$1:$G$4,2,FALSE),IF(OR(ISERROR(FIND("NOVOS",B465)),ISERROR(FIND("Design ",B465))),IF(OR(ISERROR(FIND("thanos EVO",B465)),ISERROR(FIND("Design ",B465))),0,96.55),19.35))</f>
        <v>0</v>
      </c>
      <c r="J465" s="40"/>
      <c r="K465" s="40" t="s">
        <v>1180</v>
      </c>
      <c r="L465" s="29">
        <f>IF(K465&lt;&gt;"",IFERROR(VLOOKUP(K465,Rabattwerte_eintragen!$A$3:$C$24,3,FALSE),0),0)</f>
        <v>0</v>
      </c>
      <c r="M465" s="58">
        <f>IF(H465&lt;&gt;"",H465*(1-L465)+I465*(1-VLOOKUP("A1",Rabattwerte_eintragen!$A$3:$C$26,3,FALSE)),"")</f>
        <v>568.6</v>
      </c>
      <c r="N465" s="40"/>
      <c r="O465" s="39" t="str">
        <f t="shared" si="8"/>
        <v>Artikel online anzeigen</v>
      </c>
      <c r="P465" s="44"/>
      <c r="Q465" s="49" t="s">
        <v>2829</v>
      </c>
      <c r="R465" s="37"/>
      <c r="S465" s="55"/>
      <c r="T465" s="40" t="s">
        <v>1148</v>
      </c>
      <c r="U465" s="63" t="s">
        <v>5240</v>
      </c>
    </row>
    <row r="466" spans="1:21" x14ac:dyDescent="0.25">
      <c r="A466" s="1">
        <v>13307</v>
      </c>
      <c r="B466" s="46" t="s">
        <v>1576</v>
      </c>
      <c r="C466" s="46" t="s">
        <v>2171</v>
      </c>
      <c r="D466" s="46" t="s">
        <v>2284</v>
      </c>
      <c r="E466" s="47" t="s">
        <v>1113</v>
      </c>
      <c r="F466" s="47" t="s">
        <v>1118</v>
      </c>
      <c r="G466" s="47">
        <v>837699</v>
      </c>
      <c r="H466" s="57">
        <v>646.4</v>
      </c>
      <c r="I466" s="60">
        <f>IF(R466="UP",VLOOKUP($I$1,Änderungen!$F$1:$G$4,2,FALSE),IF(OR(ISERROR(FIND("NOVOS",B466)),ISERROR(FIND("Design ",B466))),IF(OR(ISERROR(FIND("thanos EVO",B466)),ISERROR(FIND("Design ",B466))),0,96.55),19.35))</f>
        <v>0</v>
      </c>
      <c r="J466" s="40"/>
      <c r="K466" s="40" t="s">
        <v>1180</v>
      </c>
      <c r="L466" s="29">
        <f>IF(K466&lt;&gt;"",IFERROR(VLOOKUP(K466,Rabattwerte_eintragen!$A$3:$C$24,3,FALSE),0),0)</f>
        <v>0</v>
      </c>
      <c r="M466" s="58">
        <f>IF(H466&lt;&gt;"",H466*(1-L466)+I466*(1-VLOOKUP("A1",Rabattwerte_eintragen!$A$3:$C$26,3,FALSE)),"")</f>
        <v>646.4</v>
      </c>
      <c r="N466" s="40"/>
      <c r="O466" s="39" t="str">
        <f t="shared" si="8"/>
        <v>Artikel online anzeigen</v>
      </c>
      <c r="P466" s="44"/>
      <c r="Q466" s="49" t="s">
        <v>2830</v>
      </c>
      <c r="R466" s="37"/>
      <c r="S466" s="55"/>
      <c r="T466" s="40" t="s">
        <v>1148</v>
      </c>
      <c r="U466" s="63" t="s">
        <v>5241</v>
      </c>
    </row>
    <row r="467" spans="1:21" x14ac:dyDescent="0.25">
      <c r="A467" s="1">
        <v>13303</v>
      </c>
      <c r="B467" s="46" t="s">
        <v>1577</v>
      </c>
      <c r="C467" s="46" t="s">
        <v>2172</v>
      </c>
      <c r="D467" s="46" t="s">
        <v>2284</v>
      </c>
      <c r="E467" s="47" t="s">
        <v>1113</v>
      </c>
      <c r="F467" s="47" t="s">
        <v>1118</v>
      </c>
      <c r="G467" s="47">
        <v>837682</v>
      </c>
      <c r="H467" s="57">
        <v>777.09999999999991</v>
      </c>
      <c r="I467" s="60">
        <f>IF(R467="UP",VLOOKUP($I$1,Änderungen!$F$1:$G$4,2,FALSE),IF(OR(ISERROR(FIND("NOVOS",B467)),ISERROR(FIND("Design ",B467))),IF(OR(ISERROR(FIND("thanos EVO",B467)),ISERROR(FIND("Design ",B467))),0,96.55),19.35))</f>
        <v>0</v>
      </c>
      <c r="J467" s="40"/>
      <c r="K467" s="40" t="s">
        <v>1180</v>
      </c>
      <c r="L467" s="29">
        <f>IF(K467&lt;&gt;"",IFERROR(VLOOKUP(K467,Rabattwerte_eintragen!$A$3:$C$24,3,FALSE),0),0)</f>
        <v>0</v>
      </c>
      <c r="M467" s="58">
        <f>IF(H467&lt;&gt;"",H467*(1-L467)+I467*(1-VLOOKUP("A1",Rabattwerte_eintragen!$A$3:$C$26,3,FALSE)),"")</f>
        <v>777.09999999999991</v>
      </c>
      <c r="N467" s="40"/>
      <c r="O467" s="39" t="str">
        <f t="shared" si="8"/>
        <v>Artikel online anzeigen</v>
      </c>
      <c r="P467" s="44"/>
      <c r="Q467" s="49" t="s">
        <v>2831</v>
      </c>
      <c r="R467" s="37"/>
      <c r="S467" s="55"/>
      <c r="T467" s="40" t="s">
        <v>1148</v>
      </c>
      <c r="U467" s="63" t="s">
        <v>5241</v>
      </c>
    </row>
    <row r="468" spans="1:21" x14ac:dyDescent="0.25">
      <c r="A468" s="1">
        <v>13295</v>
      </c>
      <c r="B468" s="46" t="s">
        <v>1578</v>
      </c>
      <c r="C468" s="46" t="s">
        <v>2173</v>
      </c>
      <c r="D468" s="46" t="s">
        <v>2284</v>
      </c>
      <c r="E468" s="47" t="s">
        <v>1113</v>
      </c>
      <c r="F468" s="47" t="s">
        <v>1118</v>
      </c>
      <c r="G468" s="47">
        <v>837675</v>
      </c>
      <c r="H468" s="57">
        <v>841.7</v>
      </c>
      <c r="I468" s="60">
        <f>IF(R468="UP",VLOOKUP($I$1,Änderungen!$F$1:$G$4,2,FALSE),IF(OR(ISERROR(FIND("NOVOS",B468)),ISERROR(FIND("Design ",B468))),IF(OR(ISERROR(FIND("thanos EVO",B468)),ISERROR(FIND("Design ",B468))),0,96.55),19.35))</f>
        <v>0</v>
      </c>
      <c r="J468" s="40"/>
      <c r="K468" s="40" t="s">
        <v>1180</v>
      </c>
      <c r="L468" s="29">
        <f>IF(K468&lt;&gt;"",IFERROR(VLOOKUP(K468,Rabattwerte_eintragen!$A$3:$C$24,3,FALSE),0),0)</f>
        <v>0</v>
      </c>
      <c r="M468" s="58">
        <f>IF(H468&lt;&gt;"",H468*(1-L468)+I468*(1-VLOOKUP("A1",Rabattwerte_eintragen!$A$3:$C$26,3,FALSE)),"")</f>
        <v>841.7</v>
      </c>
      <c r="N468" s="40"/>
      <c r="O468" s="39" t="str">
        <f t="shared" si="8"/>
        <v>Artikel online anzeigen</v>
      </c>
      <c r="P468" s="44"/>
      <c r="Q468" s="49" t="s">
        <v>2832</v>
      </c>
      <c r="R468" s="37"/>
      <c r="S468" s="55"/>
      <c r="T468" s="40" t="s">
        <v>1148</v>
      </c>
      <c r="U468" s="63" t="s">
        <v>5241</v>
      </c>
    </row>
    <row r="469" spans="1:21" x14ac:dyDescent="0.25">
      <c r="A469" s="1">
        <v>13314</v>
      </c>
      <c r="B469" s="46" t="s">
        <v>1579</v>
      </c>
      <c r="C469" s="46" t="s">
        <v>2174</v>
      </c>
      <c r="D469" s="46" t="s">
        <v>2285</v>
      </c>
      <c r="E469" s="47" t="s">
        <v>1113</v>
      </c>
      <c r="F469" s="47" t="s">
        <v>1118</v>
      </c>
      <c r="G469" s="47">
        <v>837767</v>
      </c>
      <c r="H469" s="57">
        <v>426.2</v>
      </c>
      <c r="I469" s="60">
        <f>IF(R469="UP",VLOOKUP($I$1,Änderungen!$F$1:$G$4,2,FALSE),IF(OR(ISERROR(FIND("NOVOS",B469)),ISERROR(FIND("Design ",B469))),IF(OR(ISERROR(FIND("thanos EVO",B469)),ISERROR(FIND("Design ",B469))),0,96.55),19.35))</f>
        <v>0</v>
      </c>
      <c r="J469" s="40"/>
      <c r="K469" s="40" t="s">
        <v>1180</v>
      </c>
      <c r="L469" s="29">
        <f>IF(K469&lt;&gt;"",IFERROR(VLOOKUP(K469,Rabattwerte_eintragen!$A$3:$C$24,3,FALSE),0),0)</f>
        <v>0</v>
      </c>
      <c r="M469" s="58">
        <f>IF(H469&lt;&gt;"",H469*(1-L469)+I469*(1-VLOOKUP("A1",Rabattwerte_eintragen!$A$3:$C$26,3,FALSE)),"")</f>
        <v>426.2</v>
      </c>
      <c r="N469" s="40"/>
      <c r="O469" s="39" t="str">
        <f t="shared" si="8"/>
        <v>Artikel online anzeigen</v>
      </c>
      <c r="P469" s="44"/>
      <c r="Q469" s="49" t="s">
        <v>2833</v>
      </c>
      <c r="R469" s="37"/>
      <c r="S469" s="55"/>
      <c r="T469" s="40" t="s">
        <v>1148</v>
      </c>
      <c r="U469" s="63" t="s">
        <v>5242</v>
      </c>
    </row>
    <row r="470" spans="1:21" x14ac:dyDescent="0.25">
      <c r="A470" s="1">
        <v>13313</v>
      </c>
      <c r="B470" s="46" t="s">
        <v>1580</v>
      </c>
      <c r="C470" s="46" t="s">
        <v>2175</v>
      </c>
      <c r="D470" s="46" t="s">
        <v>2285</v>
      </c>
      <c r="E470" s="47" t="s">
        <v>1113</v>
      </c>
      <c r="F470" s="47" t="s">
        <v>1118</v>
      </c>
      <c r="G470" s="47">
        <v>837750</v>
      </c>
      <c r="H470" s="57">
        <v>519.6</v>
      </c>
      <c r="I470" s="60">
        <f>IF(R470="UP",VLOOKUP($I$1,Änderungen!$F$1:$G$4,2,FALSE),IF(OR(ISERROR(FIND("NOVOS",B470)),ISERROR(FIND("Design ",B470))),IF(OR(ISERROR(FIND("thanos EVO",B470)),ISERROR(FIND("Design ",B470))),0,96.55),19.35))</f>
        <v>0</v>
      </c>
      <c r="J470" s="40"/>
      <c r="K470" s="40" t="s">
        <v>1180</v>
      </c>
      <c r="L470" s="29">
        <f>IF(K470&lt;&gt;"",IFERROR(VLOOKUP(K470,Rabattwerte_eintragen!$A$3:$C$24,3,FALSE),0),0)</f>
        <v>0</v>
      </c>
      <c r="M470" s="58">
        <f>IF(H470&lt;&gt;"",H470*(1-L470)+I470*(1-VLOOKUP("A1",Rabattwerte_eintragen!$A$3:$C$26,3,FALSE)),"")</f>
        <v>519.6</v>
      </c>
      <c r="N470" s="40"/>
      <c r="O470" s="39" t="str">
        <f t="shared" si="8"/>
        <v>Artikel online anzeigen</v>
      </c>
      <c r="P470" s="44"/>
      <c r="Q470" s="49" t="s">
        <v>2834</v>
      </c>
      <c r="R470" s="37"/>
      <c r="S470" s="55"/>
      <c r="T470" s="40" t="s">
        <v>1148</v>
      </c>
      <c r="U470" s="63" t="s">
        <v>5242</v>
      </c>
    </row>
    <row r="471" spans="1:21" x14ac:dyDescent="0.25">
      <c r="A471" s="1">
        <v>13312</v>
      </c>
      <c r="B471" s="46" t="s">
        <v>1581</v>
      </c>
      <c r="C471" s="46" t="s">
        <v>2176</v>
      </c>
      <c r="D471" s="46" t="s">
        <v>2285</v>
      </c>
      <c r="E471" s="47" t="s">
        <v>1113</v>
      </c>
      <c r="F471" s="47" t="s">
        <v>1118</v>
      </c>
      <c r="G471" s="47">
        <v>837743</v>
      </c>
      <c r="H471" s="57">
        <v>597.4</v>
      </c>
      <c r="I471" s="60">
        <f>IF(R471="UP",VLOOKUP($I$1,Änderungen!$F$1:$G$4,2,FALSE),IF(OR(ISERROR(FIND("NOVOS",B471)),ISERROR(FIND("Design ",B471))),IF(OR(ISERROR(FIND("thanos EVO",B471)),ISERROR(FIND("Design ",B471))),0,96.55),19.35))</f>
        <v>0</v>
      </c>
      <c r="J471" s="40"/>
      <c r="K471" s="40" t="s">
        <v>1180</v>
      </c>
      <c r="L471" s="29">
        <f>IF(K471&lt;&gt;"",IFERROR(VLOOKUP(K471,Rabattwerte_eintragen!$A$3:$C$24,3,FALSE),0),0)</f>
        <v>0</v>
      </c>
      <c r="M471" s="58">
        <f>IF(H471&lt;&gt;"",H471*(1-L471)+I471*(1-VLOOKUP("A1",Rabattwerte_eintragen!$A$3:$C$26,3,FALSE)),"")</f>
        <v>597.4</v>
      </c>
      <c r="N471" s="40"/>
      <c r="O471" s="39" t="str">
        <f t="shared" si="8"/>
        <v>Artikel online anzeigen</v>
      </c>
      <c r="P471" s="44"/>
      <c r="Q471" s="49" t="s">
        <v>2835</v>
      </c>
      <c r="R471" s="37"/>
      <c r="S471" s="55"/>
      <c r="T471" s="40" t="s">
        <v>1148</v>
      </c>
      <c r="U471" s="63" t="s">
        <v>5242</v>
      </c>
    </row>
    <row r="472" spans="1:21" x14ac:dyDescent="0.25">
      <c r="A472" s="1">
        <v>13311</v>
      </c>
      <c r="B472" s="46" t="s">
        <v>1582</v>
      </c>
      <c r="C472" s="46" t="s">
        <v>2177</v>
      </c>
      <c r="D472" s="46" t="s">
        <v>2285</v>
      </c>
      <c r="E472" s="47" t="s">
        <v>1113</v>
      </c>
      <c r="F472" s="47" t="s">
        <v>1118</v>
      </c>
      <c r="G472" s="47">
        <v>837736</v>
      </c>
      <c r="H472" s="57">
        <v>728.1</v>
      </c>
      <c r="I472" s="60">
        <f>IF(R472="UP",VLOOKUP($I$1,Änderungen!$F$1:$G$4,2,FALSE),IF(OR(ISERROR(FIND("NOVOS",B472)),ISERROR(FIND("Design ",B472))),IF(OR(ISERROR(FIND("thanos EVO",B472)),ISERROR(FIND("Design ",B472))),0,96.55),19.35))</f>
        <v>0</v>
      </c>
      <c r="J472" s="40"/>
      <c r="K472" s="40" t="s">
        <v>1180</v>
      </c>
      <c r="L472" s="29">
        <f>IF(K472&lt;&gt;"",IFERROR(VLOOKUP(K472,Rabattwerte_eintragen!$A$3:$C$24,3,FALSE),0),0)</f>
        <v>0</v>
      </c>
      <c r="M472" s="58">
        <f>IF(H472&lt;&gt;"",H472*(1-L472)+I472*(1-VLOOKUP("A1",Rabattwerte_eintragen!$A$3:$C$26,3,FALSE)),"")</f>
        <v>728.1</v>
      </c>
      <c r="N472" s="40"/>
      <c r="O472" s="39" t="str">
        <f t="shared" si="8"/>
        <v>Artikel online anzeigen</v>
      </c>
      <c r="P472" s="44"/>
      <c r="Q472" s="49" t="s">
        <v>2836</v>
      </c>
      <c r="R472" s="37"/>
      <c r="S472" s="55"/>
      <c r="T472" s="40" t="s">
        <v>1148</v>
      </c>
      <c r="U472" s="63" t="s">
        <v>5242</v>
      </c>
    </row>
    <row r="473" spans="1:21" x14ac:dyDescent="0.25">
      <c r="A473" s="1">
        <v>13310</v>
      </c>
      <c r="B473" s="46" t="s">
        <v>1583</v>
      </c>
      <c r="C473" s="46" t="s">
        <v>2178</v>
      </c>
      <c r="D473" s="46" t="s">
        <v>2285</v>
      </c>
      <c r="E473" s="47" t="s">
        <v>1113</v>
      </c>
      <c r="F473" s="47" t="s">
        <v>1118</v>
      </c>
      <c r="G473" s="47">
        <v>837729</v>
      </c>
      <c r="H473" s="57">
        <v>792.69999999999993</v>
      </c>
      <c r="I473" s="60">
        <f>IF(R473="UP",VLOOKUP($I$1,Änderungen!$F$1:$G$4,2,FALSE),IF(OR(ISERROR(FIND("NOVOS",B473)),ISERROR(FIND("Design ",B473))),IF(OR(ISERROR(FIND("thanos EVO",B473)),ISERROR(FIND("Design ",B473))),0,96.55),19.35))</f>
        <v>0</v>
      </c>
      <c r="J473" s="40"/>
      <c r="K473" s="40" t="s">
        <v>1180</v>
      </c>
      <c r="L473" s="29">
        <f>IF(K473&lt;&gt;"",IFERROR(VLOOKUP(K473,Rabattwerte_eintragen!$A$3:$C$24,3,FALSE),0),0)</f>
        <v>0</v>
      </c>
      <c r="M473" s="58">
        <f>IF(H473&lt;&gt;"",H473*(1-L473)+I473*(1-VLOOKUP("A1",Rabattwerte_eintragen!$A$3:$C$26,3,FALSE)),"")</f>
        <v>792.69999999999993</v>
      </c>
      <c r="N473" s="40"/>
      <c r="O473" s="39" t="str">
        <f t="shared" si="8"/>
        <v>Artikel online anzeigen</v>
      </c>
      <c r="P473" s="44"/>
      <c r="Q473" s="49" t="s">
        <v>2837</v>
      </c>
      <c r="R473" s="37"/>
      <c r="S473" s="55"/>
      <c r="T473" s="40" t="s">
        <v>1148</v>
      </c>
      <c r="U473" s="63" t="s">
        <v>5242</v>
      </c>
    </row>
    <row r="474" spans="1:21" x14ac:dyDescent="0.25">
      <c r="A474" s="1">
        <v>13317</v>
      </c>
      <c r="B474" s="46" t="s">
        <v>1584</v>
      </c>
      <c r="C474" s="46" t="s">
        <v>2179</v>
      </c>
      <c r="D474" s="46" t="s">
        <v>2286</v>
      </c>
      <c r="E474" s="47" t="s">
        <v>1113</v>
      </c>
      <c r="F474" s="47" t="s">
        <v>1118</v>
      </c>
      <c r="G474" s="47">
        <v>850061</v>
      </c>
      <c r="H474" s="57">
        <v>164.85</v>
      </c>
      <c r="I474" s="60">
        <f>IF(R474="UP",VLOOKUP($I$1,Änderungen!$F$1:$G$4,2,FALSE),IF(OR(ISERROR(FIND("NOVOS",B474)),ISERROR(FIND("Design ",B474))),IF(OR(ISERROR(FIND("thanos EVO",B474)),ISERROR(FIND("Design ",B474))),0,96.55),19.35))</f>
        <v>0</v>
      </c>
      <c r="J474" s="40"/>
      <c r="K474" s="40" t="s">
        <v>1180</v>
      </c>
      <c r="L474" s="29">
        <f>IF(K474&lt;&gt;"",IFERROR(VLOOKUP(K474,Rabattwerte_eintragen!$A$3:$C$24,3,FALSE),0),0)</f>
        <v>0</v>
      </c>
      <c r="M474" s="58">
        <f>IF(H474&lt;&gt;"",H474*(1-L474)+I474*(1-VLOOKUP("A1",Rabattwerte_eintragen!$A$3:$C$26,3,FALSE)),"")</f>
        <v>164.85</v>
      </c>
      <c r="N474" s="40"/>
      <c r="O474" s="39" t="str">
        <f t="shared" si="8"/>
        <v>Artikel online anzeigen</v>
      </c>
      <c r="P474" s="44"/>
      <c r="Q474" s="49" t="s">
        <v>2838</v>
      </c>
      <c r="R474" s="37"/>
      <c r="S474" s="55"/>
      <c r="T474" s="40" t="s">
        <v>1148</v>
      </c>
      <c r="U474" s="63" t="s">
        <v>5243</v>
      </c>
    </row>
    <row r="475" spans="1:21" x14ac:dyDescent="0.25">
      <c r="A475" s="1">
        <v>13316</v>
      </c>
      <c r="B475" s="46" t="s">
        <v>1585</v>
      </c>
      <c r="C475" s="46" t="s">
        <v>2169</v>
      </c>
      <c r="D475" s="46" t="s">
        <v>2286</v>
      </c>
      <c r="E475" s="47" t="s">
        <v>1113</v>
      </c>
      <c r="F475" s="47" t="s">
        <v>1118</v>
      </c>
      <c r="G475" s="47">
        <v>850058</v>
      </c>
      <c r="H475" s="57">
        <v>228.70000000000002</v>
      </c>
      <c r="I475" s="60">
        <f>IF(R475="UP",VLOOKUP($I$1,Änderungen!$F$1:$G$4,2,FALSE),IF(OR(ISERROR(FIND("NOVOS",B475)),ISERROR(FIND("Design ",B475))),IF(OR(ISERROR(FIND("thanos EVO",B475)),ISERROR(FIND("Design ",B475))),0,96.55),19.35))</f>
        <v>0</v>
      </c>
      <c r="J475" s="40"/>
      <c r="K475" s="40" t="s">
        <v>1180</v>
      </c>
      <c r="L475" s="29">
        <f>IF(K475&lt;&gt;"",IFERROR(VLOOKUP(K475,Rabattwerte_eintragen!$A$3:$C$24,3,FALSE),0),0)</f>
        <v>0</v>
      </c>
      <c r="M475" s="58">
        <f>IF(H475&lt;&gt;"",H475*(1-L475)+I475*(1-VLOOKUP("A1",Rabattwerte_eintragen!$A$3:$C$26,3,FALSE)),"")</f>
        <v>228.70000000000002</v>
      </c>
      <c r="N475" s="40"/>
      <c r="O475" s="39" t="str">
        <f t="shared" si="8"/>
        <v>Artikel online anzeigen</v>
      </c>
      <c r="P475" s="44"/>
      <c r="Q475" s="49" t="s">
        <v>2839</v>
      </c>
      <c r="R475" s="37"/>
      <c r="S475" s="55"/>
      <c r="T475" s="40" t="s">
        <v>1148</v>
      </c>
      <c r="U475" s="63" t="s">
        <v>5244</v>
      </c>
    </row>
    <row r="476" spans="1:21" x14ac:dyDescent="0.25">
      <c r="A476" s="1">
        <v>13315</v>
      </c>
      <c r="B476" s="46" t="s">
        <v>1586</v>
      </c>
      <c r="C476" s="46" t="s">
        <v>2180</v>
      </c>
      <c r="D476" s="46" t="s">
        <v>2286</v>
      </c>
      <c r="E476" s="47" t="s">
        <v>1113</v>
      </c>
      <c r="F476" s="47" t="s">
        <v>1118</v>
      </c>
      <c r="G476" s="47">
        <v>850059</v>
      </c>
      <c r="H476" s="57">
        <v>293.29999999999995</v>
      </c>
      <c r="I476" s="60">
        <f>IF(R476="UP",VLOOKUP($I$1,Änderungen!$F$1:$G$4,2,FALSE),IF(OR(ISERROR(FIND("NOVOS",B476)),ISERROR(FIND("Design ",B476))),IF(OR(ISERROR(FIND("thanos EVO",B476)),ISERROR(FIND("Design ",B476))),0,96.55),19.35))</f>
        <v>0</v>
      </c>
      <c r="J476" s="40"/>
      <c r="K476" s="40" t="s">
        <v>1180</v>
      </c>
      <c r="L476" s="29">
        <f>IF(K476&lt;&gt;"",IFERROR(VLOOKUP(K476,Rabattwerte_eintragen!$A$3:$C$24,3,FALSE),0),0)</f>
        <v>0</v>
      </c>
      <c r="M476" s="58">
        <f>IF(H476&lt;&gt;"",H476*(1-L476)+I476*(1-VLOOKUP("A1",Rabattwerte_eintragen!$A$3:$C$26,3,FALSE)),"")</f>
        <v>293.29999999999995</v>
      </c>
      <c r="N476" s="40"/>
      <c r="O476" s="39" t="str">
        <f t="shared" si="8"/>
        <v>Artikel online anzeigen</v>
      </c>
      <c r="P476" s="44"/>
      <c r="Q476" s="49" t="s">
        <v>2840</v>
      </c>
      <c r="R476" s="37"/>
      <c r="S476" s="55"/>
      <c r="T476" s="40" t="s">
        <v>1148</v>
      </c>
      <c r="U476" s="63" t="s">
        <v>5244</v>
      </c>
    </row>
    <row r="477" spans="1:21" x14ac:dyDescent="0.25">
      <c r="A477" s="1">
        <v>5263</v>
      </c>
      <c r="B477" s="46" t="s">
        <v>1587</v>
      </c>
      <c r="C477" s="46" t="s">
        <v>2181</v>
      </c>
      <c r="D477" s="46" t="s">
        <v>2287</v>
      </c>
      <c r="E477" s="47" t="s">
        <v>1113</v>
      </c>
      <c r="F477" s="47" t="s">
        <v>1118</v>
      </c>
      <c r="G477" s="47">
        <v>471237</v>
      </c>
      <c r="H477" s="57">
        <v>61.900000000000006</v>
      </c>
      <c r="I477" s="60">
        <f>IF(R477="UP",VLOOKUP($I$1,Änderungen!$F$1:$G$4,2,FALSE),IF(OR(ISERROR(FIND("NOVOS",B477)),ISERROR(FIND("Design ",B477))),IF(OR(ISERROR(FIND("thanos EVO",B477)),ISERROR(FIND("Design ",B477))),0,96.55),19.35))</f>
        <v>0</v>
      </c>
      <c r="J477" s="40"/>
      <c r="K477" s="40" t="s">
        <v>1172</v>
      </c>
      <c r="L477" s="29">
        <f>IF(K477&lt;&gt;"",IFERROR(VLOOKUP(K477,Rabattwerte_eintragen!$A$3:$C$24,3,FALSE),0),0)</f>
        <v>0</v>
      </c>
      <c r="M477" s="58">
        <f>IF(H477&lt;&gt;"",H477*(1-L477)+I477*(1-VLOOKUP("A1",Rabattwerte_eintragen!$A$3:$C$26,3,FALSE)),"")</f>
        <v>61.900000000000006</v>
      </c>
      <c r="N477" s="40"/>
      <c r="O477" s="39" t="str">
        <f t="shared" si="8"/>
        <v>Artikel online anzeigen</v>
      </c>
      <c r="P477" s="44"/>
      <c r="Q477" s="49" t="s">
        <v>2841</v>
      </c>
      <c r="R477" s="37"/>
      <c r="S477" s="55"/>
      <c r="T477" s="40" t="s">
        <v>1145</v>
      </c>
      <c r="U477" s="63" t="s">
        <v>5245</v>
      </c>
    </row>
    <row r="478" spans="1:21" x14ac:dyDescent="0.25">
      <c r="A478" s="1">
        <v>5269</v>
      </c>
      <c r="B478" s="46" t="s">
        <v>1588</v>
      </c>
      <c r="C478" s="46" t="s">
        <v>2181</v>
      </c>
      <c r="D478" s="46" t="s">
        <v>2287</v>
      </c>
      <c r="E478" s="47" t="s">
        <v>1113</v>
      </c>
      <c r="F478" s="47" t="s">
        <v>1118</v>
      </c>
      <c r="G478" s="47">
        <v>459235</v>
      </c>
      <c r="H478" s="57">
        <v>65.650000000000006</v>
      </c>
      <c r="I478" s="60">
        <f>IF(R478="UP",VLOOKUP($I$1,Änderungen!$F$1:$G$4,2,FALSE),IF(OR(ISERROR(FIND("NOVOS",B478)),ISERROR(FIND("Design ",B478))),IF(OR(ISERROR(FIND("thanos EVO",B478)),ISERROR(FIND("Design ",B478))),0,96.55),19.35))</f>
        <v>0</v>
      </c>
      <c r="J478" s="40"/>
      <c r="K478" s="40" t="s">
        <v>1172</v>
      </c>
      <c r="L478" s="29">
        <f>IF(K478&lt;&gt;"",IFERROR(VLOOKUP(K478,Rabattwerte_eintragen!$A$3:$C$24,3,FALSE),0),0)</f>
        <v>0</v>
      </c>
      <c r="M478" s="58">
        <f>IF(H478&lt;&gt;"",H478*(1-L478)+I478*(1-VLOOKUP("A1",Rabattwerte_eintragen!$A$3:$C$26,3,FALSE)),"")</f>
        <v>65.650000000000006</v>
      </c>
      <c r="N478" s="40"/>
      <c r="O478" s="39" t="str">
        <f t="shared" si="8"/>
        <v>Artikel online anzeigen</v>
      </c>
      <c r="P478" s="44"/>
      <c r="Q478" s="49" t="s">
        <v>2842</v>
      </c>
      <c r="R478" s="37"/>
      <c r="S478" s="55"/>
      <c r="T478" s="40" t="s">
        <v>1145</v>
      </c>
      <c r="U478" s="63" t="s">
        <v>5246</v>
      </c>
    </row>
    <row r="479" spans="1:21" x14ac:dyDescent="0.25">
      <c r="A479" s="1">
        <v>5273</v>
      </c>
      <c r="B479" s="46" t="s">
        <v>1589</v>
      </c>
      <c r="C479" s="46" t="s">
        <v>2181</v>
      </c>
      <c r="D479" s="46" t="s">
        <v>2287</v>
      </c>
      <c r="E479" s="47" t="s">
        <v>1113</v>
      </c>
      <c r="F479" s="47" t="s">
        <v>1118</v>
      </c>
      <c r="G479" s="47">
        <v>458276</v>
      </c>
      <c r="H479" s="57">
        <v>71.599999999999994</v>
      </c>
      <c r="I479" s="60">
        <f>IF(R479="UP",VLOOKUP($I$1,Änderungen!$F$1:$G$4,2,FALSE),IF(OR(ISERROR(FIND("NOVOS",B479)),ISERROR(FIND("Design ",B479))),IF(OR(ISERROR(FIND("thanos EVO",B479)),ISERROR(FIND("Design ",B479))),0,96.55),19.35))</f>
        <v>0</v>
      </c>
      <c r="J479" s="40"/>
      <c r="K479" s="40" t="s">
        <v>1172</v>
      </c>
      <c r="L479" s="29">
        <f>IF(K479&lt;&gt;"",IFERROR(VLOOKUP(K479,Rabattwerte_eintragen!$A$3:$C$24,3,FALSE),0),0)</f>
        <v>0</v>
      </c>
      <c r="M479" s="58">
        <f>IF(H479&lt;&gt;"",H479*(1-L479)+I479*(1-VLOOKUP("A1",Rabattwerte_eintragen!$A$3:$C$26,3,FALSE)),"")</f>
        <v>71.599999999999994</v>
      </c>
      <c r="N479" s="40"/>
      <c r="O479" s="39" t="str">
        <f t="shared" si="8"/>
        <v>Artikel online anzeigen</v>
      </c>
      <c r="P479" s="44"/>
      <c r="Q479" s="49" t="s">
        <v>2843</v>
      </c>
      <c r="R479" s="37"/>
      <c r="S479" s="55"/>
      <c r="T479" s="40" t="s">
        <v>1145</v>
      </c>
      <c r="U479" s="63" t="s">
        <v>5247</v>
      </c>
    </row>
    <row r="480" spans="1:21" x14ac:dyDescent="0.25">
      <c r="A480" s="1">
        <v>5284</v>
      </c>
      <c r="B480" s="46" t="s">
        <v>120</v>
      </c>
      <c r="C480" s="46" t="s">
        <v>2181</v>
      </c>
      <c r="D480" s="46" t="s">
        <v>2287</v>
      </c>
      <c r="E480" s="47" t="s">
        <v>1113</v>
      </c>
      <c r="F480" s="47" t="s">
        <v>1118</v>
      </c>
      <c r="G480" s="47">
        <v>457828</v>
      </c>
      <c r="H480" s="57">
        <v>59.55</v>
      </c>
      <c r="I480" s="60">
        <f>IF(R480="UP",VLOOKUP($I$1,Änderungen!$F$1:$G$4,2,FALSE),IF(OR(ISERROR(FIND("NOVOS",B480)),ISERROR(FIND("Design ",B480))),IF(OR(ISERROR(FIND("thanos EVO",B480)),ISERROR(FIND("Design ",B480))),0,96.55),19.35))</f>
        <v>0</v>
      </c>
      <c r="J480" s="40"/>
      <c r="K480" s="40" t="s">
        <v>1172</v>
      </c>
      <c r="L480" s="29">
        <f>IF(K480&lt;&gt;"",IFERROR(VLOOKUP(K480,Rabattwerte_eintragen!$A$3:$C$24,3,FALSE),0),0)</f>
        <v>0</v>
      </c>
      <c r="M480" s="58">
        <f>IF(H480&lt;&gt;"",H480*(1-L480)+I480*(1-VLOOKUP("A1",Rabattwerte_eintragen!$A$3:$C$26,3,FALSE)),"")</f>
        <v>59.55</v>
      </c>
      <c r="N480" s="40"/>
      <c r="O480" s="39" t="str">
        <f t="shared" si="8"/>
        <v>Artikel online anzeigen</v>
      </c>
      <c r="P480" s="44"/>
      <c r="Q480" s="49" t="s">
        <v>2844</v>
      </c>
      <c r="R480" s="37"/>
      <c r="S480" s="55"/>
      <c r="T480" s="40" t="s">
        <v>1145</v>
      </c>
      <c r="U480" s="63" t="s">
        <v>5248</v>
      </c>
    </row>
    <row r="481" spans="1:21" x14ac:dyDescent="0.25">
      <c r="A481" s="1">
        <v>5276</v>
      </c>
      <c r="B481" s="46" t="s">
        <v>118</v>
      </c>
      <c r="C481" s="46" t="s">
        <v>2181</v>
      </c>
      <c r="D481" s="46" t="s">
        <v>2287</v>
      </c>
      <c r="E481" s="47" t="s">
        <v>1113</v>
      </c>
      <c r="F481" s="47" t="s">
        <v>1118</v>
      </c>
      <c r="G481" s="47">
        <v>463669</v>
      </c>
      <c r="H481" s="57">
        <v>65.199999999999989</v>
      </c>
      <c r="I481" s="60">
        <f>IF(R481="UP",VLOOKUP($I$1,Änderungen!$F$1:$G$4,2,FALSE),IF(OR(ISERROR(FIND("NOVOS",B481)),ISERROR(FIND("Design ",B481))),IF(OR(ISERROR(FIND("thanos EVO",B481)),ISERROR(FIND("Design ",B481))),0,96.55),19.35))</f>
        <v>0</v>
      </c>
      <c r="J481" s="40"/>
      <c r="K481" s="40" t="s">
        <v>1172</v>
      </c>
      <c r="L481" s="29">
        <f>IF(K481&lt;&gt;"",IFERROR(VLOOKUP(K481,Rabattwerte_eintragen!$A$3:$C$24,3,FALSE),0),0)</f>
        <v>0</v>
      </c>
      <c r="M481" s="58">
        <f>IF(H481&lt;&gt;"",H481*(1-L481)+I481*(1-VLOOKUP("A1",Rabattwerte_eintragen!$A$3:$C$26,3,FALSE)),"")</f>
        <v>65.199999999999989</v>
      </c>
      <c r="N481" s="40"/>
      <c r="O481" s="39" t="str">
        <f t="shared" si="8"/>
        <v>Artikel online anzeigen</v>
      </c>
      <c r="P481" s="44"/>
      <c r="Q481" s="49" t="s">
        <v>2845</v>
      </c>
      <c r="R481" s="37"/>
      <c r="S481" s="55"/>
      <c r="T481" s="40" t="s">
        <v>1145</v>
      </c>
      <c r="U481" s="63" t="s">
        <v>5249</v>
      </c>
    </row>
    <row r="482" spans="1:21" x14ac:dyDescent="0.25">
      <c r="A482" s="1">
        <v>5280</v>
      </c>
      <c r="B482" s="46" t="s">
        <v>119</v>
      </c>
      <c r="C482" s="46" t="s">
        <v>2181</v>
      </c>
      <c r="D482" s="46" t="s">
        <v>2287</v>
      </c>
      <c r="E482" s="47" t="s">
        <v>1113</v>
      </c>
      <c r="F482" s="47" t="s">
        <v>1118</v>
      </c>
      <c r="G482" s="47">
        <v>471251</v>
      </c>
      <c r="H482" s="57">
        <v>71.599999999999994</v>
      </c>
      <c r="I482" s="60">
        <f>IF(R482="UP",VLOOKUP($I$1,Änderungen!$F$1:$G$4,2,FALSE),IF(OR(ISERROR(FIND("NOVOS",B482)),ISERROR(FIND("Design ",B482))),IF(OR(ISERROR(FIND("thanos EVO",B482)),ISERROR(FIND("Design ",B482))),0,96.55),19.35))</f>
        <v>0</v>
      </c>
      <c r="J482" s="40"/>
      <c r="K482" s="40" t="s">
        <v>1172</v>
      </c>
      <c r="L482" s="29">
        <f>IF(K482&lt;&gt;"",IFERROR(VLOOKUP(K482,Rabattwerte_eintragen!$A$3:$C$24,3,FALSE),0),0)</f>
        <v>0</v>
      </c>
      <c r="M482" s="58">
        <f>IF(H482&lt;&gt;"",H482*(1-L482)+I482*(1-VLOOKUP("A1",Rabattwerte_eintragen!$A$3:$C$26,3,FALSE)),"")</f>
        <v>71.599999999999994</v>
      </c>
      <c r="N482" s="40"/>
      <c r="O482" s="39" t="str">
        <f t="shared" si="8"/>
        <v>Artikel online anzeigen</v>
      </c>
      <c r="P482" s="44"/>
      <c r="Q482" s="49" t="s">
        <v>2846</v>
      </c>
      <c r="R482" s="37"/>
      <c r="S482" s="55"/>
      <c r="T482" s="40" t="s">
        <v>1145</v>
      </c>
      <c r="U482" s="63" t="s">
        <v>5250</v>
      </c>
    </row>
    <row r="483" spans="1:21" x14ac:dyDescent="0.25">
      <c r="A483" s="1">
        <v>5304</v>
      </c>
      <c r="B483" s="46" t="s">
        <v>1107</v>
      </c>
      <c r="C483" s="46" t="s">
        <v>2182</v>
      </c>
      <c r="D483" s="46" t="s">
        <v>2288</v>
      </c>
      <c r="E483" s="47" t="s">
        <v>1113</v>
      </c>
      <c r="F483" s="47" t="s">
        <v>1118</v>
      </c>
      <c r="G483" s="47">
        <v>659031</v>
      </c>
      <c r="H483" s="57">
        <v>489.35</v>
      </c>
      <c r="I483" s="60">
        <f>IF(R483="UP",VLOOKUP($I$1,Änderungen!$F$1:$G$4,2,FALSE),IF(OR(ISERROR(FIND("NOVOS",B483)),ISERROR(FIND("Design ",B483))),IF(OR(ISERROR(FIND("thanos EVO",B483)),ISERROR(FIND("Design ",B483))),0,96.55),19.35))</f>
        <v>0</v>
      </c>
      <c r="J483" s="40"/>
      <c r="K483" s="40" t="s">
        <v>1178</v>
      </c>
      <c r="L483" s="29">
        <f>IF(K483&lt;&gt;"",IFERROR(VLOOKUP(K483,Rabattwerte_eintragen!$A$3:$C$24,3,FALSE),0),0)</f>
        <v>0</v>
      </c>
      <c r="M483" s="58">
        <f>IF(H483&lt;&gt;"",H483*(1-L483)+I483*(1-VLOOKUP("A1",Rabattwerte_eintragen!$A$3:$C$26,3,FALSE)),"")</f>
        <v>489.35</v>
      </c>
      <c r="N483" s="40"/>
      <c r="O483" s="39" t="str">
        <f t="shared" ref="O483:O543" si="9">IF(Q483&lt;&gt;"",HYPERLINK(Q483, "Artikel online anzeigen"),"")</f>
        <v>Artikel online anzeigen</v>
      </c>
      <c r="P483" s="44"/>
      <c r="Q483" s="49" t="s">
        <v>2847</v>
      </c>
      <c r="R483" s="37"/>
      <c r="S483" s="55"/>
      <c r="T483" s="40" t="s">
        <v>1145</v>
      </c>
      <c r="U483" s="63" t="s">
        <v>5251</v>
      </c>
    </row>
    <row r="484" spans="1:21" x14ac:dyDescent="0.25">
      <c r="A484" s="1">
        <v>5306</v>
      </c>
      <c r="B484" s="46" t="s">
        <v>1108</v>
      </c>
      <c r="C484" s="46" t="s">
        <v>2182</v>
      </c>
      <c r="D484" s="46" t="s">
        <v>2288</v>
      </c>
      <c r="E484" s="47" t="s">
        <v>1113</v>
      </c>
      <c r="F484" s="47" t="s">
        <v>1118</v>
      </c>
      <c r="G484" s="47">
        <v>659055</v>
      </c>
      <c r="H484" s="57">
        <v>515.65</v>
      </c>
      <c r="I484" s="60">
        <f>IF(R484="UP",VLOOKUP($I$1,Änderungen!$F$1:$G$4,2,FALSE),IF(OR(ISERROR(FIND("NOVOS",B484)),ISERROR(FIND("Design ",B484))),IF(OR(ISERROR(FIND("thanos EVO",B484)),ISERROR(FIND("Design ",B484))),0,96.55),19.35))</f>
        <v>0</v>
      </c>
      <c r="J484" s="40"/>
      <c r="K484" s="40" t="s">
        <v>1178</v>
      </c>
      <c r="L484" s="29">
        <f>IF(K484&lt;&gt;"",IFERROR(VLOOKUP(K484,Rabattwerte_eintragen!$A$3:$C$24,3,FALSE),0),0)</f>
        <v>0</v>
      </c>
      <c r="M484" s="58">
        <f>IF(H484&lt;&gt;"",H484*(1-L484)+I484*(1-VLOOKUP("A1",Rabattwerte_eintragen!$A$3:$C$26,3,FALSE)),"")</f>
        <v>515.65</v>
      </c>
      <c r="N484" s="40"/>
      <c r="O484" s="39" t="str">
        <f t="shared" si="9"/>
        <v>Artikel online anzeigen</v>
      </c>
      <c r="P484" s="44"/>
      <c r="Q484" s="49" t="s">
        <v>2848</v>
      </c>
      <c r="R484" s="37"/>
      <c r="S484" s="55"/>
      <c r="T484" s="40" t="s">
        <v>1145</v>
      </c>
      <c r="U484" s="63" t="s">
        <v>5252</v>
      </c>
    </row>
    <row r="485" spans="1:21" x14ac:dyDescent="0.25">
      <c r="A485" s="1">
        <v>3508</v>
      </c>
      <c r="B485" s="46" t="s">
        <v>121</v>
      </c>
      <c r="C485" s="46" t="s">
        <v>2183</v>
      </c>
      <c r="D485" s="46" t="s">
        <v>2289</v>
      </c>
      <c r="E485" s="47" t="s">
        <v>1113</v>
      </c>
      <c r="F485" s="47" t="s">
        <v>1118</v>
      </c>
      <c r="G485" s="47">
        <v>699150</v>
      </c>
      <c r="H485" s="57">
        <v>259</v>
      </c>
      <c r="I485" s="60">
        <f>IF(R485="UP",VLOOKUP($I$1,Änderungen!$F$1:$G$4,2,FALSE),IF(OR(ISERROR(FIND("NOVOS",B485)),ISERROR(FIND("Design ",B485))),IF(OR(ISERROR(FIND("thanos EVO",B485)),ISERROR(FIND("Design ",B485))),0,96.55),19.35))</f>
        <v>0</v>
      </c>
      <c r="J485" s="40"/>
      <c r="K485" s="40" t="s">
        <v>1171</v>
      </c>
      <c r="L485" s="29">
        <f>IF(K485&lt;&gt;"",IFERROR(VLOOKUP(K485,Rabattwerte_eintragen!$A$3:$C$24,3,FALSE),0),0)</f>
        <v>0</v>
      </c>
      <c r="M485" s="58">
        <f>IF(H485&lt;&gt;"",H485*(1-L485)+I485*(1-VLOOKUP("A1",Rabattwerte_eintragen!$A$3:$C$26,3,FALSE)),"")</f>
        <v>259</v>
      </c>
      <c r="N485" s="40"/>
      <c r="O485" s="39" t="str">
        <f t="shared" si="9"/>
        <v>Artikel online anzeigen</v>
      </c>
      <c r="P485" s="44"/>
      <c r="Q485" s="49" t="s">
        <v>2849</v>
      </c>
      <c r="R485" s="37"/>
      <c r="S485" s="55"/>
      <c r="T485" s="40" t="s">
        <v>1145</v>
      </c>
      <c r="U485" s="63" t="s">
        <v>5253</v>
      </c>
    </row>
    <row r="486" spans="1:21" x14ac:dyDescent="0.25">
      <c r="A486" s="1">
        <v>3512</v>
      </c>
      <c r="B486" s="46" t="s">
        <v>122</v>
      </c>
      <c r="C486" s="46" t="s">
        <v>2183</v>
      </c>
      <c r="D486" s="46" t="s">
        <v>2289</v>
      </c>
      <c r="E486" s="47" t="s">
        <v>1113</v>
      </c>
      <c r="F486" s="47" t="s">
        <v>1118</v>
      </c>
      <c r="G486" s="47">
        <v>699167</v>
      </c>
      <c r="H486" s="57">
        <v>339.3</v>
      </c>
      <c r="I486" s="60">
        <f>IF(R486="UP",VLOOKUP($I$1,Änderungen!$F$1:$G$4,2,FALSE),IF(OR(ISERROR(FIND("NOVOS",B486)),ISERROR(FIND("Design ",B486))),IF(OR(ISERROR(FIND("thanos EVO",B486)),ISERROR(FIND("Design ",B486))),0,96.55),19.35))</f>
        <v>0</v>
      </c>
      <c r="J486" s="40"/>
      <c r="K486" s="40" t="s">
        <v>1171</v>
      </c>
      <c r="L486" s="29">
        <f>IF(K486&lt;&gt;"",IFERROR(VLOOKUP(K486,Rabattwerte_eintragen!$A$3:$C$24,3,FALSE),0),0)</f>
        <v>0</v>
      </c>
      <c r="M486" s="58">
        <f>IF(H486&lt;&gt;"",H486*(1-L486)+I486*(1-VLOOKUP("A1",Rabattwerte_eintragen!$A$3:$C$26,3,FALSE)),"")</f>
        <v>339.3</v>
      </c>
      <c r="N486" s="40"/>
      <c r="O486" s="39" t="str">
        <f t="shared" si="9"/>
        <v>Artikel online anzeigen</v>
      </c>
      <c r="P486" s="44"/>
      <c r="Q486" s="49" t="s">
        <v>2850</v>
      </c>
      <c r="R486" s="37"/>
      <c r="S486" s="55"/>
      <c r="T486" s="40" t="s">
        <v>1145</v>
      </c>
      <c r="U486" s="63" t="s">
        <v>5254</v>
      </c>
    </row>
    <row r="487" spans="1:21" x14ac:dyDescent="0.25">
      <c r="A487" s="1">
        <v>9552</v>
      </c>
      <c r="B487" s="46" t="s">
        <v>125</v>
      </c>
      <c r="C487" s="46" t="s">
        <v>2183</v>
      </c>
      <c r="D487" s="46" t="s">
        <v>2289</v>
      </c>
      <c r="E487" s="47" t="s">
        <v>1113</v>
      </c>
      <c r="F487" s="47" t="s">
        <v>1118</v>
      </c>
      <c r="G487" s="47">
        <v>732604</v>
      </c>
      <c r="H487" s="57">
        <v>335.6</v>
      </c>
      <c r="I487" s="60">
        <f>IF(R487="UP",VLOOKUP($I$1,Änderungen!$F$1:$G$4,2,FALSE),IF(OR(ISERROR(FIND("NOVOS",B487)),ISERROR(FIND("Design ",B487))),IF(OR(ISERROR(FIND("thanos EVO",B487)),ISERROR(FIND("Design ",B487))),0,96.55),19.35))</f>
        <v>0</v>
      </c>
      <c r="J487" s="40"/>
      <c r="K487" s="40" t="s">
        <v>1171</v>
      </c>
      <c r="L487" s="29">
        <f>IF(K487&lt;&gt;"",IFERROR(VLOOKUP(K487,Rabattwerte_eintragen!$A$3:$C$24,3,FALSE),0),0)</f>
        <v>0</v>
      </c>
      <c r="M487" s="58">
        <f>IF(H487&lt;&gt;"",H487*(1-L487)+I487*(1-VLOOKUP("A1",Rabattwerte_eintragen!$A$3:$C$26,3,FALSE)),"")</f>
        <v>335.6</v>
      </c>
      <c r="N487" s="40"/>
      <c r="O487" s="39" t="str">
        <f t="shared" si="9"/>
        <v>Artikel online anzeigen</v>
      </c>
      <c r="P487" s="44"/>
      <c r="Q487" s="49" t="s">
        <v>2851</v>
      </c>
      <c r="R487" s="37"/>
      <c r="S487" s="55"/>
      <c r="T487" s="40" t="s">
        <v>1145</v>
      </c>
      <c r="U487" s="63" t="s">
        <v>5255</v>
      </c>
    </row>
    <row r="488" spans="1:21" x14ac:dyDescent="0.25">
      <c r="A488" s="1">
        <v>9553</v>
      </c>
      <c r="B488" s="46" t="s">
        <v>126</v>
      </c>
      <c r="C488" s="46" t="s">
        <v>2183</v>
      </c>
      <c r="D488" s="46" t="s">
        <v>2289</v>
      </c>
      <c r="E488" s="47" t="s">
        <v>1113</v>
      </c>
      <c r="F488" s="47" t="s">
        <v>1118</v>
      </c>
      <c r="G488" s="47">
        <v>748087</v>
      </c>
      <c r="H488" s="57">
        <v>415.95</v>
      </c>
      <c r="I488" s="60">
        <f>IF(R488="UP",VLOOKUP($I$1,Änderungen!$F$1:$G$4,2,FALSE),IF(OR(ISERROR(FIND("NOVOS",B488)),ISERROR(FIND("Design ",B488))),IF(OR(ISERROR(FIND("thanos EVO",B488)),ISERROR(FIND("Design ",B488))),0,96.55),19.35))</f>
        <v>0</v>
      </c>
      <c r="J488" s="40"/>
      <c r="K488" s="40" t="s">
        <v>1171</v>
      </c>
      <c r="L488" s="29">
        <f>IF(K488&lt;&gt;"",IFERROR(VLOOKUP(K488,Rabattwerte_eintragen!$A$3:$C$24,3,FALSE),0),0)</f>
        <v>0</v>
      </c>
      <c r="M488" s="58">
        <f>IF(H488&lt;&gt;"",H488*(1-L488)+I488*(1-VLOOKUP("A1",Rabattwerte_eintragen!$A$3:$C$26,3,FALSE)),"")</f>
        <v>415.95</v>
      </c>
      <c r="N488" s="40"/>
      <c r="O488" s="39" t="str">
        <f t="shared" si="9"/>
        <v>Artikel online anzeigen</v>
      </c>
      <c r="P488" s="44"/>
      <c r="Q488" s="49" t="s">
        <v>2852</v>
      </c>
      <c r="R488" s="37"/>
      <c r="S488" s="55"/>
      <c r="T488" s="40" t="s">
        <v>1145</v>
      </c>
      <c r="U488" s="63" t="s">
        <v>5256</v>
      </c>
    </row>
    <row r="489" spans="1:21" x14ac:dyDescent="0.25">
      <c r="A489" s="1">
        <v>9550</v>
      </c>
      <c r="B489" s="46" t="s">
        <v>123</v>
      </c>
      <c r="C489" s="46" t="s">
        <v>2183</v>
      </c>
      <c r="D489" s="46" t="s">
        <v>2289</v>
      </c>
      <c r="E489" s="47" t="s">
        <v>1113</v>
      </c>
      <c r="F489" s="47" t="s">
        <v>1118</v>
      </c>
      <c r="G489" s="47">
        <v>774789</v>
      </c>
      <c r="H489" s="57">
        <v>335.6</v>
      </c>
      <c r="I489" s="60">
        <f>IF(R489="UP",VLOOKUP($I$1,Änderungen!$F$1:$G$4,2,FALSE),IF(OR(ISERROR(FIND("NOVOS",B489)),ISERROR(FIND("Design ",B489))),IF(OR(ISERROR(FIND("thanos EVO",B489)),ISERROR(FIND("Design ",B489))),0,96.55),19.35))</f>
        <v>0</v>
      </c>
      <c r="J489" s="40"/>
      <c r="K489" s="40" t="s">
        <v>1171</v>
      </c>
      <c r="L489" s="29">
        <f>IF(K489&lt;&gt;"",IFERROR(VLOOKUP(K489,Rabattwerte_eintragen!$A$3:$C$24,3,FALSE),0),0)</f>
        <v>0</v>
      </c>
      <c r="M489" s="58">
        <f>IF(H489&lt;&gt;"",H489*(1-L489)+I489*(1-VLOOKUP("A1",Rabattwerte_eintragen!$A$3:$C$26,3,FALSE)),"")</f>
        <v>335.6</v>
      </c>
      <c r="N489" s="40"/>
      <c r="O489" s="39" t="str">
        <f t="shared" si="9"/>
        <v>Artikel online anzeigen</v>
      </c>
      <c r="P489" s="44"/>
      <c r="Q489" s="49" t="s">
        <v>2853</v>
      </c>
      <c r="R489" s="37"/>
      <c r="S489" s="55"/>
      <c r="T489" s="40" t="s">
        <v>1145</v>
      </c>
      <c r="U489" s="63" t="s">
        <v>5257</v>
      </c>
    </row>
    <row r="490" spans="1:21" x14ac:dyDescent="0.25">
      <c r="A490" s="1">
        <v>9551</v>
      </c>
      <c r="B490" s="46" t="s">
        <v>124</v>
      </c>
      <c r="C490" s="46" t="s">
        <v>2183</v>
      </c>
      <c r="D490" s="46" t="s">
        <v>2289</v>
      </c>
      <c r="E490" s="47" t="s">
        <v>1113</v>
      </c>
      <c r="F490" s="47" t="s">
        <v>1118</v>
      </c>
      <c r="G490" s="47">
        <v>774796</v>
      </c>
      <c r="H490" s="57">
        <v>415.95</v>
      </c>
      <c r="I490" s="60">
        <f>IF(R490="UP",VLOOKUP($I$1,Änderungen!$F$1:$G$4,2,FALSE),IF(OR(ISERROR(FIND("NOVOS",B490)),ISERROR(FIND("Design ",B490))),IF(OR(ISERROR(FIND("thanos EVO",B490)),ISERROR(FIND("Design ",B490))),0,96.55),19.35))</f>
        <v>0</v>
      </c>
      <c r="J490" s="40"/>
      <c r="K490" s="40" t="s">
        <v>1171</v>
      </c>
      <c r="L490" s="29">
        <f>IF(K490&lt;&gt;"",IFERROR(VLOOKUP(K490,Rabattwerte_eintragen!$A$3:$C$24,3,FALSE),0),0)</f>
        <v>0</v>
      </c>
      <c r="M490" s="58">
        <f>IF(H490&lt;&gt;"",H490*(1-L490)+I490*(1-VLOOKUP("A1",Rabattwerte_eintragen!$A$3:$C$26,3,FALSE)),"")</f>
        <v>415.95</v>
      </c>
      <c r="N490" s="40"/>
      <c r="O490" s="39" t="str">
        <f t="shared" si="9"/>
        <v>Artikel online anzeigen</v>
      </c>
      <c r="P490" s="44"/>
      <c r="Q490" s="49" t="s">
        <v>2854</v>
      </c>
      <c r="R490" s="37"/>
      <c r="S490" s="55"/>
      <c r="T490" s="40" t="s">
        <v>1145</v>
      </c>
      <c r="U490" s="63" t="s">
        <v>5258</v>
      </c>
    </row>
    <row r="491" spans="1:21" x14ac:dyDescent="0.25">
      <c r="A491" s="1">
        <v>7200</v>
      </c>
      <c r="B491" s="46" t="s">
        <v>160</v>
      </c>
      <c r="C491" s="46" t="s">
        <v>2184</v>
      </c>
      <c r="D491" s="46" t="s">
        <v>2290</v>
      </c>
      <c r="E491" s="47" t="s">
        <v>1113</v>
      </c>
      <c r="F491" s="47" t="s">
        <v>1118</v>
      </c>
      <c r="G491" s="47">
        <v>187060</v>
      </c>
      <c r="H491" s="57">
        <v>166.14999999999998</v>
      </c>
      <c r="I491" s="60">
        <f>IF(R491="UP",VLOOKUP($I$1,Änderungen!$F$1:$G$4,2,FALSE),IF(OR(ISERROR(FIND("NOVOS",B491)),ISERROR(FIND("Design ",B491))),IF(OR(ISERROR(FIND("thanos EVO",B491)),ISERROR(FIND("Design ",B491))),0,96.55),19.35))</f>
        <v>0</v>
      </c>
      <c r="J491" s="40" t="s">
        <v>1019</v>
      </c>
      <c r="K491" s="40" t="s">
        <v>1181</v>
      </c>
      <c r="L491" s="29">
        <f>IF(K491&lt;&gt;"",IFERROR(VLOOKUP(K491,Rabattwerte_eintragen!$A$3:$C$24,3,FALSE),0),0)</f>
        <v>0</v>
      </c>
      <c r="M491" s="58">
        <f>IF(H491&lt;&gt;"",H491*(1-L491)+I491*(1-VLOOKUP("A1",Rabattwerte_eintragen!$A$3:$C$26,3,FALSE)),"")</f>
        <v>166.14999999999998</v>
      </c>
      <c r="N491" s="40"/>
      <c r="O491" s="39" t="str">
        <f t="shared" si="9"/>
        <v>Artikel online anzeigen</v>
      </c>
      <c r="P491" s="44"/>
      <c r="Q491" s="49" t="s">
        <v>2855</v>
      </c>
      <c r="R491" s="37"/>
      <c r="S491" s="55"/>
      <c r="T491" s="40" t="s">
        <v>1143</v>
      </c>
      <c r="U491" s="63" t="s">
        <v>5259</v>
      </c>
    </row>
    <row r="492" spans="1:21" x14ac:dyDescent="0.25">
      <c r="A492" s="1">
        <v>7201</v>
      </c>
      <c r="B492" s="46" t="s">
        <v>161</v>
      </c>
      <c r="C492" s="46" t="s">
        <v>2184</v>
      </c>
      <c r="D492" s="46" t="s">
        <v>2290</v>
      </c>
      <c r="E492" s="47" t="s">
        <v>1113</v>
      </c>
      <c r="F492" s="47" t="s">
        <v>1118</v>
      </c>
      <c r="G492" s="47">
        <v>426503</v>
      </c>
      <c r="H492" s="57">
        <v>166.14999999999998</v>
      </c>
      <c r="I492" s="60">
        <f>IF(R492="UP",VLOOKUP($I$1,Änderungen!$F$1:$G$4,2,FALSE),IF(OR(ISERROR(FIND("NOVOS",B492)),ISERROR(FIND("Design ",B492))),IF(OR(ISERROR(FIND("thanos EVO",B492)),ISERROR(FIND("Design ",B492))),0,96.55),19.35))</f>
        <v>0</v>
      </c>
      <c r="J492" s="40"/>
      <c r="K492" s="40" t="s">
        <v>1181</v>
      </c>
      <c r="L492" s="29">
        <f>IF(K492&lt;&gt;"",IFERROR(VLOOKUP(K492,Rabattwerte_eintragen!$A$3:$C$24,3,FALSE),0),0)</f>
        <v>0</v>
      </c>
      <c r="M492" s="58">
        <f>IF(H492&lt;&gt;"",H492*(1-L492)+I492*(1-VLOOKUP("A1",Rabattwerte_eintragen!$A$3:$C$26,3,FALSE)),"")</f>
        <v>166.14999999999998</v>
      </c>
      <c r="N492" s="40"/>
      <c r="O492" s="39" t="str">
        <f t="shared" si="9"/>
        <v>Artikel online anzeigen</v>
      </c>
      <c r="P492" s="44"/>
      <c r="Q492" s="49" t="s">
        <v>2856</v>
      </c>
      <c r="R492" s="37"/>
      <c r="S492" s="55"/>
      <c r="T492" s="40" t="s">
        <v>1143</v>
      </c>
      <c r="U492" s="63" t="s">
        <v>5260</v>
      </c>
    </row>
    <row r="493" spans="1:21" x14ac:dyDescent="0.25">
      <c r="A493" s="1">
        <v>7202</v>
      </c>
      <c r="B493" s="46" t="s">
        <v>162</v>
      </c>
      <c r="C493" s="46" t="s">
        <v>2184</v>
      </c>
      <c r="D493" s="46" t="s">
        <v>2290</v>
      </c>
      <c r="E493" s="47" t="s">
        <v>1113</v>
      </c>
      <c r="F493" s="47" t="s">
        <v>1118</v>
      </c>
      <c r="G493" s="47">
        <v>436670</v>
      </c>
      <c r="H493" s="57">
        <v>166.14999999999998</v>
      </c>
      <c r="I493" s="60">
        <f>IF(R493="UP",VLOOKUP($I$1,Änderungen!$F$1:$G$4,2,FALSE),IF(OR(ISERROR(FIND("NOVOS",B493)),ISERROR(FIND("Design ",B493))),IF(OR(ISERROR(FIND("thanos EVO",B493)),ISERROR(FIND("Design ",B493))),0,96.55),19.35))</f>
        <v>0</v>
      </c>
      <c r="J493" s="40"/>
      <c r="K493" s="40" t="s">
        <v>1181</v>
      </c>
      <c r="L493" s="29">
        <f>IF(K493&lt;&gt;"",IFERROR(VLOOKUP(K493,Rabattwerte_eintragen!$A$3:$C$24,3,FALSE),0),0)</f>
        <v>0</v>
      </c>
      <c r="M493" s="58">
        <f>IF(H493&lt;&gt;"",H493*(1-L493)+I493*(1-VLOOKUP("A1",Rabattwerte_eintragen!$A$3:$C$26,3,FALSE)),"")</f>
        <v>166.14999999999998</v>
      </c>
      <c r="N493" s="40"/>
      <c r="O493" s="39" t="str">
        <f t="shared" si="9"/>
        <v>Artikel online anzeigen</v>
      </c>
      <c r="P493" s="44"/>
      <c r="Q493" s="49" t="s">
        <v>2857</v>
      </c>
      <c r="R493" s="37"/>
      <c r="S493" s="55"/>
      <c r="T493" s="40" t="s">
        <v>1143</v>
      </c>
      <c r="U493" s="63" t="s">
        <v>5261</v>
      </c>
    </row>
    <row r="494" spans="1:21" x14ac:dyDescent="0.25">
      <c r="A494" s="1">
        <v>5192</v>
      </c>
      <c r="B494" s="46" t="s">
        <v>140</v>
      </c>
      <c r="C494" s="46" t="s">
        <v>2185</v>
      </c>
      <c r="D494" s="46" t="s">
        <v>2291</v>
      </c>
      <c r="E494" s="47" t="s">
        <v>1113</v>
      </c>
      <c r="F494" s="47" t="s">
        <v>1118</v>
      </c>
      <c r="G494" s="47">
        <v>662604</v>
      </c>
      <c r="H494" s="57">
        <v>273.39999999999998</v>
      </c>
      <c r="I494" s="60">
        <f>IF(R494="UP",VLOOKUP($I$1,Änderungen!$F$1:$G$4,2,FALSE),IF(OR(ISERROR(FIND("NOVOS",B494)),ISERROR(FIND("Design ",B494))),IF(OR(ISERROR(FIND("thanos EVO",B494)),ISERROR(FIND("Design ",B494))),0,96.55),19.35))</f>
        <v>0</v>
      </c>
      <c r="J494" s="40"/>
      <c r="K494" s="40" t="s">
        <v>1181</v>
      </c>
      <c r="L494" s="29">
        <f>IF(K494&lt;&gt;"",IFERROR(VLOOKUP(K494,Rabattwerte_eintragen!$A$3:$C$24,3,FALSE),0),0)</f>
        <v>0</v>
      </c>
      <c r="M494" s="58">
        <f>IF(H494&lt;&gt;"",H494*(1-L494)+I494*(1-VLOOKUP("A1",Rabattwerte_eintragen!$A$3:$C$26,3,FALSE)),"")</f>
        <v>273.39999999999998</v>
      </c>
      <c r="N494" s="40"/>
      <c r="O494" s="39" t="str">
        <f t="shared" si="9"/>
        <v>Artikel online anzeigen</v>
      </c>
      <c r="P494" s="44"/>
      <c r="Q494" s="49" t="s">
        <v>2858</v>
      </c>
      <c r="R494" s="37"/>
      <c r="S494" s="55"/>
      <c r="T494" s="40" t="s">
        <v>1148</v>
      </c>
      <c r="U494" s="63" t="s">
        <v>5262</v>
      </c>
    </row>
    <row r="495" spans="1:21" x14ac:dyDescent="0.25">
      <c r="A495" s="1">
        <v>5193</v>
      </c>
      <c r="B495" s="46" t="s">
        <v>141</v>
      </c>
      <c r="C495" s="46" t="s">
        <v>2185</v>
      </c>
      <c r="D495" s="46" t="s">
        <v>2291</v>
      </c>
      <c r="E495" s="47" t="s">
        <v>1113</v>
      </c>
      <c r="F495" s="47" t="s">
        <v>1118</v>
      </c>
      <c r="G495" s="47">
        <v>662628</v>
      </c>
      <c r="H495" s="57">
        <v>273.39999999999998</v>
      </c>
      <c r="I495" s="60">
        <f>IF(R495="UP",VLOOKUP($I$1,Änderungen!$F$1:$G$4,2,FALSE),IF(OR(ISERROR(FIND("NOVOS",B495)),ISERROR(FIND("Design ",B495))),IF(OR(ISERROR(FIND("thanos EVO",B495)),ISERROR(FIND("Design ",B495))),0,96.55),19.35))</f>
        <v>0</v>
      </c>
      <c r="J495" s="40"/>
      <c r="K495" s="40" t="s">
        <v>1181</v>
      </c>
      <c r="L495" s="29">
        <f>IF(K495&lt;&gt;"",IFERROR(VLOOKUP(K495,Rabattwerte_eintragen!$A$3:$C$24,3,FALSE),0),0)</f>
        <v>0</v>
      </c>
      <c r="M495" s="58">
        <f>IF(H495&lt;&gt;"",H495*(1-L495)+I495*(1-VLOOKUP("A1",Rabattwerte_eintragen!$A$3:$C$26,3,FALSE)),"")</f>
        <v>273.39999999999998</v>
      </c>
      <c r="N495" s="40"/>
      <c r="O495" s="39" t="str">
        <f t="shared" si="9"/>
        <v>Artikel online anzeigen</v>
      </c>
      <c r="P495" s="44"/>
      <c r="Q495" s="49" t="s">
        <v>2859</v>
      </c>
      <c r="R495" s="37"/>
      <c r="S495" s="55"/>
      <c r="T495" s="40" t="s">
        <v>1148</v>
      </c>
      <c r="U495" s="63" t="s">
        <v>5263</v>
      </c>
    </row>
    <row r="496" spans="1:21" x14ac:dyDescent="0.25">
      <c r="A496" s="1">
        <v>5194</v>
      </c>
      <c r="B496" s="46" t="s">
        <v>142</v>
      </c>
      <c r="C496" s="46" t="s">
        <v>2185</v>
      </c>
      <c r="D496" s="46" t="s">
        <v>2291</v>
      </c>
      <c r="E496" s="47" t="s">
        <v>1113</v>
      </c>
      <c r="F496" s="47" t="s">
        <v>1118</v>
      </c>
      <c r="G496" s="47">
        <v>662635</v>
      </c>
      <c r="H496" s="57">
        <v>273.39999999999998</v>
      </c>
      <c r="I496" s="60">
        <f>IF(R496="UP",VLOOKUP($I$1,Änderungen!$F$1:$G$4,2,FALSE),IF(OR(ISERROR(FIND("NOVOS",B496)),ISERROR(FIND("Design ",B496))),IF(OR(ISERROR(FIND("thanos EVO",B496)),ISERROR(FIND("Design ",B496))),0,96.55),19.35))</f>
        <v>0</v>
      </c>
      <c r="J496" s="40"/>
      <c r="K496" s="40" t="s">
        <v>1181</v>
      </c>
      <c r="L496" s="29">
        <f>IF(K496&lt;&gt;"",IFERROR(VLOOKUP(K496,Rabattwerte_eintragen!$A$3:$C$24,3,FALSE),0),0)</f>
        <v>0</v>
      </c>
      <c r="M496" s="58">
        <f>IF(H496&lt;&gt;"",H496*(1-L496)+I496*(1-VLOOKUP("A1",Rabattwerte_eintragen!$A$3:$C$26,3,FALSE)),"")</f>
        <v>273.39999999999998</v>
      </c>
      <c r="N496" s="40"/>
      <c r="O496" s="39" t="str">
        <f t="shared" si="9"/>
        <v>Artikel online anzeigen</v>
      </c>
      <c r="P496" s="44"/>
      <c r="Q496" s="49" t="s">
        <v>2860</v>
      </c>
      <c r="R496" s="37"/>
      <c r="S496" s="55"/>
      <c r="T496" s="40" t="s">
        <v>1148</v>
      </c>
      <c r="U496" s="63" t="s">
        <v>5264</v>
      </c>
    </row>
    <row r="497" spans="1:21" x14ac:dyDescent="0.25">
      <c r="A497" s="1">
        <v>5195</v>
      </c>
      <c r="B497" s="46" t="s">
        <v>143</v>
      </c>
      <c r="C497" s="46" t="s">
        <v>2185</v>
      </c>
      <c r="D497" s="46" t="s">
        <v>2291</v>
      </c>
      <c r="E497" s="47" t="s">
        <v>1113</v>
      </c>
      <c r="F497" s="47" t="s">
        <v>1118</v>
      </c>
      <c r="G497" s="47">
        <v>662642</v>
      </c>
      <c r="H497" s="57">
        <v>273.39999999999998</v>
      </c>
      <c r="I497" s="60">
        <f>IF(R497="UP",VLOOKUP($I$1,Änderungen!$F$1:$G$4,2,FALSE),IF(OR(ISERROR(FIND("NOVOS",B497)),ISERROR(FIND("Design ",B497))),IF(OR(ISERROR(FIND("thanos EVO",B497)),ISERROR(FIND("Design ",B497))),0,96.55),19.35))</f>
        <v>0</v>
      </c>
      <c r="J497" s="40"/>
      <c r="K497" s="40" t="s">
        <v>1181</v>
      </c>
      <c r="L497" s="29">
        <f>IF(K497&lt;&gt;"",IFERROR(VLOOKUP(K497,Rabattwerte_eintragen!$A$3:$C$24,3,FALSE),0),0)</f>
        <v>0</v>
      </c>
      <c r="M497" s="58">
        <f>IF(H497&lt;&gt;"",H497*(1-L497)+I497*(1-VLOOKUP("A1",Rabattwerte_eintragen!$A$3:$C$26,3,FALSE)),"")</f>
        <v>273.39999999999998</v>
      </c>
      <c r="N497" s="40"/>
      <c r="O497" s="39" t="str">
        <f t="shared" si="9"/>
        <v>Artikel online anzeigen</v>
      </c>
      <c r="P497" s="44"/>
      <c r="Q497" s="49" t="s">
        <v>2861</v>
      </c>
      <c r="R497" s="37"/>
      <c r="S497" s="55"/>
      <c r="T497" s="40" t="s">
        <v>1148</v>
      </c>
      <c r="U497" s="63" t="s">
        <v>5265</v>
      </c>
    </row>
    <row r="498" spans="1:21" x14ac:dyDescent="0.25">
      <c r="A498" s="1">
        <v>5196</v>
      </c>
      <c r="B498" s="46" t="s">
        <v>144</v>
      </c>
      <c r="C498" s="46" t="s">
        <v>2185</v>
      </c>
      <c r="D498" s="46" t="s">
        <v>2291</v>
      </c>
      <c r="E498" s="47" t="s">
        <v>1113</v>
      </c>
      <c r="F498" s="47" t="s">
        <v>1118</v>
      </c>
      <c r="G498" s="47">
        <v>707336</v>
      </c>
      <c r="H498" s="57">
        <v>339.15</v>
      </c>
      <c r="I498" s="60">
        <f>IF(R498="UP",VLOOKUP($I$1,Änderungen!$F$1:$G$4,2,FALSE),IF(OR(ISERROR(FIND("NOVOS",B498)),ISERROR(FIND("Design ",B498))),IF(OR(ISERROR(FIND("thanos EVO",B498)),ISERROR(FIND("Design ",B498))),0,96.55),19.35))</f>
        <v>0</v>
      </c>
      <c r="J498" s="40"/>
      <c r="K498" s="40" t="s">
        <v>1181</v>
      </c>
      <c r="L498" s="29">
        <f>IF(K498&lt;&gt;"",IFERROR(VLOOKUP(K498,Rabattwerte_eintragen!$A$3:$C$24,3,FALSE),0),0)</f>
        <v>0</v>
      </c>
      <c r="M498" s="58">
        <f>IF(H498&lt;&gt;"",H498*(1-L498)+I498*(1-VLOOKUP("A1",Rabattwerte_eintragen!$A$3:$C$26,3,FALSE)),"")</f>
        <v>339.15</v>
      </c>
      <c r="N498" s="40"/>
      <c r="O498" s="39" t="str">
        <f t="shared" si="9"/>
        <v>Artikel online anzeigen</v>
      </c>
      <c r="P498" s="44"/>
      <c r="Q498" s="49" t="s">
        <v>2862</v>
      </c>
      <c r="R498" s="37"/>
      <c r="S498" s="55"/>
      <c r="T498" s="40" t="s">
        <v>1148</v>
      </c>
      <c r="U498" s="63" t="s">
        <v>5262</v>
      </c>
    </row>
    <row r="499" spans="1:21" x14ac:dyDescent="0.25">
      <c r="A499" s="1">
        <v>5197</v>
      </c>
      <c r="B499" s="46" t="s">
        <v>145</v>
      </c>
      <c r="C499" s="46" t="s">
        <v>2185</v>
      </c>
      <c r="D499" s="46" t="s">
        <v>2291</v>
      </c>
      <c r="E499" s="47" t="s">
        <v>1113</v>
      </c>
      <c r="F499" s="47" t="s">
        <v>1118</v>
      </c>
      <c r="G499" s="47">
        <v>707350</v>
      </c>
      <c r="H499" s="57">
        <v>339.15</v>
      </c>
      <c r="I499" s="60">
        <f>IF(R499="UP",VLOOKUP($I$1,Änderungen!$F$1:$G$4,2,FALSE),IF(OR(ISERROR(FIND("NOVOS",B499)),ISERROR(FIND("Design ",B499))),IF(OR(ISERROR(FIND("thanos EVO",B499)),ISERROR(FIND("Design ",B499))),0,96.55),19.35))</f>
        <v>0</v>
      </c>
      <c r="J499" s="40"/>
      <c r="K499" s="40" t="s">
        <v>1181</v>
      </c>
      <c r="L499" s="29">
        <f>IF(K499&lt;&gt;"",IFERROR(VLOOKUP(K499,Rabattwerte_eintragen!$A$3:$C$24,3,FALSE),0),0)</f>
        <v>0</v>
      </c>
      <c r="M499" s="58">
        <f>IF(H499&lt;&gt;"",H499*(1-L499)+I499*(1-VLOOKUP("A1",Rabattwerte_eintragen!$A$3:$C$26,3,FALSE)),"")</f>
        <v>339.15</v>
      </c>
      <c r="N499" s="40"/>
      <c r="O499" s="39" t="str">
        <f t="shared" si="9"/>
        <v>Artikel online anzeigen</v>
      </c>
      <c r="P499" s="44"/>
      <c r="Q499" s="49" t="s">
        <v>2863</v>
      </c>
      <c r="R499" s="37"/>
      <c r="S499" s="55"/>
      <c r="T499" s="40" t="s">
        <v>1148</v>
      </c>
      <c r="U499" s="63" t="s">
        <v>5263</v>
      </c>
    </row>
    <row r="500" spans="1:21" x14ac:dyDescent="0.25">
      <c r="A500" s="1">
        <v>5198</v>
      </c>
      <c r="B500" s="46" t="s">
        <v>146</v>
      </c>
      <c r="C500" s="46" t="s">
        <v>2185</v>
      </c>
      <c r="D500" s="46" t="s">
        <v>2291</v>
      </c>
      <c r="E500" s="47" t="s">
        <v>1113</v>
      </c>
      <c r="F500" s="47" t="s">
        <v>1118</v>
      </c>
      <c r="G500" s="47">
        <v>700849</v>
      </c>
      <c r="H500" s="57">
        <v>355.5</v>
      </c>
      <c r="I500" s="60">
        <f>IF(R500="UP",VLOOKUP($I$1,Änderungen!$F$1:$G$4,2,FALSE),IF(OR(ISERROR(FIND("NOVOS",B500)),ISERROR(FIND("Design ",B500))),IF(OR(ISERROR(FIND("thanos EVO",B500)),ISERROR(FIND("Design ",B500))),0,96.55),19.35))</f>
        <v>0</v>
      </c>
      <c r="J500" s="40"/>
      <c r="K500" s="40" t="s">
        <v>1180</v>
      </c>
      <c r="L500" s="29">
        <f>IF(K500&lt;&gt;"",IFERROR(VLOOKUP(K500,Rabattwerte_eintragen!$A$3:$C$24,3,FALSE),0),0)</f>
        <v>0</v>
      </c>
      <c r="M500" s="58">
        <f>IF(H500&lt;&gt;"",H500*(1-L500)+I500*(1-VLOOKUP("A1",Rabattwerte_eintragen!$A$3:$C$26,3,FALSE)),"")</f>
        <v>355.5</v>
      </c>
      <c r="N500" s="40"/>
      <c r="O500" s="39" t="str">
        <f t="shared" si="9"/>
        <v>Artikel online anzeigen</v>
      </c>
      <c r="P500" s="44"/>
      <c r="Q500" s="49" t="s">
        <v>2864</v>
      </c>
      <c r="R500" s="37"/>
      <c r="S500" s="55"/>
      <c r="T500" s="40" t="s">
        <v>1148</v>
      </c>
      <c r="U500" s="63" t="s">
        <v>5266</v>
      </c>
    </row>
    <row r="501" spans="1:21" x14ac:dyDescent="0.25">
      <c r="A501" s="1">
        <v>5199</v>
      </c>
      <c r="B501" s="46" t="s">
        <v>147</v>
      </c>
      <c r="C501" s="46" t="s">
        <v>2185</v>
      </c>
      <c r="D501" s="46" t="s">
        <v>2291</v>
      </c>
      <c r="E501" s="47" t="s">
        <v>1113</v>
      </c>
      <c r="F501" s="47" t="s">
        <v>1118</v>
      </c>
      <c r="G501" s="47">
        <v>700856</v>
      </c>
      <c r="H501" s="57">
        <v>355.5</v>
      </c>
      <c r="I501" s="60">
        <f>IF(R501="UP",VLOOKUP($I$1,Änderungen!$F$1:$G$4,2,FALSE),IF(OR(ISERROR(FIND("NOVOS",B501)),ISERROR(FIND("Design ",B501))),IF(OR(ISERROR(FIND("thanos EVO",B501)),ISERROR(FIND("Design ",B501))),0,96.55),19.35))</f>
        <v>0</v>
      </c>
      <c r="J501" s="40"/>
      <c r="K501" s="40" t="s">
        <v>1180</v>
      </c>
      <c r="L501" s="29">
        <f>IF(K501&lt;&gt;"",IFERROR(VLOOKUP(K501,Rabattwerte_eintragen!$A$3:$C$24,3,FALSE),0),0)</f>
        <v>0</v>
      </c>
      <c r="M501" s="58">
        <f>IF(H501&lt;&gt;"",H501*(1-L501)+I501*(1-VLOOKUP("A1",Rabattwerte_eintragen!$A$3:$C$26,3,FALSE)),"")</f>
        <v>355.5</v>
      </c>
      <c r="N501" s="40"/>
      <c r="O501" s="39" t="str">
        <f t="shared" si="9"/>
        <v>Artikel online anzeigen</v>
      </c>
      <c r="P501" s="44"/>
      <c r="Q501" s="49" t="s">
        <v>2865</v>
      </c>
      <c r="R501" s="37"/>
      <c r="S501" s="55"/>
      <c r="T501" s="40" t="s">
        <v>1148</v>
      </c>
      <c r="U501" s="63" t="s">
        <v>5267</v>
      </c>
    </row>
    <row r="502" spans="1:21" x14ac:dyDescent="0.25">
      <c r="A502" s="1">
        <v>5200</v>
      </c>
      <c r="B502" s="46" t="s">
        <v>148</v>
      </c>
      <c r="C502" s="46" t="s">
        <v>2185</v>
      </c>
      <c r="D502" s="46" t="s">
        <v>2291</v>
      </c>
      <c r="E502" s="47" t="s">
        <v>1113</v>
      </c>
      <c r="F502" s="47" t="s">
        <v>1118</v>
      </c>
      <c r="G502" s="47">
        <v>700863</v>
      </c>
      <c r="H502" s="57">
        <v>384</v>
      </c>
      <c r="I502" s="60">
        <f>IF(R502="UP",VLOOKUP($I$1,Änderungen!$F$1:$G$4,2,FALSE),IF(OR(ISERROR(FIND("NOVOS",B502)),ISERROR(FIND("Design ",B502))),IF(OR(ISERROR(FIND("thanos EVO",B502)),ISERROR(FIND("Design ",B502))),0,96.55),19.35))</f>
        <v>0</v>
      </c>
      <c r="J502" s="40"/>
      <c r="K502" s="40" t="s">
        <v>1180</v>
      </c>
      <c r="L502" s="29">
        <f>IF(K502&lt;&gt;"",IFERROR(VLOOKUP(K502,Rabattwerte_eintragen!$A$3:$C$24,3,FALSE),0),0)</f>
        <v>0</v>
      </c>
      <c r="M502" s="58">
        <f>IF(H502&lt;&gt;"",H502*(1-L502)+I502*(1-VLOOKUP("A1",Rabattwerte_eintragen!$A$3:$C$26,3,FALSE)),"")</f>
        <v>384</v>
      </c>
      <c r="N502" s="40"/>
      <c r="O502" s="39" t="str">
        <f t="shared" si="9"/>
        <v>Artikel online anzeigen</v>
      </c>
      <c r="P502" s="44"/>
      <c r="Q502" s="49" t="s">
        <v>2866</v>
      </c>
      <c r="R502" s="37"/>
      <c r="S502" s="55"/>
      <c r="T502" s="40" t="s">
        <v>1148</v>
      </c>
      <c r="U502" s="63" t="s">
        <v>5268</v>
      </c>
    </row>
    <row r="503" spans="1:21" x14ac:dyDescent="0.25">
      <c r="A503" s="1">
        <v>5201</v>
      </c>
      <c r="B503" s="46" t="s">
        <v>149</v>
      </c>
      <c r="C503" s="46" t="s">
        <v>2185</v>
      </c>
      <c r="D503" s="46" t="s">
        <v>2291</v>
      </c>
      <c r="E503" s="47" t="s">
        <v>1113</v>
      </c>
      <c r="F503" s="47" t="s">
        <v>1118</v>
      </c>
      <c r="G503" s="47">
        <v>700870</v>
      </c>
      <c r="H503" s="57">
        <v>384</v>
      </c>
      <c r="I503" s="60">
        <f>IF(R503="UP",VLOOKUP($I$1,Änderungen!$F$1:$G$4,2,FALSE),IF(OR(ISERROR(FIND("NOVOS",B503)),ISERROR(FIND("Design ",B503))),IF(OR(ISERROR(FIND("thanos EVO",B503)),ISERROR(FIND("Design ",B503))),0,96.55),19.35))</f>
        <v>0</v>
      </c>
      <c r="J503" s="40"/>
      <c r="K503" s="40" t="s">
        <v>1180</v>
      </c>
      <c r="L503" s="29">
        <f>IF(K503&lt;&gt;"",IFERROR(VLOOKUP(K503,Rabattwerte_eintragen!$A$3:$C$24,3,FALSE),0),0)</f>
        <v>0</v>
      </c>
      <c r="M503" s="58">
        <f>IF(H503&lt;&gt;"",H503*(1-L503)+I503*(1-VLOOKUP("A1",Rabattwerte_eintragen!$A$3:$C$26,3,FALSE)),"")</f>
        <v>384</v>
      </c>
      <c r="N503" s="40"/>
      <c r="O503" s="39" t="str">
        <f t="shared" si="9"/>
        <v>Artikel online anzeigen</v>
      </c>
      <c r="P503" s="44"/>
      <c r="Q503" s="49" t="s">
        <v>2867</v>
      </c>
      <c r="R503" s="37"/>
      <c r="S503" s="55"/>
      <c r="T503" s="40" t="s">
        <v>1148</v>
      </c>
      <c r="U503" s="63" t="s">
        <v>5269</v>
      </c>
    </row>
    <row r="504" spans="1:21" x14ac:dyDescent="0.25">
      <c r="A504" s="1">
        <v>5202</v>
      </c>
      <c r="B504" s="46" t="s">
        <v>150</v>
      </c>
      <c r="C504" s="46" t="s">
        <v>2185</v>
      </c>
      <c r="D504" s="46" t="s">
        <v>2291</v>
      </c>
      <c r="E504" s="47" t="s">
        <v>1113</v>
      </c>
      <c r="F504" s="47" t="s">
        <v>1118</v>
      </c>
      <c r="G504" s="47">
        <v>707374</v>
      </c>
      <c r="H504" s="57">
        <v>421.3</v>
      </c>
      <c r="I504" s="60">
        <f>IF(R504="UP",VLOOKUP($I$1,Änderungen!$F$1:$G$4,2,FALSE),IF(OR(ISERROR(FIND("NOVOS",B504)),ISERROR(FIND("Design ",B504))),IF(OR(ISERROR(FIND("thanos EVO",B504)),ISERROR(FIND("Design ",B504))),0,96.55),19.35))</f>
        <v>0</v>
      </c>
      <c r="J504" s="40"/>
      <c r="K504" s="40" t="s">
        <v>1180</v>
      </c>
      <c r="L504" s="29">
        <f>IF(K504&lt;&gt;"",IFERROR(VLOOKUP(K504,Rabattwerte_eintragen!$A$3:$C$24,3,FALSE),0),0)</f>
        <v>0</v>
      </c>
      <c r="M504" s="58">
        <f>IF(H504&lt;&gt;"",H504*(1-L504)+I504*(1-VLOOKUP("A1",Rabattwerte_eintragen!$A$3:$C$26,3,FALSE)),"")</f>
        <v>421.3</v>
      </c>
      <c r="N504" s="40"/>
      <c r="O504" s="39" t="str">
        <f t="shared" si="9"/>
        <v>Artikel online anzeigen</v>
      </c>
      <c r="P504" s="44"/>
      <c r="Q504" s="49" t="s">
        <v>2868</v>
      </c>
      <c r="R504" s="37"/>
      <c r="S504" s="55"/>
      <c r="T504" s="40" t="s">
        <v>1148</v>
      </c>
      <c r="U504" s="63" t="s">
        <v>5266</v>
      </c>
    </row>
    <row r="505" spans="1:21" x14ac:dyDescent="0.25">
      <c r="A505" s="1">
        <v>5203</v>
      </c>
      <c r="B505" s="46" t="s">
        <v>151</v>
      </c>
      <c r="C505" s="46" t="s">
        <v>2185</v>
      </c>
      <c r="D505" s="46" t="s">
        <v>2291</v>
      </c>
      <c r="E505" s="47" t="s">
        <v>1113</v>
      </c>
      <c r="F505" s="47" t="s">
        <v>1118</v>
      </c>
      <c r="G505" s="47">
        <v>707381</v>
      </c>
      <c r="H505" s="57">
        <v>421.3</v>
      </c>
      <c r="I505" s="60">
        <f>IF(R505="UP",VLOOKUP($I$1,Änderungen!$F$1:$G$4,2,FALSE),IF(OR(ISERROR(FIND("NOVOS",B505)),ISERROR(FIND("Design ",B505))),IF(OR(ISERROR(FIND("thanos EVO",B505)),ISERROR(FIND("Design ",B505))),0,96.55),19.35))</f>
        <v>0</v>
      </c>
      <c r="J505" s="40"/>
      <c r="K505" s="40" t="s">
        <v>1180</v>
      </c>
      <c r="L505" s="29">
        <f>IF(K505&lt;&gt;"",IFERROR(VLOOKUP(K505,Rabattwerte_eintragen!$A$3:$C$24,3,FALSE),0),0)</f>
        <v>0</v>
      </c>
      <c r="M505" s="58">
        <f>IF(H505&lt;&gt;"",H505*(1-L505)+I505*(1-VLOOKUP("A1",Rabattwerte_eintragen!$A$3:$C$26,3,FALSE)),"")</f>
        <v>421.3</v>
      </c>
      <c r="N505" s="40"/>
      <c r="O505" s="39" t="str">
        <f t="shared" si="9"/>
        <v>Artikel online anzeigen</v>
      </c>
      <c r="P505" s="44"/>
      <c r="Q505" s="49" t="s">
        <v>2869</v>
      </c>
      <c r="R505" s="37"/>
      <c r="S505" s="55"/>
      <c r="T505" s="40" t="s">
        <v>1148</v>
      </c>
      <c r="U505" s="63" t="s">
        <v>5267</v>
      </c>
    </row>
    <row r="506" spans="1:21" x14ac:dyDescent="0.25">
      <c r="A506" s="1">
        <v>5206</v>
      </c>
      <c r="B506" s="46" t="s">
        <v>154</v>
      </c>
      <c r="C506" s="46" t="s">
        <v>2185</v>
      </c>
      <c r="D506" s="46" t="s">
        <v>2291</v>
      </c>
      <c r="E506" s="47" t="s">
        <v>1113</v>
      </c>
      <c r="F506" s="47" t="s">
        <v>1118</v>
      </c>
      <c r="G506" s="47">
        <v>700900</v>
      </c>
      <c r="H506" s="57">
        <v>322.40000000000003</v>
      </c>
      <c r="I506" s="60">
        <f>IF(R506="UP",VLOOKUP($I$1,Änderungen!$F$1:$G$4,2,FALSE),IF(OR(ISERROR(FIND("NOVOS",B506)),ISERROR(FIND("Design ",B506))),IF(OR(ISERROR(FIND("thanos EVO",B506)),ISERROR(FIND("Design ",B506))),0,96.55),19.35))</f>
        <v>0</v>
      </c>
      <c r="J506" s="40"/>
      <c r="K506" s="40" t="s">
        <v>1180</v>
      </c>
      <c r="L506" s="29">
        <f>IF(K506&lt;&gt;"",IFERROR(VLOOKUP(K506,Rabattwerte_eintragen!$A$3:$C$24,3,FALSE),0),0)</f>
        <v>0</v>
      </c>
      <c r="M506" s="58">
        <f>IF(H506&lt;&gt;"",H506*(1-L506)+I506*(1-VLOOKUP("A1",Rabattwerte_eintragen!$A$3:$C$26,3,FALSE)),"")</f>
        <v>322.40000000000003</v>
      </c>
      <c r="N506" s="40"/>
      <c r="O506" s="39" t="str">
        <f t="shared" si="9"/>
        <v>Artikel online anzeigen</v>
      </c>
      <c r="P506" s="44"/>
      <c r="Q506" s="49" t="s">
        <v>2870</v>
      </c>
      <c r="R506" s="37"/>
      <c r="S506" s="55"/>
      <c r="T506" s="40" t="s">
        <v>1148</v>
      </c>
      <c r="U506" s="63" t="s">
        <v>5270</v>
      </c>
    </row>
    <row r="507" spans="1:21" x14ac:dyDescent="0.25">
      <c r="A507" s="1">
        <v>5207</v>
      </c>
      <c r="B507" s="46" t="s">
        <v>155</v>
      </c>
      <c r="C507" s="46" t="s">
        <v>2185</v>
      </c>
      <c r="D507" s="46" t="s">
        <v>2291</v>
      </c>
      <c r="E507" s="47" t="s">
        <v>1113</v>
      </c>
      <c r="F507" s="47" t="s">
        <v>1118</v>
      </c>
      <c r="G507" s="47">
        <v>700917</v>
      </c>
      <c r="H507" s="57">
        <v>322.40000000000003</v>
      </c>
      <c r="I507" s="60">
        <f>IF(R507="UP",VLOOKUP($I$1,Änderungen!$F$1:$G$4,2,FALSE),IF(OR(ISERROR(FIND("NOVOS",B507)),ISERROR(FIND("Design ",B507))),IF(OR(ISERROR(FIND("thanos EVO",B507)),ISERROR(FIND("Design ",B507))),0,96.55),19.35))</f>
        <v>0</v>
      </c>
      <c r="J507" s="40"/>
      <c r="K507" s="40" t="s">
        <v>1180</v>
      </c>
      <c r="L507" s="29">
        <f>IF(K507&lt;&gt;"",IFERROR(VLOOKUP(K507,Rabattwerte_eintragen!$A$3:$C$24,3,FALSE),0),0)</f>
        <v>0</v>
      </c>
      <c r="M507" s="58">
        <f>IF(H507&lt;&gt;"",H507*(1-L507)+I507*(1-VLOOKUP("A1",Rabattwerte_eintragen!$A$3:$C$26,3,FALSE)),"")</f>
        <v>322.40000000000003</v>
      </c>
      <c r="N507" s="40"/>
      <c r="O507" s="39" t="str">
        <f t="shared" si="9"/>
        <v>Artikel online anzeigen</v>
      </c>
      <c r="P507" s="44"/>
      <c r="Q507" s="49" t="s">
        <v>2871</v>
      </c>
      <c r="R507" s="37"/>
      <c r="S507" s="55"/>
      <c r="T507" s="40" t="s">
        <v>1148</v>
      </c>
      <c r="U507" s="63" t="s">
        <v>5271</v>
      </c>
    </row>
    <row r="508" spans="1:21" x14ac:dyDescent="0.25">
      <c r="A508" s="1">
        <v>5210</v>
      </c>
      <c r="B508" s="46" t="s">
        <v>158</v>
      </c>
      <c r="C508" s="46" t="s">
        <v>2185</v>
      </c>
      <c r="D508" s="46" t="s">
        <v>2291</v>
      </c>
      <c r="E508" s="47" t="s">
        <v>1113</v>
      </c>
      <c r="F508" s="47" t="s">
        <v>1118</v>
      </c>
      <c r="G508" s="47">
        <v>700948</v>
      </c>
      <c r="H508" s="57">
        <v>404.5</v>
      </c>
      <c r="I508" s="60">
        <f>IF(R508="UP",VLOOKUP($I$1,Änderungen!$F$1:$G$4,2,FALSE),IF(OR(ISERROR(FIND("NOVOS",B508)),ISERROR(FIND("Design ",B508))),IF(OR(ISERROR(FIND("thanos EVO",B508)),ISERROR(FIND("Design ",B508))),0,96.55),19.35))</f>
        <v>0</v>
      </c>
      <c r="J508" s="40"/>
      <c r="K508" s="40" t="s">
        <v>1180</v>
      </c>
      <c r="L508" s="29">
        <f>IF(K508&lt;&gt;"",IFERROR(VLOOKUP(K508,Rabattwerte_eintragen!$A$3:$C$24,3,FALSE),0),0)</f>
        <v>0</v>
      </c>
      <c r="M508" s="58">
        <f>IF(H508&lt;&gt;"",H508*(1-L508)+I508*(1-VLOOKUP("A1",Rabattwerte_eintragen!$A$3:$C$26,3,FALSE)),"")</f>
        <v>404.5</v>
      </c>
      <c r="N508" s="40"/>
      <c r="O508" s="39" t="str">
        <f t="shared" si="9"/>
        <v>Artikel online anzeigen</v>
      </c>
      <c r="P508" s="44"/>
      <c r="Q508" s="49" t="s">
        <v>2872</v>
      </c>
      <c r="R508" s="37"/>
      <c r="S508" s="55"/>
      <c r="T508" s="40" t="s">
        <v>1148</v>
      </c>
      <c r="U508" s="63" t="s">
        <v>5272</v>
      </c>
    </row>
    <row r="509" spans="1:21" x14ac:dyDescent="0.25">
      <c r="A509" s="1">
        <v>5211</v>
      </c>
      <c r="B509" s="46" t="s">
        <v>159</v>
      </c>
      <c r="C509" s="46" t="s">
        <v>2185</v>
      </c>
      <c r="D509" s="46" t="s">
        <v>2291</v>
      </c>
      <c r="E509" s="47" t="s">
        <v>1113</v>
      </c>
      <c r="F509" s="47" t="s">
        <v>1118</v>
      </c>
      <c r="G509" s="47">
        <v>700955</v>
      </c>
      <c r="H509" s="57">
        <v>404.5</v>
      </c>
      <c r="I509" s="60">
        <f>IF(R509="UP",VLOOKUP($I$1,Änderungen!$F$1:$G$4,2,FALSE),IF(OR(ISERROR(FIND("NOVOS",B509)),ISERROR(FIND("Design ",B509))),IF(OR(ISERROR(FIND("thanos EVO",B509)),ISERROR(FIND("Design ",B509))),0,96.55),19.35))</f>
        <v>0</v>
      </c>
      <c r="J509" s="40"/>
      <c r="K509" s="40" t="s">
        <v>1180</v>
      </c>
      <c r="L509" s="29">
        <f>IF(K509&lt;&gt;"",IFERROR(VLOOKUP(K509,Rabattwerte_eintragen!$A$3:$C$24,3,FALSE),0),0)</f>
        <v>0</v>
      </c>
      <c r="M509" s="58">
        <f>IF(H509&lt;&gt;"",H509*(1-L509)+I509*(1-VLOOKUP("A1",Rabattwerte_eintragen!$A$3:$C$26,3,FALSE)),"")</f>
        <v>404.5</v>
      </c>
      <c r="N509" s="40"/>
      <c r="O509" s="39" t="str">
        <f t="shared" si="9"/>
        <v>Artikel online anzeigen</v>
      </c>
      <c r="P509" s="44"/>
      <c r="Q509" s="49" t="s">
        <v>2873</v>
      </c>
      <c r="R509" s="37"/>
      <c r="S509" s="55"/>
      <c r="T509" s="40" t="s">
        <v>1148</v>
      </c>
      <c r="U509" s="63" t="s">
        <v>5273</v>
      </c>
    </row>
    <row r="510" spans="1:21" x14ac:dyDescent="0.25">
      <c r="A510" s="1">
        <v>5204</v>
      </c>
      <c r="B510" s="46" t="s">
        <v>152</v>
      </c>
      <c r="C510" s="46" t="s">
        <v>2185</v>
      </c>
      <c r="D510" s="46" t="s">
        <v>2291</v>
      </c>
      <c r="E510" s="47" t="s">
        <v>1113</v>
      </c>
      <c r="F510" s="47" t="s">
        <v>1118</v>
      </c>
      <c r="G510" s="47">
        <v>700887</v>
      </c>
      <c r="H510" s="57">
        <v>322.40000000000003</v>
      </c>
      <c r="I510" s="60">
        <f>IF(R510="UP",VLOOKUP($I$1,Änderungen!$F$1:$G$4,2,FALSE),IF(OR(ISERROR(FIND("NOVOS",B510)),ISERROR(FIND("Design ",B510))),IF(OR(ISERROR(FIND("thanos EVO",B510)),ISERROR(FIND("Design ",B510))),0,96.55),19.35))</f>
        <v>0</v>
      </c>
      <c r="J510" s="40"/>
      <c r="K510" s="40" t="s">
        <v>1180</v>
      </c>
      <c r="L510" s="29">
        <f>IF(K510&lt;&gt;"",IFERROR(VLOOKUP(K510,Rabattwerte_eintragen!$A$3:$C$24,3,FALSE),0),0)</f>
        <v>0</v>
      </c>
      <c r="M510" s="58">
        <f>IF(H510&lt;&gt;"",H510*(1-L510)+I510*(1-VLOOKUP("A1",Rabattwerte_eintragen!$A$3:$C$26,3,FALSE)),"")</f>
        <v>322.40000000000003</v>
      </c>
      <c r="N510" s="40"/>
      <c r="O510" s="39" t="str">
        <f t="shared" si="9"/>
        <v>Artikel online anzeigen</v>
      </c>
      <c r="P510" s="44"/>
      <c r="Q510" s="49" t="s">
        <v>2874</v>
      </c>
      <c r="R510" s="37"/>
      <c r="S510" s="55"/>
      <c r="T510" s="40" t="s">
        <v>1148</v>
      </c>
      <c r="U510" s="63" t="s">
        <v>5274</v>
      </c>
    </row>
    <row r="511" spans="1:21" x14ac:dyDescent="0.25">
      <c r="A511" s="1">
        <v>5205</v>
      </c>
      <c r="B511" s="46" t="s">
        <v>153</v>
      </c>
      <c r="C511" s="46" t="s">
        <v>2185</v>
      </c>
      <c r="D511" s="46" t="s">
        <v>2291</v>
      </c>
      <c r="E511" s="47" t="s">
        <v>1113</v>
      </c>
      <c r="F511" s="47" t="s">
        <v>1118</v>
      </c>
      <c r="G511" s="47">
        <v>700894</v>
      </c>
      <c r="H511" s="57">
        <v>322.40000000000003</v>
      </c>
      <c r="I511" s="60">
        <f>IF(R511="UP",VLOOKUP($I$1,Änderungen!$F$1:$G$4,2,FALSE),IF(OR(ISERROR(FIND("NOVOS",B511)),ISERROR(FIND("Design ",B511))),IF(OR(ISERROR(FIND("thanos EVO",B511)),ISERROR(FIND("Design ",B511))),0,96.55),19.35))</f>
        <v>0</v>
      </c>
      <c r="J511" s="40"/>
      <c r="K511" s="40" t="s">
        <v>1180</v>
      </c>
      <c r="L511" s="29">
        <f>IF(K511&lt;&gt;"",IFERROR(VLOOKUP(K511,Rabattwerte_eintragen!$A$3:$C$24,3,FALSE),0),0)</f>
        <v>0</v>
      </c>
      <c r="M511" s="58">
        <f>IF(H511&lt;&gt;"",H511*(1-L511)+I511*(1-VLOOKUP("A1",Rabattwerte_eintragen!$A$3:$C$26,3,FALSE)),"")</f>
        <v>322.40000000000003</v>
      </c>
      <c r="N511" s="40"/>
      <c r="O511" s="39" t="str">
        <f t="shared" si="9"/>
        <v>Artikel online anzeigen</v>
      </c>
      <c r="P511" s="44"/>
      <c r="Q511" s="49" t="s">
        <v>2875</v>
      </c>
      <c r="R511" s="37"/>
      <c r="S511" s="55"/>
      <c r="T511" s="40" t="s">
        <v>1148</v>
      </c>
      <c r="U511" s="63" t="s">
        <v>5271</v>
      </c>
    </row>
    <row r="512" spans="1:21" x14ac:dyDescent="0.25">
      <c r="A512" s="1">
        <v>5208</v>
      </c>
      <c r="B512" s="46" t="s">
        <v>156</v>
      </c>
      <c r="C512" s="46" t="s">
        <v>2185</v>
      </c>
      <c r="D512" s="46" t="s">
        <v>2291</v>
      </c>
      <c r="E512" s="47" t="s">
        <v>1113</v>
      </c>
      <c r="F512" s="47" t="s">
        <v>1118</v>
      </c>
      <c r="G512" s="47">
        <v>700924</v>
      </c>
      <c r="H512" s="57">
        <v>404.5</v>
      </c>
      <c r="I512" s="60">
        <f>IF(R512="UP",VLOOKUP($I$1,Änderungen!$F$1:$G$4,2,FALSE),IF(OR(ISERROR(FIND("NOVOS",B512)),ISERROR(FIND("Design ",B512))),IF(OR(ISERROR(FIND("thanos EVO",B512)),ISERROR(FIND("Design ",B512))),0,96.55),19.35))</f>
        <v>0</v>
      </c>
      <c r="J512" s="40"/>
      <c r="K512" s="40" t="s">
        <v>1180</v>
      </c>
      <c r="L512" s="29">
        <f>IF(K512&lt;&gt;"",IFERROR(VLOOKUP(K512,Rabattwerte_eintragen!$A$3:$C$24,3,FALSE),0),0)</f>
        <v>0</v>
      </c>
      <c r="M512" s="58">
        <f>IF(H512&lt;&gt;"",H512*(1-L512)+I512*(1-VLOOKUP("A1",Rabattwerte_eintragen!$A$3:$C$26,3,FALSE)),"")</f>
        <v>404.5</v>
      </c>
      <c r="N512" s="40"/>
      <c r="O512" s="39" t="str">
        <f t="shared" si="9"/>
        <v>Artikel online anzeigen</v>
      </c>
      <c r="P512" s="44"/>
      <c r="Q512" s="49" t="s">
        <v>2876</v>
      </c>
      <c r="R512" s="37"/>
      <c r="S512" s="55"/>
      <c r="T512" s="40" t="s">
        <v>1148</v>
      </c>
      <c r="U512" s="63" t="s">
        <v>5275</v>
      </c>
    </row>
    <row r="513" spans="1:21" x14ac:dyDescent="0.25">
      <c r="A513" s="1">
        <v>5209</v>
      </c>
      <c r="B513" s="46" t="s">
        <v>157</v>
      </c>
      <c r="C513" s="46" t="s">
        <v>2185</v>
      </c>
      <c r="D513" s="46" t="s">
        <v>2291</v>
      </c>
      <c r="E513" s="47" t="s">
        <v>1113</v>
      </c>
      <c r="F513" s="47" t="s">
        <v>1118</v>
      </c>
      <c r="G513" s="47">
        <v>700931</v>
      </c>
      <c r="H513" s="57">
        <v>404.5</v>
      </c>
      <c r="I513" s="60">
        <f>IF(R513="UP",VLOOKUP($I$1,Änderungen!$F$1:$G$4,2,FALSE),IF(OR(ISERROR(FIND("NOVOS",B513)),ISERROR(FIND("Design ",B513))),IF(OR(ISERROR(FIND("thanos EVO",B513)),ISERROR(FIND("Design ",B513))),0,96.55),19.35))</f>
        <v>0</v>
      </c>
      <c r="J513" s="40"/>
      <c r="K513" s="40" t="s">
        <v>1180</v>
      </c>
      <c r="L513" s="29">
        <f>IF(K513&lt;&gt;"",IFERROR(VLOOKUP(K513,Rabattwerte_eintragen!$A$3:$C$24,3,FALSE),0),0)</f>
        <v>0</v>
      </c>
      <c r="M513" s="58">
        <f>IF(H513&lt;&gt;"",H513*(1-L513)+I513*(1-VLOOKUP("A1",Rabattwerte_eintragen!$A$3:$C$26,3,FALSE)),"")</f>
        <v>404.5</v>
      </c>
      <c r="N513" s="40"/>
      <c r="O513" s="39" t="str">
        <f t="shared" si="9"/>
        <v>Artikel online anzeigen</v>
      </c>
      <c r="P513" s="44"/>
      <c r="Q513" s="49" t="s">
        <v>2877</v>
      </c>
      <c r="R513" s="37"/>
      <c r="S513" s="55"/>
      <c r="T513" s="40" t="s">
        <v>1148</v>
      </c>
      <c r="U513" s="63" t="s">
        <v>5276</v>
      </c>
    </row>
    <row r="514" spans="1:21" x14ac:dyDescent="0.25">
      <c r="A514" s="1">
        <v>2962</v>
      </c>
      <c r="B514" s="46" t="s">
        <v>46</v>
      </c>
      <c r="C514" s="46" t="s">
        <v>2186</v>
      </c>
      <c r="D514" s="46" t="s">
        <v>46</v>
      </c>
      <c r="E514" s="47" t="s">
        <v>1113</v>
      </c>
      <c r="F514" s="47" t="s">
        <v>1118</v>
      </c>
      <c r="G514" s="47">
        <v>591577</v>
      </c>
      <c r="H514" s="57">
        <v>384.75</v>
      </c>
      <c r="I514" s="60">
        <f>IF(R514="UP",VLOOKUP($I$1,Änderungen!$F$1:$G$4,2,FALSE),IF(OR(ISERROR(FIND("NOVOS",B514)),ISERROR(FIND("Design ",B514))),IF(OR(ISERROR(FIND("thanos EVO",B514)),ISERROR(FIND("Design ",B514))),0,96.55),19.35))</f>
        <v>0</v>
      </c>
      <c r="J514" s="40"/>
      <c r="K514" s="40" t="s">
        <v>1177</v>
      </c>
      <c r="L514" s="29">
        <f>IF(K514&lt;&gt;"",IFERROR(VLOOKUP(K514,Rabattwerte_eintragen!$A$3:$C$24,3,FALSE),0),0)</f>
        <v>0</v>
      </c>
      <c r="M514" s="58">
        <f>IF(H514&lt;&gt;"",H514*(1-L514)+I514*(1-VLOOKUP("A1",Rabattwerte_eintragen!$A$3:$C$26,3,FALSE)),"")</f>
        <v>384.75</v>
      </c>
      <c r="N514" s="40"/>
      <c r="O514" s="39" t="str">
        <f t="shared" si="9"/>
        <v>Artikel online anzeigen</v>
      </c>
      <c r="P514" s="44"/>
      <c r="Q514" s="49" t="s">
        <v>2878</v>
      </c>
      <c r="R514" s="37"/>
      <c r="S514" s="55"/>
      <c r="T514" s="40" t="s">
        <v>1144</v>
      </c>
      <c r="U514" s="63" t="s">
        <v>5277</v>
      </c>
    </row>
    <row r="515" spans="1:21" x14ac:dyDescent="0.25">
      <c r="A515" s="1">
        <v>1910</v>
      </c>
      <c r="B515" s="46" t="s">
        <v>1590</v>
      </c>
      <c r="C515" s="46" t="s">
        <v>2187</v>
      </c>
      <c r="D515" s="46" t="s">
        <v>2292</v>
      </c>
      <c r="E515" s="47" t="s">
        <v>2249</v>
      </c>
      <c r="F515" s="47" t="s">
        <v>2250</v>
      </c>
      <c r="G515" s="47">
        <v>622837</v>
      </c>
      <c r="H515" s="57">
        <v>26.9</v>
      </c>
      <c r="I515" s="60">
        <f>IF(R515="UP",VLOOKUP($I$1,Änderungen!$F$1:$G$4,2,FALSE),IF(OR(ISERROR(FIND("NOVOS",B515)),ISERROR(FIND("Design ",B515))),IF(OR(ISERROR(FIND("thanos EVO",B515)),ISERROR(FIND("Design ",B515))),0,96.55),19.35))</f>
        <v>0</v>
      </c>
      <c r="J515" s="40"/>
      <c r="K515" s="40" t="s">
        <v>1172</v>
      </c>
      <c r="L515" s="29">
        <f>IF(K515&lt;&gt;"",IFERROR(VLOOKUP(K515,Rabattwerte_eintragen!$A$3:$C$24,3,FALSE),0),0)</f>
        <v>0</v>
      </c>
      <c r="M515" s="58">
        <f>IF(H515&lt;&gt;"",H515*(1-L515)+I515*(1-VLOOKUP("A1",Rabattwerte_eintragen!$A$3:$C$26,3,FALSE)),"")</f>
        <v>26.9</v>
      </c>
      <c r="N515" s="40"/>
      <c r="O515" s="39" t="str">
        <f t="shared" si="9"/>
        <v>Artikel online anzeigen</v>
      </c>
      <c r="P515" s="44"/>
      <c r="Q515" s="49" t="s">
        <v>2879</v>
      </c>
      <c r="R515" s="37"/>
      <c r="S515" s="55"/>
      <c r="T515" s="40" t="s">
        <v>1145</v>
      </c>
      <c r="U515" s="63" t="s">
        <v>5278</v>
      </c>
    </row>
    <row r="516" spans="1:21" x14ac:dyDescent="0.25">
      <c r="A516" s="1">
        <v>1919</v>
      </c>
      <c r="B516" s="46" t="s">
        <v>1591</v>
      </c>
      <c r="C516" s="46" t="s">
        <v>2187</v>
      </c>
      <c r="D516" s="46" t="s">
        <v>2292</v>
      </c>
      <c r="E516" s="47" t="s">
        <v>2249</v>
      </c>
      <c r="F516" s="47" t="s">
        <v>2250</v>
      </c>
      <c r="G516" s="47">
        <v>622851</v>
      </c>
      <c r="H516" s="57">
        <v>30.6</v>
      </c>
      <c r="I516" s="60">
        <f>IF(R516="UP",VLOOKUP($I$1,Änderungen!$F$1:$G$4,2,FALSE),IF(OR(ISERROR(FIND("NOVOS",B516)),ISERROR(FIND("Design ",B516))),IF(OR(ISERROR(FIND("thanos EVO",B516)),ISERROR(FIND("Design ",B516))),0,96.55),19.35))</f>
        <v>0</v>
      </c>
      <c r="J516" s="40" t="s">
        <v>1019</v>
      </c>
      <c r="K516" s="40" t="s">
        <v>1172</v>
      </c>
      <c r="L516" s="29">
        <f>IF(K516&lt;&gt;"",IFERROR(VLOOKUP(K516,Rabattwerte_eintragen!$A$3:$C$24,3,FALSE),0),0)</f>
        <v>0</v>
      </c>
      <c r="M516" s="58">
        <f>IF(H516&lt;&gt;"",H516*(1-L516)+I516*(1-VLOOKUP("A1",Rabattwerte_eintragen!$A$3:$C$26,3,FALSE)),"")</f>
        <v>30.6</v>
      </c>
      <c r="N516" s="40"/>
      <c r="O516" s="39" t="str">
        <f t="shared" si="9"/>
        <v>Artikel online anzeigen</v>
      </c>
      <c r="P516" s="44"/>
      <c r="Q516" s="49" t="s">
        <v>2880</v>
      </c>
      <c r="R516" s="37"/>
      <c r="S516" s="55"/>
      <c r="T516" s="40" t="s">
        <v>1145</v>
      </c>
      <c r="U516" s="63" t="s">
        <v>5279</v>
      </c>
    </row>
    <row r="517" spans="1:21" x14ac:dyDescent="0.25">
      <c r="A517" s="1">
        <v>1922</v>
      </c>
      <c r="B517" s="46" t="s">
        <v>1592</v>
      </c>
      <c r="C517" s="46" t="s">
        <v>2187</v>
      </c>
      <c r="D517" s="46" t="s">
        <v>2292</v>
      </c>
      <c r="E517" s="47" t="s">
        <v>2249</v>
      </c>
      <c r="F517" s="47" t="s">
        <v>2250</v>
      </c>
      <c r="G517" s="47">
        <v>622783</v>
      </c>
      <c r="H517" s="57">
        <v>36.549999999999997</v>
      </c>
      <c r="I517" s="60">
        <f>IF(R517="UP",VLOOKUP($I$1,Änderungen!$F$1:$G$4,2,FALSE),IF(OR(ISERROR(FIND("NOVOS",B517)),ISERROR(FIND("Design ",B517))),IF(OR(ISERROR(FIND("thanos EVO",B517)),ISERROR(FIND("Design ",B517))),0,96.55),19.35))</f>
        <v>0</v>
      </c>
      <c r="J517" s="40" t="s">
        <v>1019</v>
      </c>
      <c r="K517" s="40" t="s">
        <v>1172</v>
      </c>
      <c r="L517" s="29">
        <f>IF(K517&lt;&gt;"",IFERROR(VLOOKUP(K517,Rabattwerte_eintragen!$A$3:$C$24,3,FALSE),0),0)</f>
        <v>0</v>
      </c>
      <c r="M517" s="58">
        <f>IF(H517&lt;&gt;"",H517*(1-L517)+I517*(1-VLOOKUP("A1",Rabattwerte_eintragen!$A$3:$C$26,3,FALSE)),"")</f>
        <v>36.549999999999997</v>
      </c>
      <c r="N517" s="40"/>
      <c r="O517" s="39" t="str">
        <f t="shared" si="9"/>
        <v>Artikel online anzeigen</v>
      </c>
      <c r="P517" s="44"/>
      <c r="Q517" s="49" t="s">
        <v>2881</v>
      </c>
      <c r="R517" s="37"/>
      <c r="S517" s="55"/>
      <c r="T517" s="40" t="s">
        <v>1145</v>
      </c>
      <c r="U517" s="63" t="s">
        <v>5280</v>
      </c>
    </row>
    <row r="518" spans="1:21" x14ac:dyDescent="0.25">
      <c r="A518" s="1">
        <v>1925</v>
      </c>
      <c r="B518" s="46" t="s">
        <v>168</v>
      </c>
      <c r="C518" s="46" t="s">
        <v>2187</v>
      </c>
      <c r="D518" s="46" t="s">
        <v>2292</v>
      </c>
      <c r="E518" s="47" t="s">
        <v>2249</v>
      </c>
      <c r="F518" s="47" t="s">
        <v>2250</v>
      </c>
      <c r="G518" s="47">
        <v>622790</v>
      </c>
      <c r="H518" s="57">
        <v>24.5</v>
      </c>
      <c r="I518" s="60">
        <f>IF(R518="UP",VLOOKUP($I$1,Änderungen!$F$1:$G$4,2,FALSE),IF(OR(ISERROR(FIND("NOVOS",B518)),ISERROR(FIND("Design ",B518))),IF(OR(ISERROR(FIND("thanos EVO",B518)),ISERROR(FIND("Design ",B518))),0,96.55),19.35))</f>
        <v>0</v>
      </c>
      <c r="J518" s="40" t="s">
        <v>1019</v>
      </c>
      <c r="K518" s="40" t="s">
        <v>1172</v>
      </c>
      <c r="L518" s="29">
        <f>IF(K518&lt;&gt;"",IFERROR(VLOOKUP(K518,Rabattwerte_eintragen!$A$3:$C$24,3,FALSE),0),0)</f>
        <v>0</v>
      </c>
      <c r="M518" s="58">
        <f>IF(H518&lt;&gt;"",H518*(1-L518)+I518*(1-VLOOKUP("A1",Rabattwerte_eintragen!$A$3:$C$26,3,FALSE)),"")</f>
        <v>24.5</v>
      </c>
      <c r="N518" s="40"/>
      <c r="O518" s="39" t="str">
        <f t="shared" si="9"/>
        <v>Artikel online anzeigen</v>
      </c>
      <c r="P518" s="44"/>
      <c r="Q518" s="49" t="s">
        <v>2882</v>
      </c>
      <c r="R518" s="37"/>
      <c r="S518" s="55"/>
      <c r="T518" s="40" t="s">
        <v>1145</v>
      </c>
      <c r="U518" s="63" t="s">
        <v>5281</v>
      </c>
    </row>
    <row r="519" spans="1:21" x14ac:dyDescent="0.25">
      <c r="A519" s="1">
        <v>1926</v>
      </c>
      <c r="B519" s="46" t="s">
        <v>1593</v>
      </c>
      <c r="C519" s="46" t="s">
        <v>2187</v>
      </c>
      <c r="D519" s="46" t="s">
        <v>2292</v>
      </c>
      <c r="E519" s="47" t="s">
        <v>2249</v>
      </c>
      <c r="F519" s="47" t="s">
        <v>2250</v>
      </c>
      <c r="G519" s="47">
        <v>651547</v>
      </c>
      <c r="H519" s="57">
        <v>24.5</v>
      </c>
      <c r="I519" s="60">
        <f>IF(R519="UP",VLOOKUP($I$1,Änderungen!$F$1:$G$4,2,FALSE),IF(OR(ISERROR(FIND("NOVOS",B519)),ISERROR(FIND("Design ",B519))),IF(OR(ISERROR(FIND("thanos EVO",B519)),ISERROR(FIND("Design ",B519))),0,96.55),19.35))</f>
        <v>0</v>
      </c>
      <c r="J519" s="40"/>
      <c r="K519" s="40" t="s">
        <v>1172</v>
      </c>
      <c r="L519" s="29">
        <f>IF(K519&lt;&gt;"",IFERROR(VLOOKUP(K519,Rabattwerte_eintragen!$A$3:$C$24,3,FALSE),0),0)</f>
        <v>0</v>
      </c>
      <c r="M519" s="58">
        <f>IF(H519&lt;&gt;"",H519*(1-L519)+I519*(1-VLOOKUP("A1",Rabattwerte_eintragen!$A$3:$C$26,3,FALSE)),"")</f>
        <v>24.5</v>
      </c>
      <c r="N519" s="40"/>
      <c r="O519" s="39" t="str">
        <f t="shared" si="9"/>
        <v>Artikel online anzeigen</v>
      </c>
      <c r="P519" s="44"/>
      <c r="Q519" s="49" t="s">
        <v>2883</v>
      </c>
      <c r="R519" s="37"/>
      <c r="S519" s="55"/>
      <c r="T519" s="40" t="s">
        <v>1145</v>
      </c>
      <c r="U519" s="63" t="s">
        <v>5282</v>
      </c>
    </row>
    <row r="520" spans="1:21" x14ac:dyDescent="0.25">
      <c r="A520" s="1">
        <v>1927</v>
      </c>
      <c r="B520" s="46" t="s">
        <v>169</v>
      </c>
      <c r="C520" s="46" t="s">
        <v>2187</v>
      </c>
      <c r="D520" s="46" t="s">
        <v>2292</v>
      </c>
      <c r="E520" s="47" t="s">
        <v>2249</v>
      </c>
      <c r="F520" s="47" t="s">
        <v>2250</v>
      </c>
      <c r="G520" s="47">
        <v>622868</v>
      </c>
      <c r="H520" s="57">
        <v>24.5</v>
      </c>
      <c r="I520" s="60">
        <f>IF(R520="UP",VLOOKUP($I$1,Änderungen!$F$1:$G$4,2,FALSE),IF(OR(ISERROR(FIND("NOVOS",B520)),ISERROR(FIND("Design ",B520))),IF(OR(ISERROR(FIND("thanos EVO",B520)),ISERROR(FIND("Design ",B520))),0,96.55),19.35))</f>
        <v>0</v>
      </c>
      <c r="J520" s="40"/>
      <c r="K520" s="40" t="s">
        <v>1172</v>
      </c>
      <c r="L520" s="29">
        <f>IF(K520&lt;&gt;"",IFERROR(VLOOKUP(K520,Rabattwerte_eintragen!$A$3:$C$24,3,FALSE),0),0)</f>
        <v>0</v>
      </c>
      <c r="M520" s="58">
        <f>IF(H520&lt;&gt;"",H520*(1-L520)+I520*(1-VLOOKUP("A1",Rabattwerte_eintragen!$A$3:$C$26,3,FALSE)),"")</f>
        <v>24.5</v>
      </c>
      <c r="N520" s="40"/>
      <c r="O520" s="39" t="str">
        <f t="shared" si="9"/>
        <v>Artikel online anzeigen</v>
      </c>
      <c r="P520" s="44"/>
      <c r="Q520" s="49" t="s">
        <v>2884</v>
      </c>
      <c r="R520" s="37"/>
      <c r="S520" s="55"/>
      <c r="T520" s="40" t="s">
        <v>1145</v>
      </c>
      <c r="U520" s="63" t="s">
        <v>5283</v>
      </c>
    </row>
    <row r="521" spans="1:21" x14ac:dyDescent="0.25">
      <c r="A521" s="1">
        <v>1928</v>
      </c>
      <c r="B521" s="46" t="s">
        <v>170</v>
      </c>
      <c r="C521" s="46" t="s">
        <v>2187</v>
      </c>
      <c r="D521" s="46" t="s">
        <v>2292</v>
      </c>
      <c r="E521" s="47" t="s">
        <v>2249</v>
      </c>
      <c r="F521" s="47" t="s">
        <v>2250</v>
      </c>
      <c r="G521" s="47">
        <v>624275</v>
      </c>
      <c r="H521" s="57">
        <v>24.5</v>
      </c>
      <c r="I521" s="60">
        <f>IF(R521="UP",VLOOKUP($I$1,Änderungen!$F$1:$G$4,2,FALSE),IF(OR(ISERROR(FIND("NOVOS",B521)),ISERROR(FIND("Design ",B521))),IF(OR(ISERROR(FIND("thanos EVO",B521)),ISERROR(FIND("Design ",B521))),0,96.55),19.35))</f>
        <v>0</v>
      </c>
      <c r="J521" s="40"/>
      <c r="K521" s="40" t="s">
        <v>1172</v>
      </c>
      <c r="L521" s="29">
        <f>IF(K521&lt;&gt;"",IFERROR(VLOOKUP(K521,Rabattwerte_eintragen!$A$3:$C$24,3,FALSE),0),0)</f>
        <v>0</v>
      </c>
      <c r="M521" s="58">
        <f>IF(H521&lt;&gt;"",H521*(1-L521)+I521*(1-VLOOKUP("A1",Rabattwerte_eintragen!$A$3:$C$26,3,FALSE)),"")</f>
        <v>24.5</v>
      </c>
      <c r="N521" s="40"/>
      <c r="O521" s="39" t="str">
        <f t="shared" si="9"/>
        <v>Artikel online anzeigen</v>
      </c>
      <c r="P521" s="44"/>
      <c r="Q521" s="49" t="s">
        <v>2885</v>
      </c>
      <c r="R521" s="37"/>
      <c r="S521" s="55"/>
      <c r="T521" s="40" t="s">
        <v>1145</v>
      </c>
      <c r="U521" s="63" t="s">
        <v>5284</v>
      </c>
    </row>
    <row r="522" spans="1:21" x14ac:dyDescent="0.25">
      <c r="A522" s="1">
        <v>1929</v>
      </c>
      <c r="B522" s="46" t="s">
        <v>171</v>
      </c>
      <c r="C522" s="46" t="s">
        <v>2187</v>
      </c>
      <c r="D522" s="46" t="s">
        <v>2292</v>
      </c>
      <c r="E522" s="47" t="s">
        <v>2249</v>
      </c>
      <c r="F522" s="47" t="s">
        <v>2250</v>
      </c>
      <c r="G522" s="47">
        <v>622875</v>
      </c>
      <c r="H522" s="57">
        <v>24.5</v>
      </c>
      <c r="I522" s="60">
        <f>IF(R522="UP",VLOOKUP($I$1,Änderungen!$F$1:$G$4,2,FALSE),IF(OR(ISERROR(FIND("NOVOS",B522)),ISERROR(FIND("Design ",B522))),IF(OR(ISERROR(FIND("thanos EVO",B522)),ISERROR(FIND("Design ",B522))),0,96.55),19.35))</f>
        <v>0</v>
      </c>
      <c r="J522" s="40"/>
      <c r="K522" s="40" t="s">
        <v>1172</v>
      </c>
      <c r="L522" s="29">
        <f>IF(K522&lt;&gt;"",IFERROR(VLOOKUP(K522,Rabattwerte_eintragen!$A$3:$C$24,3,FALSE),0),0)</f>
        <v>0</v>
      </c>
      <c r="M522" s="58">
        <f>IF(H522&lt;&gt;"",H522*(1-L522)+I522*(1-VLOOKUP("A1",Rabattwerte_eintragen!$A$3:$C$26,3,FALSE)),"")</f>
        <v>24.5</v>
      </c>
      <c r="N522" s="40"/>
      <c r="O522" s="39" t="str">
        <f t="shared" si="9"/>
        <v>Artikel online anzeigen</v>
      </c>
      <c r="P522" s="44"/>
      <c r="Q522" s="49" t="s">
        <v>2886</v>
      </c>
      <c r="R522" s="37"/>
      <c r="S522" s="55"/>
      <c r="T522" s="40" t="s">
        <v>1145</v>
      </c>
      <c r="U522" s="63" t="s">
        <v>5285</v>
      </c>
    </row>
    <row r="523" spans="1:21" x14ac:dyDescent="0.25">
      <c r="A523" s="1">
        <v>1930</v>
      </c>
      <c r="B523" s="46" t="s">
        <v>172</v>
      </c>
      <c r="C523" s="46" t="s">
        <v>2187</v>
      </c>
      <c r="D523" s="46" t="s">
        <v>2292</v>
      </c>
      <c r="E523" s="47" t="s">
        <v>2249</v>
      </c>
      <c r="F523" s="47" t="s">
        <v>2250</v>
      </c>
      <c r="G523" s="47">
        <v>643825</v>
      </c>
      <c r="H523" s="57">
        <v>24.5</v>
      </c>
      <c r="I523" s="60">
        <f>IF(R523="UP",VLOOKUP($I$1,Änderungen!$F$1:$G$4,2,FALSE),IF(OR(ISERROR(FIND("NOVOS",B523)),ISERROR(FIND("Design ",B523))),IF(OR(ISERROR(FIND("thanos EVO",B523)),ISERROR(FIND("Design ",B523))),0,96.55),19.35))</f>
        <v>0</v>
      </c>
      <c r="J523" s="40"/>
      <c r="K523" s="40" t="s">
        <v>1172</v>
      </c>
      <c r="L523" s="29">
        <f>IF(K523&lt;&gt;"",IFERROR(VLOOKUP(K523,Rabattwerte_eintragen!$A$3:$C$24,3,FALSE),0),0)</f>
        <v>0</v>
      </c>
      <c r="M523" s="58">
        <f>IF(H523&lt;&gt;"",H523*(1-L523)+I523*(1-VLOOKUP("A1",Rabattwerte_eintragen!$A$3:$C$26,3,FALSE)),"")</f>
        <v>24.5</v>
      </c>
      <c r="N523" s="40"/>
      <c r="O523" s="39" t="str">
        <f t="shared" si="9"/>
        <v>Artikel online anzeigen</v>
      </c>
      <c r="P523" s="44"/>
      <c r="Q523" s="49" t="s">
        <v>2887</v>
      </c>
      <c r="R523" s="37"/>
      <c r="S523" s="55"/>
      <c r="T523" s="40" t="s">
        <v>1145</v>
      </c>
      <c r="U523" s="63" t="s">
        <v>5286</v>
      </c>
    </row>
    <row r="524" spans="1:21" x14ac:dyDescent="0.25">
      <c r="A524" s="1">
        <v>1923</v>
      </c>
      <c r="B524" s="46" t="s">
        <v>166</v>
      </c>
      <c r="C524" s="46" t="s">
        <v>2187</v>
      </c>
      <c r="D524" s="46" t="s">
        <v>2292</v>
      </c>
      <c r="E524" s="47" t="s">
        <v>2249</v>
      </c>
      <c r="F524" s="47" t="s">
        <v>2250</v>
      </c>
      <c r="G524" s="47">
        <v>622806</v>
      </c>
      <c r="H524" s="57">
        <v>30.150000000000002</v>
      </c>
      <c r="I524" s="60">
        <f>IF(R524="UP",VLOOKUP($I$1,Änderungen!$F$1:$G$4,2,FALSE),IF(OR(ISERROR(FIND("NOVOS",B524)),ISERROR(FIND("Design ",B524))),IF(OR(ISERROR(FIND("thanos EVO",B524)),ISERROR(FIND("Design ",B524))),0,96.55),19.35))</f>
        <v>0</v>
      </c>
      <c r="J524" s="40" t="s">
        <v>1019</v>
      </c>
      <c r="K524" s="40" t="s">
        <v>1172</v>
      </c>
      <c r="L524" s="29">
        <f>IF(K524&lt;&gt;"",IFERROR(VLOOKUP(K524,Rabattwerte_eintragen!$A$3:$C$24,3,FALSE),0),0)</f>
        <v>0</v>
      </c>
      <c r="M524" s="58">
        <f>IF(H524&lt;&gt;"",H524*(1-L524)+I524*(1-VLOOKUP("A1",Rabattwerte_eintragen!$A$3:$C$26,3,FALSE)),"")</f>
        <v>30.150000000000002</v>
      </c>
      <c r="N524" s="40"/>
      <c r="O524" s="39" t="str">
        <f t="shared" si="9"/>
        <v>Artikel online anzeigen</v>
      </c>
      <c r="P524" s="44"/>
      <c r="Q524" s="49" t="s">
        <v>2888</v>
      </c>
      <c r="R524" s="37"/>
      <c r="S524" s="55"/>
      <c r="T524" s="40" t="s">
        <v>1145</v>
      </c>
      <c r="U524" s="63" t="s">
        <v>5287</v>
      </c>
    </row>
    <row r="525" spans="1:21" x14ac:dyDescent="0.25">
      <c r="A525" s="1">
        <v>1924</v>
      </c>
      <c r="B525" s="46" t="s">
        <v>167</v>
      </c>
      <c r="C525" s="46" t="s">
        <v>2187</v>
      </c>
      <c r="D525" s="46" t="s">
        <v>2292</v>
      </c>
      <c r="E525" s="47" t="s">
        <v>2249</v>
      </c>
      <c r="F525" s="47" t="s">
        <v>2250</v>
      </c>
      <c r="G525" s="47">
        <v>622813</v>
      </c>
      <c r="H525" s="57">
        <v>36.549999999999997</v>
      </c>
      <c r="I525" s="60">
        <f>IF(R525="UP",VLOOKUP($I$1,Änderungen!$F$1:$G$4,2,FALSE),IF(OR(ISERROR(FIND("NOVOS",B525)),ISERROR(FIND("Design ",B525))),IF(OR(ISERROR(FIND("thanos EVO",B525)),ISERROR(FIND("Design ",B525))),0,96.55),19.35))</f>
        <v>0</v>
      </c>
      <c r="J525" s="40" t="s">
        <v>1019</v>
      </c>
      <c r="K525" s="40" t="s">
        <v>1172</v>
      </c>
      <c r="L525" s="29">
        <f>IF(K525&lt;&gt;"",IFERROR(VLOOKUP(K525,Rabattwerte_eintragen!$A$3:$C$24,3,FALSE),0),0)</f>
        <v>0</v>
      </c>
      <c r="M525" s="58">
        <f>IF(H525&lt;&gt;"",H525*(1-L525)+I525*(1-VLOOKUP("A1",Rabattwerte_eintragen!$A$3:$C$26,3,FALSE)),"")</f>
        <v>36.549999999999997</v>
      </c>
      <c r="N525" s="40"/>
      <c r="O525" s="39" t="str">
        <f t="shared" si="9"/>
        <v>Artikel online anzeigen</v>
      </c>
      <c r="P525" s="44"/>
      <c r="Q525" s="49" t="s">
        <v>2889</v>
      </c>
      <c r="R525" s="37"/>
      <c r="S525" s="55"/>
      <c r="T525" s="40" t="s">
        <v>1145</v>
      </c>
      <c r="U525" s="63" t="s">
        <v>5288</v>
      </c>
    </row>
    <row r="526" spans="1:21" x14ac:dyDescent="0.25">
      <c r="A526" s="1">
        <v>1931</v>
      </c>
      <c r="B526" s="46" t="s">
        <v>173</v>
      </c>
      <c r="C526" s="46" t="s">
        <v>2187</v>
      </c>
      <c r="D526" s="46" t="s">
        <v>2292</v>
      </c>
      <c r="E526" s="47" t="s">
        <v>2249</v>
      </c>
      <c r="F526" s="47" t="s">
        <v>2250</v>
      </c>
      <c r="G526" s="47">
        <v>622820</v>
      </c>
      <c r="H526" s="57">
        <v>27.599999999999998</v>
      </c>
      <c r="I526" s="60">
        <f>IF(R526="UP",VLOOKUP($I$1,Änderungen!$F$1:$G$4,2,FALSE),IF(OR(ISERROR(FIND("NOVOS",B526)),ISERROR(FIND("Design ",B526))),IF(OR(ISERROR(FIND("thanos EVO",B526)),ISERROR(FIND("Design ",B526))),0,96.55),19.35))</f>
        <v>0</v>
      </c>
      <c r="J526" s="40"/>
      <c r="K526" s="40" t="s">
        <v>1172</v>
      </c>
      <c r="L526" s="29">
        <f>IF(K526&lt;&gt;"",IFERROR(VLOOKUP(K526,Rabattwerte_eintragen!$A$3:$C$24,3,FALSE),0),0)</f>
        <v>0</v>
      </c>
      <c r="M526" s="58">
        <f>IF(H526&lt;&gt;"",H526*(1-L526)+I526*(1-VLOOKUP("A1",Rabattwerte_eintragen!$A$3:$C$26,3,FALSE)),"")</f>
        <v>27.599999999999998</v>
      </c>
      <c r="N526" s="40"/>
      <c r="O526" s="39" t="str">
        <f t="shared" si="9"/>
        <v>Artikel online anzeigen</v>
      </c>
      <c r="P526" s="44"/>
      <c r="Q526" s="49" t="s">
        <v>2890</v>
      </c>
      <c r="R526" s="37"/>
      <c r="S526" s="55"/>
      <c r="T526" s="40" t="s">
        <v>1145</v>
      </c>
      <c r="U526" s="63" t="s">
        <v>5289</v>
      </c>
    </row>
    <row r="527" spans="1:21" x14ac:dyDescent="0.25">
      <c r="A527" s="1">
        <v>1932</v>
      </c>
      <c r="B527" s="46" t="s">
        <v>174</v>
      </c>
      <c r="C527" s="46" t="s">
        <v>2187</v>
      </c>
      <c r="D527" s="46" t="s">
        <v>2292</v>
      </c>
      <c r="E527" s="47" t="s">
        <v>2249</v>
      </c>
      <c r="F527" s="47" t="s">
        <v>2250</v>
      </c>
      <c r="G527" s="47">
        <v>622899</v>
      </c>
      <c r="H527" s="57">
        <v>36.549999999999997</v>
      </c>
      <c r="I527" s="60">
        <f>IF(R527="UP",VLOOKUP($I$1,Änderungen!$F$1:$G$4,2,FALSE),IF(OR(ISERROR(FIND("NOVOS",B527)),ISERROR(FIND("Design ",B527))),IF(OR(ISERROR(FIND("thanos EVO",B527)),ISERROR(FIND("Design ",B527))),0,96.55),19.35))</f>
        <v>0</v>
      </c>
      <c r="J527" s="40"/>
      <c r="K527" s="40" t="s">
        <v>1172</v>
      </c>
      <c r="L527" s="29">
        <f>IF(K527&lt;&gt;"",IFERROR(VLOOKUP(K527,Rabattwerte_eintragen!$A$3:$C$24,3,FALSE),0),0)</f>
        <v>0</v>
      </c>
      <c r="M527" s="58">
        <f>IF(H527&lt;&gt;"",H527*(1-L527)+I527*(1-VLOOKUP("A1",Rabattwerte_eintragen!$A$3:$C$26,3,FALSE)),"")</f>
        <v>36.549999999999997</v>
      </c>
      <c r="N527" s="40"/>
      <c r="O527" s="39" t="str">
        <f t="shared" si="9"/>
        <v>Artikel online anzeigen</v>
      </c>
      <c r="P527" s="44"/>
      <c r="Q527" s="49" t="s">
        <v>2891</v>
      </c>
      <c r="R527" s="37"/>
      <c r="S527" s="55"/>
      <c r="T527" s="40" t="s">
        <v>1145</v>
      </c>
      <c r="U527" s="63" t="s">
        <v>5290</v>
      </c>
    </row>
    <row r="528" spans="1:21" x14ac:dyDescent="0.25">
      <c r="A528" s="1">
        <v>1933</v>
      </c>
      <c r="B528" s="46" t="s">
        <v>175</v>
      </c>
      <c r="C528" s="46" t="s">
        <v>2187</v>
      </c>
      <c r="D528" s="46" t="s">
        <v>2292</v>
      </c>
      <c r="E528" s="47" t="s">
        <v>2249</v>
      </c>
      <c r="F528" s="47" t="s">
        <v>2250</v>
      </c>
      <c r="G528" s="47">
        <v>622905</v>
      </c>
      <c r="H528" s="57">
        <v>36.549999999999997</v>
      </c>
      <c r="I528" s="60">
        <f>IF(R528="UP",VLOOKUP($I$1,Änderungen!$F$1:$G$4,2,FALSE),IF(OR(ISERROR(FIND("NOVOS",B528)),ISERROR(FIND("Design ",B528))),IF(OR(ISERROR(FIND("thanos EVO",B528)),ISERROR(FIND("Design ",B528))),0,96.55),19.35))</f>
        <v>0</v>
      </c>
      <c r="J528" s="40"/>
      <c r="K528" s="40" t="s">
        <v>1172</v>
      </c>
      <c r="L528" s="29">
        <f>IF(K528&lt;&gt;"",IFERROR(VLOOKUP(K528,Rabattwerte_eintragen!$A$3:$C$24,3,FALSE),0),0)</f>
        <v>0</v>
      </c>
      <c r="M528" s="58">
        <f>IF(H528&lt;&gt;"",H528*(1-L528)+I528*(1-VLOOKUP("A1",Rabattwerte_eintragen!$A$3:$C$26,3,FALSE)),"")</f>
        <v>36.549999999999997</v>
      </c>
      <c r="N528" s="40"/>
      <c r="O528" s="39" t="str">
        <f t="shared" si="9"/>
        <v>Artikel online anzeigen</v>
      </c>
      <c r="P528" s="44"/>
      <c r="Q528" s="49" t="s">
        <v>2892</v>
      </c>
      <c r="R528" s="37"/>
      <c r="S528" s="55"/>
      <c r="T528" s="40" t="s">
        <v>1145</v>
      </c>
      <c r="U528" s="63" t="s">
        <v>5291</v>
      </c>
    </row>
    <row r="529" spans="1:21" x14ac:dyDescent="0.25">
      <c r="A529" s="1">
        <v>1934</v>
      </c>
      <c r="B529" s="46" t="s">
        <v>176</v>
      </c>
      <c r="C529" s="46" t="s">
        <v>2187</v>
      </c>
      <c r="D529" s="46" t="s">
        <v>2292</v>
      </c>
      <c r="E529" s="47" t="s">
        <v>2249</v>
      </c>
      <c r="F529" s="47" t="s">
        <v>2250</v>
      </c>
      <c r="G529" s="47">
        <v>622912</v>
      </c>
      <c r="H529" s="57">
        <v>36.549999999999997</v>
      </c>
      <c r="I529" s="60">
        <f>IF(R529="UP",VLOOKUP($I$1,Änderungen!$F$1:$G$4,2,FALSE),IF(OR(ISERROR(FIND("NOVOS",B529)),ISERROR(FIND("Design ",B529))),IF(OR(ISERROR(FIND("thanos EVO",B529)),ISERROR(FIND("Design ",B529))),0,96.55),19.35))</f>
        <v>0</v>
      </c>
      <c r="J529" s="40"/>
      <c r="K529" s="40" t="s">
        <v>1172</v>
      </c>
      <c r="L529" s="29">
        <f>IF(K529&lt;&gt;"",IFERROR(VLOOKUP(K529,Rabattwerte_eintragen!$A$3:$C$24,3,FALSE),0),0)</f>
        <v>0</v>
      </c>
      <c r="M529" s="58">
        <f>IF(H529&lt;&gt;"",H529*(1-L529)+I529*(1-VLOOKUP("A1",Rabattwerte_eintragen!$A$3:$C$26,3,FALSE)),"")</f>
        <v>36.549999999999997</v>
      </c>
      <c r="N529" s="40"/>
      <c r="O529" s="39" t="str">
        <f t="shared" si="9"/>
        <v>Artikel online anzeigen</v>
      </c>
      <c r="P529" s="44"/>
      <c r="Q529" s="49" t="s">
        <v>2893</v>
      </c>
      <c r="R529" s="37"/>
      <c r="S529" s="55"/>
      <c r="T529" s="40" t="s">
        <v>1145</v>
      </c>
      <c r="U529" s="63" t="s">
        <v>5292</v>
      </c>
    </row>
    <row r="530" spans="1:21" x14ac:dyDescent="0.25">
      <c r="A530" s="1">
        <v>1935</v>
      </c>
      <c r="B530" s="46" t="s">
        <v>177</v>
      </c>
      <c r="C530" s="46" t="s">
        <v>2187</v>
      </c>
      <c r="D530" s="46" t="s">
        <v>2292</v>
      </c>
      <c r="E530" s="47" t="s">
        <v>2249</v>
      </c>
      <c r="F530" s="47" t="s">
        <v>2250</v>
      </c>
      <c r="G530" s="47">
        <v>622929</v>
      </c>
      <c r="H530" s="57">
        <v>36.549999999999997</v>
      </c>
      <c r="I530" s="60">
        <f>IF(R530="UP",VLOOKUP($I$1,Änderungen!$F$1:$G$4,2,FALSE),IF(OR(ISERROR(FIND("NOVOS",B530)),ISERROR(FIND("Design ",B530))),IF(OR(ISERROR(FIND("thanos EVO",B530)),ISERROR(FIND("Design ",B530))),0,96.55),19.35))</f>
        <v>0</v>
      </c>
      <c r="J530" s="40"/>
      <c r="K530" s="40" t="s">
        <v>1172</v>
      </c>
      <c r="L530" s="29">
        <f>IF(K530&lt;&gt;"",IFERROR(VLOOKUP(K530,Rabattwerte_eintragen!$A$3:$C$24,3,FALSE),0),0)</f>
        <v>0</v>
      </c>
      <c r="M530" s="58">
        <f>IF(H530&lt;&gt;"",H530*(1-L530)+I530*(1-VLOOKUP("A1",Rabattwerte_eintragen!$A$3:$C$26,3,FALSE)),"")</f>
        <v>36.549999999999997</v>
      </c>
      <c r="N530" s="40"/>
      <c r="O530" s="39" t="str">
        <f t="shared" si="9"/>
        <v>Artikel online anzeigen</v>
      </c>
      <c r="P530" s="44"/>
      <c r="Q530" s="49" t="s">
        <v>2894</v>
      </c>
      <c r="R530" s="37"/>
      <c r="S530" s="55"/>
      <c r="T530" s="40" t="s">
        <v>1145</v>
      </c>
      <c r="U530" s="63" t="s">
        <v>5293</v>
      </c>
    </row>
    <row r="531" spans="1:21" x14ac:dyDescent="0.25">
      <c r="A531" s="1">
        <v>225</v>
      </c>
      <c r="B531" s="46" t="s">
        <v>1594</v>
      </c>
      <c r="C531" s="46" t="s">
        <v>2187</v>
      </c>
      <c r="D531" s="46" t="s">
        <v>2293</v>
      </c>
      <c r="E531" s="47" t="s">
        <v>2249</v>
      </c>
      <c r="F531" s="47" t="s">
        <v>2250</v>
      </c>
      <c r="G531" s="47">
        <v>622998</v>
      </c>
      <c r="H531" s="57">
        <v>58.5</v>
      </c>
      <c r="I531" s="60">
        <f>IF(R531="UP",VLOOKUP($I$1,Änderungen!$F$1:$G$4,2,FALSE),IF(OR(ISERROR(FIND("NOVOS",B531)),ISERROR(FIND("Design ",B531))),IF(OR(ISERROR(FIND("thanos EVO",B531)),ISERROR(FIND("Design ",B531))),0,96.55),19.35))</f>
        <v>0</v>
      </c>
      <c r="J531" s="40"/>
      <c r="K531" s="40" t="s">
        <v>1172</v>
      </c>
      <c r="L531" s="29">
        <f>IF(K531&lt;&gt;"",IFERROR(VLOOKUP(K531,Rabattwerte_eintragen!$A$3:$C$24,3,FALSE),0),0)</f>
        <v>0</v>
      </c>
      <c r="M531" s="58">
        <f>IF(H531&lt;&gt;"",H531*(1-L531)+I531*(1-VLOOKUP("A1",Rabattwerte_eintragen!$A$3:$C$26,3,FALSE)),"")</f>
        <v>58.5</v>
      </c>
      <c r="N531" s="40"/>
      <c r="O531" s="39" t="str">
        <f t="shared" si="9"/>
        <v>Artikel online anzeigen</v>
      </c>
      <c r="P531" s="44"/>
      <c r="Q531" s="49" t="s">
        <v>2895</v>
      </c>
      <c r="R531" s="37"/>
      <c r="S531" s="55"/>
      <c r="T531" s="40" t="s">
        <v>1145</v>
      </c>
      <c r="U531" s="63" t="s">
        <v>5294</v>
      </c>
    </row>
    <row r="532" spans="1:21" x14ac:dyDescent="0.25">
      <c r="A532" s="1">
        <v>1944</v>
      </c>
      <c r="B532" s="46" t="s">
        <v>1595</v>
      </c>
      <c r="C532" s="46" t="s">
        <v>2187</v>
      </c>
      <c r="D532" s="46" t="s">
        <v>2293</v>
      </c>
      <c r="E532" s="47" t="s">
        <v>2249</v>
      </c>
      <c r="F532" s="47" t="s">
        <v>2250</v>
      </c>
      <c r="G532" s="47">
        <v>623018</v>
      </c>
      <c r="H532" s="57">
        <v>62.199999999999996</v>
      </c>
      <c r="I532" s="60">
        <f>IF(R532="UP",VLOOKUP($I$1,Änderungen!$F$1:$G$4,2,FALSE),IF(OR(ISERROR(FIND("NOVOS",B532)),ISERROR(FIND("Design ",B532))),IF(OR(ISERROR(FIND("thanos EVO",B532)),ISERROR(FIND("Design ",B532))),0,96.55),19.35))</f>
        <v>0</v>
      </c>
      <c r="J532" s="40" t="s">
        <v>1019</v>
      </c>
      <c r="K532" s="40" t="s">
        <v>1172</v>
      </c>
      <c r="L532" s="29">
        <f>IF(K532&lt;&gt;"",IFERROR(VLOOKUP(K532,Rabattwerte_eintragen!$A$3:$C$24,3,FALSE),0),0)</f>
        <v>0</v>
      </c>
      <c r="M532" s="58">
        <f>IF(H532&lt;&gt;"",H532*(1-L532)+I532*(1-VLOOKUP("A1",Rabattwerte_eintragen!$A$3:$C$26,3,FALSE)),"")</f>
        <v>62.199999999999996</v>
      </c>
      <c r="N532" s="40"/>
      <c r="O532" s="39" t="str">
        <f t="shared" si="9"/>
        <v>Artikel online anzeigen</v>
      </c>
      <c r="P532" s="44"/>
      <c r="Q532" s="49" t="s">
        <v>2896</v>
      </c>
      <c r="R532" s="37"/>
      <c r="S532" s="55"/>
      <c r="T532" s="40" t="s">
        <v>1145</v>
      </c>
      <c r="U532" s="63" t="s">
        <v>5295</v>
      </c>
    </row>
    <row r="533" spans="1:21" x14ac:dyDescent="0.25">
      <c r="A533" s="1">
        <v>1947</v>
      </c>
      <c r="B533" s="46" t="s">
        <v>1596</v>
      </c>
      <c r="C533" s="46" t="s">
        <v>2187</v>
      </c>
      <c r="D533" s="46" t="s">
        <v>2293</v>
      </c>
      <c r="E533" s="47" t="s">
        <v>2249</v>
      </c>
      <c r="F533" s="47" t="s">
        <v>2250</v>
      </c>
      <c r="G533" s="47">
        <v>622943</v>
      </c>
      <c r="H533" s="57">
        <v>68.150000000000006</v>
      </c>
      <c r="I533" s="60">
        <f>IF(R533="UP",VLOOKUP($I$1,Änderungen!$F$1:$G$4,2,FALSE),IF(OR(ISERROR(FIND("NOVOS",B533)),ISERROR(FIND("Design ",B533))),IF(OR(ISERROR(FIND("thanos EVO",B533)),ISERROR(FIND("Design ",B533))),0,96.55),19.35))</f>
        <v>0</v>
      </c>
      <c r="J533" s="40"/>
      <c r="K533" s="40" t="s">
        <v>1172</v>
      </c>
      <c r="L533" s="29">
        <f>IF(K533&lt;&gt;"",IFERROR(VLOOKUP(K533,Rabattwerte_eintragen!$A$3:$C$24,3,FALSE),0),0)</f>
        <v>0</v>
      </c>
      <c r="M533" s="58">
        <f>IF(H533&lt;&gt;"",H533*(1-L533)+I533*(1-VLOOKUP("A1",Rabattwerte_eintragen!$A$3:$C$26,3,FALSE)),"")</f>
        <v>68.150000000000006</v>
      </c>
      <c r="N533" s="40"/>
      <c r="O533" s="39" t="str">
        <f t="shared" si="9"/>
        <v>Artikel online anzeigen</v>
      </c>
      <c r="P533" s="44"/>
      <c r="Q533" s="49" t="s">
        <v>2897</v>
      </c>
      <c r="R533" s="37"/>
      <c r="S533" s="55"/>
      <c r="T533" s="40" t="s">
        <v>1145</v>
      </c>
      <c r="U533" s="63" t="s">
        <v>5296</v>
      </c>
    </row>
    <row r="534" spans="1:21" x14ac:dyDescent="0.25">
      <c r="A534" s="1">
        <v>1952</v>
      </c>
      <c r="B534" s="46" t="s">
        <v>180</v>
      </c>
      <c r="C534" s="46" t="s">
        <v>2187</v>
      </c>
      <c r="D534" s="46" t="s">
        <v>2293</v>
      </c>
      <c r="E534" s="47" t="s">
        <v>2249</v>
      </c>
      <c r="F534" s="47" t="s">
        <v>2250</v>
      </c>
      <c r="G534" s="47">
        <v>622950</v>
      </c>
      <c r="H534" s="57">
        <v>56.150000000000006</v>
      </c>
      <c r="I534" s="60">
        <f>IF(R534="UP",VLOOKUP($I$1,Änderungen!$F$1:$G$4,2,FALSE),IF(OR(ISERROR(FIND("NOVOS",B534)),ISERROR(FIND("Design ",B534))),IF(OR(ISERROR(FIND("thanos EVO",B534)),ISERROR(FIND("Design ",B534))),0,96.55),19.35))</f>
        <v>0</v>
      </c>
      <c r="J534" s="40"/>
      <c r="K534" s="40" t="s">
        <v>1172</v>
      </c>
      <c r="L534" s="29">
        <f>IF(K534&lt;&gt;"",IFERROR(VLOOKUP(K534,Rabattwerte_eintragen!$A$3:$C$24,3,FALSE),0),0)</f>
        <v>0</v>
      </c>
      <c r="M534" s="58">
        <f>IF(H534&lt;&gt;"",H534*(1-L534)+I534*(1-VLOOKUP("A1",Rabattwerte_eintragen!$A$3:$C$26,3,FALSE)),"")</f>
        <v>56.150000000000006</v>
      </c>
      <c r="N534" s="40"/>
      <c r="O534" s="39" t="str">
        <f t="shared" si="9"/>
        <v>Artikel online anzeigen</v>
      </c>
      <c r="P534" s="44"/>
      <c r="Q534" s="49" t="s">
        <v>2898</v>
      </c>
      <c r="R534" s="37"/>
      <c r="S534" s="55"/>
      <c r="T534" s="40" t="s">
        <v>1145</v>
      </c>
      <c r="U534" s="63" t="s">
        <v>5297</v>
      </c>
    </row>
    <row r="535" spans="1:21" x14ac:dyDescent="0.25">
      <c r="A535" s="1">
        <v>1953</v>
      </c>
      <c r="B535" s="46" t="s">
        <v>1597</v>
      </c>
      <c r="C535" s="46" t="s">
        <v>2187</v>
      </c>
      <c r="D535" s="46" t="s">
        <v>2293</v>
      </c>
      <c r="E535" s="47" t="s">
        <v>2249</v>
      </c>
      <c r="F535" s="47" t="s">
        <v>2250</v>
      </c>
      <c r="G535" s="47">
        <v>645027</v>
      </c>
      <c r="H535" s="57">
        <v>56.150000000000006</v>
      </c>
      <c r="I535" s="60">
        <f>IF(R535="UP",VLOOKUP($I$1,Änderungen!$F$1:$G$4,2,FALSE),IF(OR(ISERROR(FIND("NOVOS",B535)),ISERROR(FIND("Design ",B535))),IF(OR(ISERROR(FIND("thanos EVO",B535)),ISERROR(FIND("Design ",B535))),0,96.55),19.35))</f>
        <v>0</v>
      </c>
      <c r="J535" s="40"/>
      <c r="K535" s="40" t="s">
        <v>1172</v>
      </c>
      <c r="L535" s="29">
        <f>IF(K535&lt;&gt;"",IFERROR(VLOOKUP(K535,Rabattwerte_eintragen!$A$3:$C$24,3,FALSE),0),0)</f>
        <v>0</v>
      </c>
      <c r="M535" s="58">
        <f>IF(H535&lt;&gt;"",H535*(1-L535)+I535*(1-VLOOKUP("A1",Rabattwerte_eintragen!$A$3:$C$26,3,FALSE)),"")</f>
        <v>56.150000000000006</v>
      </c>
      <c r="N535" s="40"/>
      <c r="O535" s="39" t="str">
        <f t="shared" si="9"/>
        <v>Artikel online anzeigen</v>
      </c>
      <c r="P535" s="44"/>
      <c r="Q535" s="49" t="s">
        <v>2899</v>
      </c>
      <c r="R535" s="37"/>
      <c r="S535" s="55"/>
      <c r="T535" s="40" t="s">
        <v>1145</v>
      </c>
      <c r="U535" s="63" t="s">
        <v>5298</v>
      </c>
    </row>
    <row r="536" spans="1:21" x14ac:dyDescent="0.25">
      <c r="A536" s="1">
        <v>1954</v>
      </c>
      <c r="B536" s="46" t="s">
        <v>181</v>
      </c>
      <c r="C536" s="46" t="s">
        <v>2187</v>
      </c>
      <c r="D536" s="46" t="s">
        <v>2293</v>
      </c>
      <c r="E536" s="47" t="s">
        <v>2249</v>
      </c>
      <c r="F536" s="47" t="s">
        <v>2250</v>
      </c>
      <c r="G536" s="47">
        <v>623025</v>
      </c>
      <c r="H536" s="57">
        <v>56.150000000000006</v>
      </c>
      <c r="I536" s="60">
        <f>IF(R536="UP",VLOOKUP($I$1,Änderungen!$F$1:$G$4,2,FALSE),IF(OR(ISERROR(FIND("NOVOS",B536)),ISERROR(FIND("Design ",B536))),IF(OR(ISERROR(FIND("thanos EVO",B536)),ISERROR(FIND("Design ",B536))),0,96.55),19.35))</f>
        <v>0</v>
      </c>
      <c r="J536" s="40"/>
      <c r="K536" s="40" t="s">
        <v>1172</v>
      </c>
      <c r="L536" s="29">
        <f>IF(K536&lt;&gt;"",IFERROR(VLOOKUP(K536,Rabattwerte_eintragen!$A$3:$C$24,3,FALSE),0),0)</f>
        <v>0</v>
      </c>
      <c r="M536" s="58">
        <f>IF(H536&lt;&gt;"",H536*(1-L536)+I536*(1-VLOOKUP("A1",Rabattwerte_eintragen!$A$3:$C$26,3,FALSE)),"")</f>
        <v>56.150000000000006</v>
      </c>
      <c r="N536" s="40"/>
      <c r="O536" s="39" t="str">
        <f t="shared" si="9"/>
        <v>Artikel online anzeigen</v>
      </c>
      <c r="P536" s="44"/>
      <c r="Q536" s="49" t="s">
        <v>2900</v>
      </c>
      <c r="R536" s="37"/>
      <c r="S536" s="55"/>
      <c r="T536" s="40" t="s">
        <v>1145</v>
      </c>
      <c r="U536" s="63" t="s">
        <v>5299</v>
      </c>
    </row>
    <row r="537" spans="1:21" x14ac:dyDescent="0.25">
      <c r="A537" s="1">
        <v>1955</v>
      </c>
      <c r="B537" s="46" t="s">
        <v>182</v>
      </c>
      <c r="C537" s="46" t="s">
        <v>2187</v>
      </c>
      <c r="D537" s="46" t="s">
        <v>2293</v>
      </c>
      <c r="E537" s="47" t="s">
        <v>2249</v>
      </c>
      <c r="F537" s="47" t="s">
        <v>2250</v>
      </c>
      <c r="G537" s="47">
        <v>624268</v>
      </c>
      <c r="H537" s="57">
        <v>56.150000000000006</v>
      </c>
      <c r="I537" s="60">
        <f>IF(R537="UP",VLOOKUP($I$1,Änderungen!$F$1:$G$4,2,FALSE),IF(OR(ISERROR(FIND("NOVOS",B537)),ISERROR(FIND("Design ",B537))),IF(OR(ISERROR(FIND("thanos EVO",B537)),ISERROR(FIND("Design ",B537))),0,96.55),19.35))</f>
        <v>0</v>
      </c>
      <c r="J537" s="40"/>
      <c r="K537" s="40" t="s">
        <v>1172</v>
      </c>
      <c r="L537" s="29">
        <f>IF(K537&lt;&gt;"",IFERROR(VLOOKUP(K537,Rabattwerte_eintragen!$A$3:$C$24,3,FALSE),0),0)</f>
        <v>0</v>
      </c>
      <c r="M537" s="58">
        <f>IF(H537&lt;&gt;"",H537*(1-L537)+I537*(1-VLOOKUP("A1",Rabattwerte_eintragen!$A$3:$C$26,3,FALSE)),"")</f>
        <v>56.150000000000006</v>
      </c>
      <c r="N537" s="40"/>
      <c r="O537" s="39" t="str">
        <f t="shared" si="9"/>
        <v>Artikel online anzeigen</v>
      </c>
      <c r="P537" s="44"/>
      <c r="Q537" s="49" t="s">
        <v>2901</v>
      </c>
      <c r="R537" s="37"/>
      <c r="S537" s="55"/>
      <c r="T537" s="40" t="s">
        <v>1145</v>
      </c>
      <c r="U537" s="63" t="s">
        <v>5300</v>
      </c>
    </row>
    <row r="538" spans="1:21" x14ac:dyDescent="0.25">
      <c r="A538" s="1">
        <v>1956</v>
      </c>
      <c r="B538" s="46" t="s">
        <v>183</v>
      </c>
      <c r="C538" s="46" t="s">
        <v>2187</v>
      </c>
      <c r="D538" s="46" t="s">
        <v>2293</v>
      </c>
      <c r="E538" s="47" t="s">
        <v>2249</v>
      </c>
      <c r="F538" s="47" t="s">
        <v>2250</v>
      </c>
      <c r="G538" s="47">
        <v>623032</v>
      </c>
      <c r="H538" s="57">
        <v>56.150000000000006</v>
      </c>
      <c r="I538" s="60">
        <f>IF(R538="UP",VLOOKUP($I$1,Änderungen!$F$1:$G$4,2,FALSE),IF(OR(ISERROR(FIND("NOVOS",B538)),ISERROR(FIND("Design ",B538))),IF(OR(ISERROR(FIND("thanos EVO",B538)),ISERROR(FIND("Design ",B538))),0,96.55),19.35))</f>
        <v>0</v>
      </c>
      <c r="J538" s="40"/>
      <c r="K538" s="40" t="s">
        <v>1172</v>
      </c>
      <c r="L538" s="29">
        <f>IF(K538&lt;&gt;"",IFERROR(VLOOKUP(K538,Rabattwerte_eintragen!$A$3:$C$24,3,FALSE),0),0)</f>
        <v>0</v>
      </c>
      <c r="M538" s="58">
        <f>IF(H538&lt;&gt;"",H538*(1-L538)+I538*(1-VLOOKUP("A1",Rabattwerte_eintragen!$A$3:$C$26,3,FALSE)),"")</f>
        <v>56.150000000000006</v>
      </c>
      <c r="N538" s="40"/>
      <c r="O538" s="39" t="str">
        <f t="shared" si="9"/>
        <v>Artikel online anzeigen</v>
      </c>
      <c r="P538" s="44"/>
      <c r="Q538" s="49" t="s">
        <v>2902</v>
      </c>
      <c r="R538" s="37"/>
      <c r="S538" s="55"/>
      <c r="T538" s="40" t="s">
        <v>1145</v>
      </c>
      <c r="U538" s="63" t="s">
        <v>5301</v>
      </c>
    </row>
    <row r="539" spans="1:21" x14ac:dyDescent="0.25">
      <c r="A539" s="1">
        <v>1957</v>
      </c>
      <c r="B539" s="46" t="s">
        <v>184</v>
      </c>
      <c r="C539" s="46" t="s">
        <v>2187</v>
      </c>
      <c r="D539" s="46" t="s">
        <v>2293</v>
      </c>
      <c r="E539" s="47" t="s">
        <v>2249</v>
      </c>
      <c r="F539" s="47" t="s">
        <v>2250</v>
      </c>
      <c r="G539" s="47">
        <v>645812</v>
      </c>
      <c r="H539" s="57">
        <v>56.150000000000006</v>
      </c>
      <c r="I539" s="60">
        <f>IF(R539="UP",VLOOKUP($I$1,Änderungen!$F$1:$G$4,2,FALSE),IF(OR(ISERROR(FIND("NOVOS",B539)),ISERROR(FIND("Design ",B539))),IF(OR(ISERROR(FIND("thanos EVO",B539)),ISERROR(FIND("Design ",B539))),0,96.55),19.35))</f>
        <v>0</v>
      </c>
      <c r="J539" s="40"/>
      <c r="K539" s="40" t="s">
        <v>1172</v>
      </c>
      <c r="L539" s="29">
        <f>IF(K539&lt;&gt;"",IFERROR(VLOOKUP(K539,Rabattwerte_eintragen!$A$3:$C$24,3,FALSE),0),0)</f>
        <v>0</v>
      </c>
      <c r="M539" s="58">
        <f>IF(H539&lt;&gt;"",H539*(1-L539)+I539*(1-VLOOKUP("A1",Rabattwerte_eintragen!$A$3:$C$26,3,FALSE)),"")</f>
        <v>56.150000000000006</v>
      </c>
      <c r="N539" s="40"/>
      <c r="O539" s="39" t="str">
        <f t="shared" si="9"/>
        <v>Artikel online anzeigen</v>
      </c>
      <c r="P539" s="44"/>
      <c r="Q539" s="49" t="s">
        <v>2903</v>
      </c>
      <c r="R539" s="37"/>
      <c r="S539" s="55"/>
      <c r="T539" s="40" t="s">
        <v>1145</v>
      </c>
      <c r="U539" s="63" t="s">
        <v>5302</v>
      </c>
    </row>
    <row r="540" spans="1:21" x14ac:dyDescent="0.25">
      <c r="A540" s="1">
        <v>1949</v>
      </c>
      <c r="B540" s="46" t="s">
        <v>178</v>
      </c>
      <c r="C540" s="46" t="s">
        <v>2187</v>
      </c>
      <c r="D540" s="46" t="s">
        <v>2293</v>
      </c>
      <c r="E540" s="47" t="s">
        <v>2249</v>
      </c>
      <c r="F540" s="47" t="s">
        <v>2250</v>
      </c>
      <c r="G540" s="47">
        <v>622967</v>
      </c>
      <c r="H540" s="57">
        <v>61.8</v>
      </c>
      <c r="I540" s="60">
        <f>IF(R540="UP",VLOOKUP($I$1,Änderungen!$F$1:$G$4,2,FALSE),IF(OR(ISERROR(FIND("NOVOS",B540)),ISERROR(FIND("Design ",B540))),IF(OR(ISERROR(FIND("thanos EVO",B540)),ISERROR(FIND("Design ",B540))),0,96.55),19.35))</f>
        <v>0</v>
      </c>
      <c r="J540" s="40"/>
      <c r="K540" s="40" t="s">
        <v>1172</v>
      </c>
      <c r="L540" s="29">
        <f>IF(K540&lt;&gt;"",IFERROR(VLOOKUP(K540,Rabattwerte_eintragen!$A$3:$C$24,3,FALSE),0),0)</f>
        <v>0</v>
      </c>
      <c r="M540" s="58">
        <f>IF(H540&lt;&gt;"",H540*(1-L540)+I540*(1-VLOOKUP("A1",Rabattwerte_eintragen!$A$3:$C$26,3,FALSE)),"")</f>
        <v>61.8</v>
      </c>
      <c r="N540" s="40"/>
      <c r="O540" s="39" t="str">
        <f t="shared" si="9"/>
        <v>Artikel online anzeigen</v>
      </c>
      <c r="P540" s="44"/>
      <c r="Q540" s="49" t="s">
        <v>2904</v>
      </c>
      <c r="R540" s="37"/>
      <c r="S540" s="55"/>
      <c r="T540" s="40" t="s">
        <v>1145</v>
      </c>
      <c r="U540" s="63" t="s">
        <v>5303</v>
      </c>
    </row>
    <row r="541" spans="1:21" x14ac:dyDescent="0.25">
      <c r="A541" s="1">
        <v>1951</v>
      </c>
      <c r="B541" s="46" t="s">
        <v>179</v>
      </c>
      <c r="C541" s="46" t="s">
        <v>2187</v>
      </c>
      <c r="D541" s="46" t="s">
        <v>2293</v>
      </c>
      <c r="E541" s="47" t="s">
        <v>2249</v>
      </c>
      <c r="F541" s="47" t="s">
        <v>2250</v>
      </c>
      <c r="G541" s="47">
        <v>622974</v>
      </c>
      <c r="H541" s="57">
        <v>68.150000000000006</v>
      </c>
      <c r="I541" s="60">
        <f>IF(R541="UP",VLOOKUP($I$1,Änderungen!$F$1:$G$4,2,FALSE),IF(OR(ISERROR(FIND("NOVOS",B541)),ISERROR(FIND("Design ",B541))),IF(OR(ISERROR(FIND("thanos EVO",B541)),ISERROR(FIND("Design ",B541))),0,96.55),19.35))</f>
        <v>0</v>
      </c>
      <c r="J541" s="40"/>
      <c r="K541" s="40" t="s">
        <v>1172</v>
      </c>
      <c r="L541" s="29">
        <f>IF(K541&lt;&gt;"",IFERROR(VLOOKUP(K541,Rabattwerte_eintragen!$A$3:$C$24,3,FALSE),0),0)</f>
        <v>0</v>
      </c>
      <c r="M541" s="58">
        <f>IF(H541&lt;&gt;"",H541*(1-L541)+I541*(1-VLOOKUP("A1",Rabattwerte_eintragen!$A$3:$C$26,3,FALSE)),"")</f>
        <v>68.150000000000006</v>
      </c>
      <c r="N541" s="40"/>
      <c r="O541" s="39" t="str">
        <f t="shared" si="9"/>
        <v>Artikel online anzeigen</v>
      </c>
      <c r="P541" s="44"/>
      <c r="Q541" s="49" t="s">
        <v>2905</v>
      </c>
      <c r="R541" s="37"/>
      <c r="S541" s="55"/>
      <c r="T541" s="40" t="s">
        <v>1145</v>
      </c>
      <c r="U541" s="63" t="s">
        <v>5304</v>
      </c>
    </row>
    <row r="542" spans="1:21" x14ac:dyDescent="0.25">
      <c r="A542" s="1">
        <v>1958</v>
      </c>
      <c r="B542" s="46" t="s">
        <v>185</v>
      </c>
      <c r="C542" s="46" t="s">
        <v>2187</v>
      </c>
      <c r="D542" s="46" t="s">
        <v>2293</v>
      </c>
      <c r="E542" s="47" t="s">
        <v>2249</v>
      </c>
      <c r="F542" s="47" t="s">
        <v>2250</v>
      </c>
      <c r="G542" s="47">
        <v>622981</v>
      </c>
      <c r="H542" s="57">
        <v>59.25</v>
      </c>
      <c r="I542" s="60">
        <f>IF(R542="UP",VLOOKUP($I$1,Änderungen!$F$1:$G$4,2,FALSE),IF(OR(ISERROR(FIND("NOVOS",B542)),ISERROR(FIND("Design ",B542))),IF(OR(ISERROR(FIND("thanos EVO",B542)),ISERROR(FIND("Design ",B542))),0,96.55),19.35))</f>
        <v>0</v>
      </c>
      <c r="J542" s="40"/>
      <c r="K542" s="40" t="s">
        <v>1172</v>
      </c>
      <c r="L542" s="29">
        <f>IF(K542&lt;&gt;"",IFERROR(VLOOKUP(K542,Rabattwerte_eintragen!$A$3:$C$24,3,FALSE),0),0)</f>
        <v>0</v>
      </c>
      <c r="M542" s="58">
        <f>IF(H542&lt;&gt;"",H542*(1-L542)+I542*(1-VLOOKUP("A1",Rabattwerte_eintragen!$A$3:$C$26,3,FALSE)),"")</f>
        <v>59.25</v>
      </c>
      <c r="N542" s="40"/>
      <c r="O542" s="39" t="str">
        <f t="shared" si="9"/>
        <v>Artikel online anzeigen</v>
      </c>
      <c r="P542" s="44"/>
      <c r="Q542" s="49" t="s">
        <v>2906</v>
      </c>
      <c r="R542" s="37"/>
      <c r="S542" s="55"/>
      <c r="T542" s="40" t="s">
        <v>1145</v>
      </c>
      <c r="U542" s="63" t="s">
        <v>5305</v>
      </c>
    </row>
    <row r="543" spans="1:21" x14ac:dyDescent="0.25">
      <c r="A543" s="1">
        <v>1959</v>
      </c>
      <c r="B543" s="46" t="s">
        <v>186</v>
      </c>
      <c r="C543" s="46" t="s">
        <v>2187</v>
      </c>
      <c r="D543" s="46" t="s">
        <v>2293</v>
      </c>
      <c r="E543" s="47" t="s">
        <v>2249</v>
      </c>
      <c r="F543" s="47" t="s">
        <v>2250</v>
      </c>
      <c r="G543" s="47">
        <v>623049</v>
      </c>
      <c r="H543" s="57">
        <v>68.150000000000006</v>
      </c>
      <c r="I543" s="60">
        <f>IF(R543="UP",VLOOKUP($I$1,Änderungen!$F$1:$G$4,2,FALSE),IF(OR(ISERROR(FIND("NOVOS",B543)),ISERROR(FIND("Design ",B543))),IF(OR(ISERROR(FIND("thanos EVO",B543)),ISERROR(FIND("Design ",B543))),0,96.55),19.35))</f>
        <v>0</v>
      </c>
      <c r="J543" s="40"/>
      <c r="K543" s="40" t="s">
        <v>1172</v>
      </c>
      <c r="L543" s="29">
        <f>IF(K543&lt;&gt;"",IFERROR(VLOOKUP(K543,Rabattwerte_eintragen!$A$3:$C$24,3,FALSE),0),0)</f>
        <v>0</v>
      </c>
      <c r="M543" s="58">
        <f>IF(H543&lt;&gt;"",H543*(1-L543)+I543*(1-VLOOKUP("A1",Rabattwerte_eintragen!$A$3:$C$26,3,FALSE)),"")</f>
        <v>68.150000000000006</v>
      </c>
      <c r="N543" s="40"/>
      <c r="O543" s="39" t="str">
        <f t="shared" si="9"/>
        <v>Artikel online anzeigen</v>
      </c>
      <c r="P543" s="44"/>
      <c r="Q543" s="49" t="s">
        <v>2907</v>
      </c>
      <c r="R543" s="37"/>
      <c r="S543" s="55"/>
      <c r="T543" s="40" t="s">
        <v>1145</v>
      </c>
      <c r="U543" s="63" t="s">
        <v>5306</v>
      </c>
    </row>
    <row r="544" spans="1:21" x14ac:dyDescent="0.25">
      <c r="A544" s="1">
        <v>1960</v>
      </c>
      <c r="B544" s="46" t="s">
        <v>187</v>
      </c>
      <c r="C544" s="46" t="s">
        <v>2187</v>
      </c>
      <c r="D544" s="46" t="s">
        <v>2293</v>
      </c>
      <c r="E544" s="47" t="s">
        <v>2249</v>
      </c>
      <c r="F544" s="47" t="s">
        <v>2250</v>
      </c>
      <c r="G544" s="47">
        <v>623056</v>
      </c>
      <c r="H544" s="57">
        <v>68.150000000000006</v>
      </c>
      <c r="I544" s="60">
        <f>IF(R544="UP",VLOOKUP($I$1,Änderungen!$F$1:$G$4,2,FALSE),IF(OR(ISERROR(FIND("NOVOS",B544)),ISERROR(FIND("Design ",B544))),IF(OR(ISERROR(FIND("thanos EVO",B544)),ISERROR(FIND("Design ",B544))),0,96.55),19.35))</f>
        <v>0</v>
      </c>
      <c r="J544" s="40"/>
      <c r="K544" s="40" t="s">
        <v>1172</v>
      </c>
      <c r="L544" s="29">
        <f>IF(K544&lt;&gt;"",IFERROR(VLOOKUP(K544,Rabattwerte_eintragen!$A$3:$C$24,3,FALSE),0),0)</f>
        <v>0</v>
      </c>
      <c r="M544" s="58">
        <f>IF(H544&lt;&gt;"",H544*(1-L544)+I544*(1-VLOOKUP("A1",Rabattwerte_eintragen!$A$3:$C$26,3,FALSE)),"")</f>
        <v>68.150000000000006</v>
      </c>
      <c r="N544" s="40"/>
      <c r="O544" s="39" t="str">
        <f t="shared" ref="O544:O607" si="10">IF(Q544&lt;&gt;"",HYPERLINK(Q544, "Artikel online anzeigen"),"")</f>
        <v>Artikel online anzeigen</v>
      </c>
      <c r="P544" s="44"/>
      <c r="Q544" s="49" t="s">
        <v>2908</v>
      </c>
      <c r="R544" s="37"/>
      <c r="S544" s="55"/>
      <c r="T544" s="40" t="s">
        <v>1145</v>
      </c>
      <c r="U544" s="63" t="s">
        <v>5307</v>
      </c>
    </row>
    <row r="545" spans="1:21" x14ac:dyDescent="0.25">
      <c r="A545" s="1">
        <v>1961</v>
      </c>
      <c r="B545" s="46" t="s">
        <v>188</v>
      </c>
      <c r="C545" s="46" t="s">
        <v>2187</v>
      </c>
      <c r="D545" s="46" t="s">
        <v>2293</v>
      </c>
      <c r="E545" s="47" t="s">
        <v>2249</v>
      </c>
      <c r="F545" s="47" t="s">
        <v>2250</v>
      </c>
      <c r="G545" s="47">
        <v>623063</v>
      </c>
      <c r="H545" s="57">
        <v>68.150000000000006</v>
      </c>
      <c r="I545" s="60">
        <f>IF(R545="UP",VLOOKUP($I$1,Änderungen!$F$1:$G$4,2,FALSE),IF(OR(ISERROR(FIND("NOVOS",B545)),ISERROR(FIND("Design ",B545))),IF(OR(ISERROR(FIND("thanos EVO",B545)),ISERROR(FIND("Design ",B545))),0,96.55),19.35))</f>
        <v>0</v>
      </c>
      <c r="J545" s="40"/>
      <c r="K545" s="40" t="s">
        <v>1172</v>
      </c>
      <c r="L545" s="29">
        <f>IF(K545&lt;&gt;"",IFERROR(VLOOKUP(K545,Rabattwerte_eintragen!$A$3:$C$24,3,FALSE),0),0)</f>
        <v>0</v>
      </c>
      <c r="M545" s="58">
        <f>IF(H545&lt;&gt;"",H545*(1-L545)+I545*(1-VLOOKUP("A1",Rabattwerte_eintragen!$A$3:$C$26,3,FALSE)),"")</f>
        <v>68.150000000000006</v>
      </c>
      <c r="N545" s="40"/>
      <c r="O545" s="39" t="str">
        <f t="shared" si="10"/>
        <v>Artikel online anzeigen</v>
      </c>
      <c r="P545" s="44"/>
      <c r="Q545" s="49" t="s">
        <v>2909</v>
      </c>
      <c r="R545" s="37"/>
      <c r="S545" s="55"/>
      <c r="T545" s="40" t="s">
        <v>1145</v>
      </c>
      <c r="U545" s="63" t="s">
        <v>5308</v>
      </c>
    </row>
    <row r="546" spans="1:21" x14ac:dyDescent="0.25">
      <c r="A546" s="1">
        <v>1962</v>
      </c>
      <c r="B546" s="46" t="s">
        <v>189</v>
      </c>
      <c r="C546" s="46" t="s">
        <v>2187</v>
      </c>
      <c r="D546" s="46" t="s">
        <v>2293</v>
      </c>
      <c r="E546" s="47" t="s">
        <v>2249</v>
      </c>
      <c r="F546" s="47" t="s">
        <v>2250</v>
      </c>
      <c r="G546" s="47">
        <v>623070</v>
      </c>
      <c r="H546" s="57">
        <v>68.150000000000006</v>
      </c>
      <c r="I546" s="60">
        <f>IF(R546="UP",VLOOKUP($I$1,Änderungen!$F$1:$G$4,2,FALSE),IF(OR(ISERROR(FIND("NOVOS",B546)),ISERROR(FIND("Design ",B546))),IF(OR(ISERROR(FIND("thanos EVO",B546)),ISERROR(FIND("Design ",B546))),0,96.55),19.35))</f>
        <v>0</v>
      </c>
      <c r="J546" s="40"/>
      <c r="K546" s="40" t="s">
        <v>1172</v>
      </c>
      <c r="L546" s="29">
        <f>IF(K546&lt;&gt;"",IFERROR(VLOOKUP(K546,Rabattwerte_eintragen!$A$3:$C$24,3,FALSE),0),0)</f>
        <v>0</v>
      </c>
      <c r="M546" s="58">
        <f>IF(H546&lt;&gt;"",H546*(1-L546)+I546*(1-VLOOKUP("A1",Rabattwerte_eintragen!$A$3:$C$26,3,FALSE)),"")</f>
        <v>68.150000000000006</v>
      </c>
      <c r="N546" s="40"/>
      <c r="O546" s="39" t="str">
        <f t="shared" si="10"/>
        <v>Artikel online anzeigen</v>
      </c>
      <c r="P546" s="44"/>
      <c r="Q546" s="49" t="s">
        <v>2910</v>
      </c>
      <c r="R546" s="37"/>
      <c r="S546" s="55"/>
      <c r="T546" s="40" t="s">
        <v>1145</v>
      </c>
      <c r="U546" s="63" t="s">
        <v>5309</v>
      </c>
    </row>
    <row r="547" spans="1:21" x14ac:dyDescent="0.25">
      <c r="A547" s="1">
        <v>226</v>
      </c>
      <c r="B547" s="46" t="s">
        <v>190</v>
      </c>
      <c r="C547" s="46" t="s">
        <v>2187</v>
      </c>
      <c r="D547" s="46" t="s">
        <v>2293</v>
      </c>
      <c r="E547" s="47" t="s">
        <v>2249</v>
      </c>
      <c r="F547" s="47" t="s">
        <v>2250</v>
      </c>
      <c r="G547" s="47">
        <v>623087</v>
      </c>
      <c r="H547" s="57">
        <v>134.85</v>
      </c>
      <c r="I547" s="60">
        <f>IF(R547="UP",VLOOKUP($I$1,Änderungen!$F$1:$G$4,2,FALSE),IF(OR(ISERROR(FIND("NOVOS",B547)),ISERROR(FIND("Design ",B547))),IF(OR(ISERROR(FIND("thanos EVO",B547)),ISERROR(FIND("Design ",B547))),0,96.55),19.35))</f>
        <v>0</v>
      </c>
      <c r="J547" s="40" t="s">
        <v>1019</v>
      </c>
      <c r="K547" s="40" t="s">
        <v>1172</v>
      </c>
      <c r="L547" s="29">
        <f>IF(K547&lt;&gt;"",IFERROR(VLOOKUP(K547,Rabattwerte_eintragen!$A$3:$C$24,3,FALSE),0),0)</f>
        <v>0</v>
      </c>
      <c r="M547" s="58">
        <f>IF(H547&lt;&gt;"",H547*(1-L547)+I547*(1-VLOOKUP("A1",Rabattwerte_eintragen!$A$3:$C$26,3,FALSE)),"")</f>
        <v>134.85</v>
      </c>
      <c r="N547" s="40"/>
      <c r="O547" s="39" t="str">
        <f t="shared" si="10"/>
        <v>Artikel online anzeigen</v>
      </c>
      <c r="P547" s="44"/>
      <c r="Q547" s="49" t="s">
        <v>2911</v>
      </c>
      <c r="R547" s="37"/>
      <c r="S547" s="55"/>
      <c r="T547" s="40" t="s">
        <v>1145</v>
      </c>
      <c r="U547" s="63" t="s">
        <v>5310</v>
      </c>
    </row>
    <row r="548" spans="1:21" x14ac:dyDescent="0.25">
      <c r="A548" s="1">
        <v>1965</v>
      </c>
      <c r="B548" s="46" t="s">
        <v>191</v>
      </c>
      <c r="C548" s="46" t="s">
        <v>2187</v>
      </c>
      <c r="D548" s="46" t="s">
        <v>2293</v>
      </c>
      <c r="E548" s="47" t="s">
        <v>2249</v>
      </c>
      <c r="F548" s="47" t="s">
        <v>2250</v>
      </c>
      <c r="G548" s="47">
        <v>623094</v>
      </c>
      <c r="H548" s="57">
        <v>134.85</v>
      </c>
      <c r="I548" s="60">
        <f>IF(R548="UP",VLOOKUP($I$1,Änderungen!$F$1:$G$4,2,FALSE),IF(OR(ISERROR(FIND("NOVOS",B548)),ISERROR(FIND("Design ",B548))),IF(OR(ISERROR(FIND("thanos EVO",B548)),ISERROR(FIND("Design ",B548))),0,96.55),19.35))</f>
        <v>0</v>
      </c>
      <c r="J548" s="40" t="s">
        <v>1019</v>
      </c>
      <c r="K548" s="40" t="s">
        <v>1172</v>
      </c>
      <c r="L548" s="29">
        <f>IF(K548&lt;&gt;"",IFERROR(VLOOKUP(K548,Rabattwerte_eintragen!$A$3:$C$24,3,FALSE),0),0)</f>
        <v>0</v>
      </c>
      <c r="M548" s="58">
        <f>IF(H548&lt;&gt;"",H548*(1-L548)+I548*(1-VLOOKUP("A1",Rabattwerte_eintragen!$A$3:$C$26,3,FALSE)),"")</f>
        <v>134.85</v>
      </c>
      <c r="N548" s="40"/>
      <c r="O548" s="39" t="str">
        <f t="shared" si="10"/>
        <v>Artikel online anzeigen</v>
      </c>
      <c r="P548" s="44"/>
      <c r="Q548" s="49" t="s">
        <v>2912</v>
      </c>
      <c r="R548" s="37"/>
      <c r="S548" s="55"/>
      <c r="T548" s="40" t="s">
        <v>1145</v>
      </c>
      <c r="U548" s="63" t="s">
        <v>5311</v>
      </c>
    </row>
    <row r="549" spans="1:21" x14ac:dyDescent="0.25">
      <c r="A549" s="1">
        <v>227</v>
      </c>
      <c r="B549" s="46" t="s">
        <v>192</v>
      </c>
      <c r="C549" s="46" t="s">
        <v>2187</v>
      </c>
      <c r="D549" s="46" t="s">
        <v>2293</v>
      </c>
      <c r="E549" s="47" t="s">
        <v>2249</v>
      </c>
      <c r="F549" s="47" t="s">
        <v>2250</v>
      </c>
      <c r="G549" s="47">
        <v>663069</v>
      </c>
      <c r="H549" s="57">
        <v>206.70000000000002</v>
      </c>
      <c r="I549" s="60">
        <f>IF(R549="UP",VLOOKUP($I$1,Änderungen!$F$1:$G$4,2,FALSE),IF(OR(ISERROR(FIND("NOVOS",B549)),ISERROR(FIND("Design ",B549))),IF(OR(ISERROR(FIND("thanos EVO",B549)),ISERROR(FIND("Design ",B549))),0,96.55),19.35))</f>
        <v>0</v>
      </c>
      <c r="J549" s="40"/>
      <c r="K549" s="40" t="s">
        <v>1172</v>
      </c>
      <c r="L549" s="29">
        <f>IF(K549&lt;&gt;"",IFERROR(VLOOKUP(K549,Rabattwerte_eintragen!$A$3:$C$24,3,FALSE),0),0)</f>
        <v>0</v>
      </c>
      <c r="M549" s="58">
        <f>IF(H549&lt;&gt;"",H549*(1-L549)+I549*(1-VLOOKUP("A1",Rabattwerte_eintragen!$A$3:$C$26,3,FALSE)),"")</f>
        <v>206.70000000000002</v>
      </c>
      <c r="N549" s="40"/>
      <c r="O549" s="39" t="str">
        <f t="shared" si="10"/>
        <v>Artikel online anzeigen</v>
      </c>
      <c r="P549" s="44"/>
      <c r="Q549" s="49" t="s">
        <v>2913</v>
      </c>
      <c r="R549" s="37"/>
      <c r="S549" s="55"/>
      <c r="T549" s="40" t="s">
        <v>1145</v>
      </c>
      <c r="U549" s="63" t="s">
        <v>5312</v>
      </c>
    </row>
    <row r="550" spans="1:21" x14ac:dyDescent="0.25">
      <c r="A550" s="1">
        <v>1966</v>
      </c>
      <c r="B550" s="46" t="s">
        <v>193</v>
      </c>
      <c r="C550" s="46" t="s">
        <v>2187</v>
      </c>
      <c r="D550" s="46" t="s">
        <v>2293</v>
      </c>
      <c r="E550" s="47" t="s">
        <v>2249</v>
      </c>
      <c r="F550" s="47" t="s">
        <v>2250</v>
      </c>
      <c r="G550" s="47">
        <v>658614</v>
      </c>
      <c r="H550" s="57">
        <v>203.45</v>
      </c>
      <c r="I550" s="60">
        <f>IF(R550="UP",VLOOKUP($I$1,Änderungen!$F$1:$G$4,2,FALSE),IF(OR(ISERROR(FIND("NOVOS",B550)),ISERROR(FIND("Design ",B550))),IF(OR(ISERROR(FIND("thanos EVO",B550)),ISERROR(FIND("Design ",B550))),0,96.55),19.35))</f>
        <v>0</v>
      </c>
      <c r="J550" s="40"/>
      <c r="K550" s="40" t="s">
        <v>1172</v>
      </c>
      <c r="L550" s="29">
        <f>IF(K550&lt;&gt;"",IFERROR(VLOOKUP(K550,Rabattwerte_eintragen!$A$3:$C$24,3,FALSE),0),0)</f>
        <v>0</v>
      </c>
      <c r="M550" s="58">
        <f>IF(H550&lt;&gt;"",H550*(1-L550)+I550*(1-VLOOKUP("A1",Rabattwerte_eintragen!$A$3:$C$26,3,FALSE)),"")</f>
        <v>203.45</v>
      </c>
      <c r="N550" s="40"/>
      <c r="O550" s="39" t="str">
        <f t="shared" si="10"/>
        <v>Artikel online anzeigen</v>
      </c>
      <c r="P550" s="44"/>
      <c r="Q550" s="49" t="s">
        <v>2914</v>
      </c>
      <c r="R550" s="37"/>
      <c r="S550" s="55"/>
      <c r="T550" s="40" t="s">
        <v>1145</v>
      </c>
      <c r="U550" s="63" t="s">
        <v>5313</v>
      </c>
    </row>
    <row r="551" spans="1:21" x14ac:dyDescent="0.25">
      <c r="A551" s="1">
        <v>1967</v>
      </c>
      <c r="B551" s="46" t="s">
        <v>194</v>
      </c>
      <c r="C551" s="46" t="s">
        <v>2187</v>
      </c>
      <c r="D551" s="46" t="s">
        <v>2293</v>
      </c>
      <c r="E551" s="47" t="s">
        <v>2249</v>
      </c>
      <c r="F551" s="47" t="s">
        <v>2250</v>
      </c>
      <c r="G551" s="47">
        <v>658621</v>
      </c>
      <c r="H551" s="57">
        <v>203.45</v>
      </c>
      <c r="I551" s="60">
        <f>IF(R551="UP",VLOOKUP($I$1,Änderungen!$F$1:$G$4,2,FALSE),IF(OR(ISERROR(FIND("NOVOS",B551)),ISERROR(FIND("Design ",B551))),IF(OR(ISERROR(FIND("thanos EVO",B551)),ISERROR(FIND("Design ",B551))),0,96.55),19.35))</f>
        <v>0</v>
      </c>
      <c r="J551" s="40"/>
      <c r="K551" s="40" t="s">
        <v>1172</v>
      </c>
      <c r="L551" s="29">
        <f>IF(K551&lt;&gt;"",IFERROR(VLOOKUP(K551,Rabattwerte_eintragen!$A$3:$C$24,3,FALSE),0),0)</f>
        <v>0</v>
      </c>
      <c r="M551" s="58">
        <f>IF(H551&lt;&gt;"",H551*(1-L551)+I551*(1-VLOOKUP("A1",Rabattwerte_eintragen!$A$3:$C$26,3,FALSE)),"")</f>
        <v>203.45</v>
      </c>
      <c r="N551" s="40"/>
      <c r="O551" s="39" t="str">
        <f t="shared" si="10"/>
        <v>Artikel online anzeigen</v>
      </c>
      <c r="P551" s="44"/>
      <c r="Q551" s="49" t="s">
        <v>2915</v>
      </c>
      <c r="R551" s="37"/>
      <c r="S551" s="55"/>
      <c r="T551" s="40" t="s">
        <v>1145</v>
      </c>
      <c r="U551" s="63" t="s">
        <v>5314</v>
      </c>
    </row>
    <row r="552" spans="1:21" x14ac:dyDescent="0.25">
      <c r="A552" s="1">
        <v>1968</v>
      </c>
      <c r="B552" s="46" t="s">
        <v>195</v>
      </c>
      <c r="C552" s="46" t="s">
        <v>2187</v>
      </c>
      <c r="D552" s="46" t="s">
        <v>2293</v>
      </c>
      <c r="E552" s="47" t="s">
        <v>2249</v>
      </c>
      <c r="F552" s="47" t="s">
        <v>2250</v>
      </c>
      <c r="G552" s="47">
        <v>663076</v>
      </c>
      <c r="H552" s="57">
        <v>275.3</v>
      </c>
      <c r="I552" s="60">
        <f>IF(R552="UP",VLOOKUP($I$1,Änderungen!$F$1:$G$4,2,FALSE),IF(OR(ISERROR(FIND("NOVOS",B552)),ISERROR(FIND("Design ",B552))),IF(OR(ISERROR(FIND("thanos EVO",B552)),ISERROR(FIND("Design ",B552))),0,96.55),19.35))</f>
        <v>0</v>
      </c>
      <c r="J552" s="40"/>
      <c r="K552" s="40" t="s">
        <v>1172</v>
      </c>
      <c r="L552" s="29">
        <f>IF(K552&lt;&gt;"",IFERROR(VLOOKUP(K552,Rabattwerte_eintragen!$A$3:$C$24,3,FALSE),0),0)</f>
        <v>0</v>
      </c>
      <c r="M552" s="58">
        <f>IF(H552&lt;&gt;"",H552*(1-L552)+I552*(1-VLOOKUP("A1",Rabattwerte_eintragen!$A$3:$C$26,3,FALSE)),"")</f>
        <v>275.3</v>
      </c>
      <c r="N552" s="40"/>
      <c r="O552" s="39" t="str">
        <f t="shared" si="10"/>
        <v>Artikel online anzeigen</v>
      </c>
      <c r="P552" s="44"/>
      <c r="Q552" s="49" t="s">
        <v>2916</v>
      </c>
      <c r="R552" s="37"/>
      <c r="S552" s="55"/>
      <c r="T552" s="40" t="s">
        <v>1145</v>
      </c>
      <c r="U552" s="63" t="s">
        <v>5315</v>
      </c>
    </row>
    <row r="553" spans="1:21" x14ac:dyDescent="0.25">
      <c r="A553" s="1">
        <v>1973</v>
      </c>
      <c r="B553" s="46" t="s">
        <v>1066</v>
      </c>
      <c r="C553" s="46" t="s">
        <v>2187</v>
      </c>
      <c r="D553" s="46" t="s">
        <v>2293</v>
      </c>
      <c r="E553" s="47" t="s">
        <v>2249</v>
      </c>
      <c r="F553" s="47" t="s">
        <v>2250</v>
      </c>
      <c r="G553" s="47">
        <v>747844</v>
      </c>
      <c r="H553" s="57">
        <v>134.85</v>
      </c>
      <c r="I553" s="60">
        <f>IF(R553="UP",VLOOKUP($I$1,Änderungen!$F$1:$G$4,2,FALSE),IF(OR(ISERROR(FIND("NOVOS",B553)),ISERROR(FIND("Design ",B553))),IF(OR(ISERROR(FIND("thanos EVO",B553)),ISERROR(FIND("Design ",B553))),0,96.55),19.35))</f>
        <v>0</v>
      </c>
      <c r="J553" s="40"/>
      <c r="K553" s="40" t="s">
        <v>1172</v>
      </c>
      <c r="L553" s="29">
        <f>IF(K553&lt;&gt;"",IFERROR(VLOOKUP(K553,Rabattwerte_eintragen!$A$3:$C$24,3,FALSE),0),0)</f>
        <v>0</v>
      </c>
      <c r="M553" s="58">
        <f>IF(H553&lt;&gt;"",H553*(1-L553)+I553*(1-VLOOKUP("A1",Rabattwerte_eintragen!$A$3:$C$26,3,FALSE)),"")</f>
        <v>134.85</v>
      </c>
      <c r="N553" s="40"/>
      <c r="O553" s="39" t="str">
        <f t="shared" si="10"/>
        <v>Artikel online anzeigen</v>
      </c>
      <c r="P553" s="44"/>
      <c r="Q553" s="49" t="s">
        <v>2917</v>
      </c>
      <c r="R553" s="37"/>
      <c r="S553" s="55"/>
      <c r="T553" s="40" t="s">
        <v>1145</v>
      </c>
      <c r="U553" s="63" t="s">
        <v>5316</v>
      </c>
    </row>
    <row r="554" spans="1:21" x14ac:dyDescent="0.25">
      <c r="A554" s="1">
        <v>1970</v>
      </c>
      <c r="B554" s="46" t="s">
        <v>198</v>
      </c>
      <c r="C554" s="46" t="s">
        <v>2187</v>
      </c>
      <c r="D554" s="46" t="s">
        <v>2293</v>
      </c>
      <c r="E554" s="47" t="s">
        <v>2249</v>
      </c>
      <c r="F554" s="47" t="s">
        <v>2250</v>
      </c>
      <c r="G554" s="47">
        <v>699686</v>
      </c>
      <c r="H554" s="57">
        <v>188.29999999999998</v>
      </c>
      <c r="I554" s="60">
        <f>IF(R554="UP",VLOOKUP($I$1,Änderungen!$F$1:$G$4,2,FALSE),IF(OR(ISERROR(FIND("NOVOS",B554)),ISERROR(FIND("Design ",B554))),IF(OR(ISERROR(FIND("thanos EVO",B554)),ISERROR(FIND("Design ",B554))),0,96.55),19.35))</f>
        <v>0</v>
      </c>
      <c r="J554" s="40"/>
      <c r="K554" s="40" t="s">
        <v>1172</v>
      </c>
      <c r="L554" s="29">
        <f>IF(K554&lt;&gt;"",IFERROR(VLOOKUP(K554,Rabattwerte_eintragen!$A$3:$C$24,3,FALSE),0),0)</f>
        <v>0</v>
      </c>
      <c r="M554" s="58">
        <f>IF(H554&lt;&gt;"",H554*(1-L554)+I554*(1-VLOOKUP("A1",Rabattwerte_eintragen!$A$3:$C$26,3,FALSE)),"")</f>
        <v>188.29999999999998</v>
      </c>
      <c r="N554" s="40"/>
      <c r="O554" s="39" t="str">
        <f t="shared" si="10"/>
        <v>Artikel online anzeigen</v>
      </c>
      <c r="P554" s="44"/>
      <c r="Q554" s="49" t="s">
        <v>2918</v>
      </c>
      <c r="R554" s="37"/>
      <c r="S554" s="55"/>
      <c r="T554" s="40" t="s">
        <v>1145</v>
      </c>
      <c r="U554" s="63" t="s">
        <v>5317</v>
      </c>
    </row>
    <row r="555" spans="1:21" x14ac:dyDescent="0.25">
      <c r="A555" s="1">
        <v>1971</v>
      </c>
      <c r="B555" s="46" t="s">
        <v>199</v>
      </c>
      <c r="C555" s="46" t="s">
        <v>2187</v>
      </c>
      <c r="D555" s="46" t="s">
        <v>2293</v>
      </c>
      <c r="E555" s="47" t="s">
        <v>2249</v>
      </c>
      <c r="F555" s="47" t="s">
        <v>2250</v>
      </c>
      <c r="G555" s="47">
        <v>699693</v>
      </c>
      <c r="H555" s="57">
        <v>256.90000000000003</v>
      </c>
      <c r="I555" s="60">
        <f>IF(R555="UP",VLOOKUP($I$1,Änderungen!$F$1:$G$4,2,FALSE),IF(OR(ISERROR(FIND("NOVOS",B555)),ISERROR(FIND("Design ",B555))),IF(OR(ISERROR(FIND("thanos EVO",B555)),ISERROR(FIND("Design ",B555))),0,96.55),19.35))</f>
        <v>0</v>
      </c>
      <c r="J555" s="40"/>
      <c r="K555" s="40" t="s">
        <v>1172</v>
      </c>
      <c r="L555" s="29">
        <f>IF(K555&lt;&gt;"",IFERROR(VLOOKUP(K555,Rabattwerte_eintragen!$A$3:$C$24,3,FALSE),0),0)</f>
        <v>0</v>
      </c>
      <c r="M555" s="58">
        <f>IF(H555&lt;&gt;"",H555*(1-L555)+I555*(1-VLOOKUP("A1",Rabattwerte_eintragen!$A$3:$C$26,3,FALSE)),"")</f>
        <v>256.90000000000003</v>
      </c>
      <c r="N555" s="40"/>
      <c r="O555" s="39" t="str">
        <f t="shared" si="10"/>
        <v>Artikel online anzeigen</v>
      </c>
      <c r="P555" s="44"/>
      <c r="Q555" s="49" t="s">
        <v>2919</v>
      </c>
      <c r="R555" s="37"/>
      <c r="S555" s="55"/>
      <c r="T555" s="40" t="s">
        <v>1145</v>
      </c>
      <c r="U555" s="63" t="s">
        <v>5318</v>
      </c>
    </row>
    <row r="556" spans="1:21" x14ac:dyDescent="0.25">
      <c r="A556" s="1">
        <v>228</v>
      </c>
      <c r="B556" s="46" t="s">
        <v>196</v>
      </c>
      <c r="C556" s="46" t="s">
        <v>2187</v>
      </c>
      <c r="D556" s="46" t="s">
        <v>2293</v>
      </c>
      <c r="E556" s="47" t="s">
        <v>2249</v>
      </c>
      <c r="F556" s="47" t="s">
        <v>2250</v>
      </c>
      <c r="G556" s="47">
        <v>658584</v>
      </c>
      <c r="H556" s="57">
        <v>188.29999999999998</v>
      </c>
      <c r="I556" s="60">
        <f>IF(R556="UP",VLOOKUP($I$1,Änderungen!$F$1:$G$4,2,FALSE),IF(OR(ISERROR(FIND("NOVOS",B556)),ISERROR(FIND("Design ",B556))),IF(OR(ISERROR(FIND("thanos EVO",B556)),ISERROR(FIND("Design ",B556))),0,96.55),19.35))</f>
        <v>0</v>
      </c>
      <c r="J556" s="40"/>
      <c r="K556" s="40" t="s">
        <v>1172</v>
      </c>
      <c r="L556" s="29">
        <f>IF(K556&lt;&gt;"",IFERROR(VLOOKUP(K556,Rabattwerte_eintragen!$A$3:$C$24,3,FALSE),0),0)</f>
        <v>0</v>
      </c>
      <c r="M556" s="58">
        <f>IF(H556&lt;&gt;"",H556*(1-L556)+I556*(1-VLOOKUP("A1",Rabattwerte_eintragen!$A$3:$C$26,3,FALSE)),"")</f>
        <v>188.29999999999998</v>
      </c>
      <c r="N556" s="40"/>
      <c r="O556" s="39" t="str">
        <f t="shared" si="10"/>
        <v>Artikel online anzeigen</v>
      </c>
      <c r="P556" s="44"/>
      <c r="Q556" s="49" t="s">
        <v>2920</v>
      </c>
      <c r="R556" s="37"/>
      <c r="S556" s="55"/>
      <c r="T556" s="40" t="s">
        <v>1145</v>
      </c>
      <c r="U556" s="63" t="s">
        <v>5319</v>
      </c>
    </row>
    <row r="557" spans="1:21" x14ac:dyDescent="0.25">
      <c r="A557" s="1">
        <v>1969</v>
      </c>
      <c r="B557" s="46" t="s">
        <v>197</v>
      </c>
      <c r="C557" s="46" t="s">
        <v>2187</v>
      </c>
      <c r="D557" s="46" t="s">
        <v>2293</v>
      </c>
      <c r="E557" s="47" t="s">
        <v>2249</v>
      </c>
      <c r="F557" s="47" t="s">
        <v>2250</v>
      </c>
      <c r="G557" s="47">
        <v>658607</v>
      </c>
      <c r="H557" s="57">
        <v>256.90000000000003</v>
      </c>
      <c r="I557" s="60">
        <f>IF(R557="UP",VLOOKUP($I$1,Änderungen!$F$1:$G$4,2,FALSE),IF(OR(ISERROR(FIND("NOVOS",B557)),ISERROR(FIND("Design ",B557))),IF(OR(ISERROR(FIND("thanos EVO",B557)),ISERROR(FIND("Design ",B557))),0,96.55),19.35))</f>
        <v>0</v>
      </c>
      <c r="J557" s="40"/>
      <c r="K557" s="40" t="s">
        <v>1172</v>
      </c>
      <c r="L557" s="29">
        <f>IF(K557&lt;&gt;"",IFERROR(VLOOKUP(K557,Rabattwerte_eintragen!$A$3:$C$24,3,FALSE),0),0)</f>
        <v>0</v>
      </c>
      <c r="M557" s="58">
        <f>IF(H557&lt;&gt;"",H557*(1-L557)+I557*(1-VLOOKUP("A1",Rabattwerte_eintragen!$A$3:$C$26,3,FALSE)),"")</f>
        <v>256.90000000000003</v>
      </c>
      <c r="N557" s="40"/>
      <c r="O557" s="39" t="str">
        <f t="shared" si="10"/>
        <v>Artikel online anzeigen</v>
      </c>
      <c r="P557" s="44"/>
      <c r="Q557" s="49" t="s">
        <v>2921</v>
      </c>
      <c r="R557" s="37"/>
      <c r="S557" s="55"/>
      <c r="T557" s="40" t="s">
        <v>1145</v>
      </c>
      <c r="U557" s="63" t="s">
        <v>5320</v>
      </c>
    </row>
    <row r="558" spans="1:21" x14ac:dyDescent="0.25">
      <c r="A558" s="1">
        <v>10614</v>
      </c>
      <c r="B558" s="46" t="s">
        <v>1022</v>
      </c>
      <c r="C558" s="46" t="s">
        <v>2187</v>
      </c>
      <c r="D558" s="46" t="s">
        <v>2293</v>
      </c>
      <c r="E558" s="47" t="s">
        <v>2249</v>
      </c>
      <c r="F558" s="47" t="s">
        <v>2250</v>
      </c>
      <c r="G558" s="47">
        <v>797627</v>
      </c>
      <c r="H558" s="57">
        <v>156.80000000000001</v>
      </c>
      <c r="I558" s="60">
        <f>IF(R558="UP",VLOOKUP($I$1,Änderungen!$F$1:$G$4,2,FALSE),IF(OR(ISERROR(FIND("NOVOS",B558)),ISERROR(FIND("Design ",B558))),IF(OR(ISERROR(FIND("thanos EVO",B558)),ISERROR(FIND("Design ",B558))),0,96.55),19.35))</f>
        <v>0</v>
      </c>
      <c r="J558" s="40"/>
      <c r="K558" s="40" t="s">
        <v>1190</v>
      </c>
      <c r="L558" s="29">
        <f>IF(K558&lt;&gt;"",IFERROR(VLOOKUP(K558,Rabattwerte_eintragen!$A$3:$C$24,3,FALSE),0),0)</f>
        <v>0</v>
      </c>
      <c r="M558" s="58">
        <f>IF(H558&lt;&gt;"",H558*(1-L558)+I558*(1-VLOOKUP("A1",Rabattwerte_eintragen!$A$3:$C$26,3,FALSE)),"")</f>
        <v>156.80000000000001</v>
      </c>
      <c r="N558" s="40"/>
      <c r="O558" s="39" t="str">
        <f t="shared" si="10"/>
        <v>Artikel online anzeigen</v>
      </c>
      <c r="P558" s="44"/>
      <c r="Q558" s="49" t="s">
        <v>2922</v>
      </c>
      <c r="R558" s="37"/>
      <c r="S558" s="55"/>
      <c r="T558" s="40" t="s">
        <v>1144</v>
      </c>
      <c r="U558" s="63" t="s">
        <v>5321</v>
      </c>
    </row>
    <row r="559" spans="1:21" x14ac:dyDescent="0.25">
      <c r="A559" s="1">
        <v>229</v>
      </c>
      <c r="B559" s="46" t="s">
        <v>200</v>
      </c>
      <c r="C559" s="46" t="s">
        <v>2188</v>
      </c>
      <c r="D559" s="46" t="s">
        <v>2294</v>
      </c>
      <c r="E559" s="47" t="s">
        <v>2249</v>
      </c>
      <c r="F559" s="47" t="s">
        <v>2250</v>
      </c>
      <c r="G559" s="47">
        <v>659147</v>
      </c>
      <c r="H559" s="57">
        <v>263.75</v>
      </c>
      <c r="I559" s="60">
        <f>IF(R559="UP",VLOOKUP($I$1,Änderungen!$F$1:$G$4,2,FALSE),IF(OR(ISERROR(FIND("NOVOS",B559)),ISERROR(FIND("Design ",B559))),IF(OR(ISERROR(FIND("thanos EVO",B559)),ISERROR(FIND("Design ",B559))),0,96.55),19.35))</f>
        <v>0</v>
      </c>
      <c r="J559" s="40" t="s">
        <v>1019</v>
      </c>
      <c r="K559" s="40" t="s">
        <v>1178</v>
      </c>
      <c r="L559" s="29">
        <f>IF(K559&lt;&gt;"",IFERROR(VLOOKUP(K559,Rabattwerte_eintragen!$A$3:$C$24,3,FALSE),0),0)</f>
        <v>0</v>
      </c>
      <c r="M559" s="58">
        <f>IF(H559&lt;&gt;"",H559*(1-L559)+I559*(1-VLOOKUP("A1",Rabattwerte_eintragen!$A$3:$C$26,3,FALSE)),"")</f>
        <v>263.75</v>
      </c>
      <c r="N559" s="40"/>
      <c r="O559" s="39" t="str">
        <f t="shared" si="10"/>
        <v>Artikel online anzeigen</v>
      </c>
      <c r="P559" s="44"/>
      <c r="Q559" s="49" t="s">
        <v>2923</v>
      </c>
      <c r="R559" s="37"/>
      <c r="S559" s="55"/>
      <c r="T559" s="40" t="s">
        <v>1146</v>
      </c>
      <c r="U559" s="63" t="s">
        <v>5322</v>
      </c>
    </row>
    <row r="560" spans="1:21" x14ac:dyDescent="0.25">
      <c r="A560" s="1">
        <v>4944</v>
      </c>
      <c r="B560" s="46" t="s">
        <v>201</v>
      </c>
      <c r="C560" s="46" t="s">
        <v>2188</v>
      </c>
      <c r="D560" s="46" t="s">
        <v>2294</v>
      </c>
      <c r="E560" s="47" t="s">
        <v>2249</v>
      </c>
      <c r="F560" s="47" t="s">
        <v>2250</v>
      </c>
      <c r="G560" s="47">
        <v>659154</v>
      </c>
      <c r="H560" s="57">
        <v>290.05</v>
      </c>
      <c r="I560" s="60">
        <f>IF(R560="UP",VLOOKUP($I$1,Änderungen!$F$1:$G$4,2,FALSE),IF(OR(ISERROR(FIND("NOVOS",B560)),ISERROR(FIND("Design ",B560))),IF(OR(ISERROR(FIND("thanos EVO",B560)),ISERROR(FIND("Design ",B560))),0,96.55),19.35))</f>
        <v>0</v>
      </c>
      <c r="J560" s="40" t="s">
        <v>1019</v>
      </c>
      <c r="K560" s="40" t="s">
        <v>1178</v>
      </c>
      <c r="L560" s="29">
        <f>IF(K560&lt;&gt;"",IFERROR(VLOOKUP(K560,Rabattwerte_eintragen!$A$3:$C$24,3,FALSE),0),0)</f>
        <v>0</v>
      </c>
      <c r="M560" s="58">
        <f>IF(H560&lt;&gt;"",H560*(1-L560)+I560*(1-VLOOKUP("A1",Rabattwerte_eintragen!$A$3:$C$26,3,FALSE)),"")</f>
        <v>290.05</v>
      </c>
      <c r="N560" s="40"/>
      <c r="O560" s="39" t="str">
        <f t="shared" si="10"/>
        <v>Artikel online anzeigen</v>
      </c>
      <c r="P560" s="44"/>
      <c r="Q560" s="49" t="s">
        <v>2924</v>
      </c>
      <c r="R560" s="37"/>
      <c r="S560" s="55"/>
      <c r="T560" s="40" t="s">
        <v>1146</v>
      </c>
      <c r="U560" s="63" t="s">
        <v>5323</v>
      </c>
    </row>
    <row r="561" spans="1:21" x14ac:dyDescent="0.25">
      <c r="A561" s="1">
        <v>230</v>
      </c>
      <c r="B561" s="46" t="s">
        <v>202</v>
      </c>
      <c r="C561" s="46" t="s">
        <v>2188</v>
      </c>
      <c r="D561" s="46" t="s">
        <v>2294</v>
      </c>
      <c r="E561" s="47" t="s">
        <v>2249</v>
      </c>
      <c r="F561" s="47" t="s">
        <v>2250</v>
      </c>
      <c r="G561" s="47">
        <v>661003</v>
      </c>
      <c r="H561" s="57">
        <v>330.05</v>
      </c>
      <c r="I561" s="60">
        <f>IF(R561="UP",VLOOKUP($I$1,Änderungen!$F$1:$G$4,2,FALSE),IF(OR(ISERROR(FIND("NOVOS",B561)),ISERROR(FIND("Design ",B561))),IF(OR(ISERROR(FIND("thanos EVO",B561)),ISERROR(FIND("Design ",B561))),0,96.55),19.35))</f>
        <v>0</v>
      </c>
      <c r="J561" s="40"/>
      <c r="K561" s="40" t="s">
        <v>1178</v>
      </c>
      <c r="L561" s="29">
        <f>IF(K561&lt;&gt;"",IFERROR(VLOOKUP(K561,Rabattwerte_eintragen!$A$3:$C$24,3,FALSE),0),0)</f>
        <v>0</v>
      </c>
      <c r="M561" s="58">
        <f>IF(H561&lt;&gt;"",H561*(1-L561)+I561*(1-VLOOKUP("A1",Rabattwerte_eintragen!$A$3:$C$26,3,FALSE)),"")</f>
        <v>330.05</v>
      </c>
      <c r="N561" s="40"/>
      <c r="O561" s="39" t="str">
        <f t="shared" si="10"/>
        <v>Artikel online anzeigen</v>
      </c>
      <c r="P561" s="44"/>
      <c r="Q561" s="49" t="s">
        <v>2925</v>
      </c>
      <c r="R561" s="37"/>
      <c r="S561" s="55"/>
      <c r="T561" s="40" t="s">
        <v>1146</v>
      </c>
      <c r="U561" s="63" t="s">
        <v>5324</v>
      </c>
    </row>
    <row r="562" spans="1:21" x14ac:dyDescent="0.25">
      <c r="A562" s="1">
        <v>4952</v>
      </c>
      <c r="B562" s="46" t="s">
        <v>203</v>
      </c>
      <c r="C562" s="46" t="s">
        <v>2188</v>
      </c>
      <c r="D562" s="46" t="s">
        <v>2294</v>
      </c>
      <c r="E562" s="47" t="s">
        <v>2249</v>
      </c>
      <c r="F562" s="47" t="s">
        <v>2250</v>
      </c>
      <c r="G562" s="47">
        <v>660983</v>
      </c>
      <c r="H562" s="57">
        <v>327</v>
      </c>
      <c r="I562" s="60">
        <f>IF(R562="UP",VLOOKUP($I$1,Änderungen!$F$1:$G$4,2,FALSE),IF(OR(ISERROR(FIND("NOVOS",B562)),ISERROR(FIND("Design ",B562))),IF(OR(ISERROR(FIND("thanos EVO",B562)),ISERROR(FIND("Design ",B562))),0,96.55),19.35))</f>
        <v>0</v>
      </c>
      <c r="J562" s="40"/>
      <c r="K562" s="40" t="s">
        <v>1178</v>
      </c>
      <c r="L562" s="29">
        <f>IF(K562&lt;&gt;"",IFERROR(VLOOKUP(K562,Rabattwerte_eintragen!$A$3:$C$24,3,FALSE),0),0)</f>
        <v>0</v>
      </c>
      <c r="M562" s="58">
        <f>IF(H562&lt;&gt;"",H562*(1-L562)+I562*(1-VLOOKUP("A1",Rabattwerte_eintragen!$A$3:$C$26,3,FALSE)),"")</f>
        <v>327</v>
      </c>
      <c r="N562" s="40"/>
      <c r="O562" s="39" t="str">
        <f t="shared" si="10"/>
        <v>Artikel online anzeigen</v>
      </c>
      <c r="P562" s="44"/>
      <c r="Q562" s="49" t="s">
        <v>2926</v>
      </c>
      <c r="R562" s="37"/>
      <c r="S562" s="55"/>
      <c r="T562" s="40" t="s">
        <v>1146</v>
      </c>
      <c r="U562" s="63" t="s">
        <v>5325</v>
      </c>
    </row>
    <row r="563" spans="1:21" x14ac:dyDescent="0.25">
      <c r="A563" s="1">
        <v>4953</v>
      </c>
      <c r="B563" s="46" t="s">
        <v>204</v>
      </c>
      <c r="C563" s="46" t="s">
        <v>2188</v>
      </c>
      <c r="D563" s="46" t="s">
        <v>2294</v>
      </c>
      <c r="E563" s="47" t="s">
        <v>2249</v>
      </c>
      <c r="F563" s="47" t="s">
        <v>2250</v>
      </c>
      <c r="G563" s="47">
        <v>660990</v>
      </c>
      <c r="H563" s="57">
        <v>353.29999999999995</v>
      </c>
      <c r="I563" s="60">
        <f>IF(R563="UP",VLOOKUP($I$1,Änderungen!$F$1:$G$4,2,FALSE),IF(OR(ISERROR(FIND("NOVOS",B563)),ISERROR(FIND("Design ",B563))),IF(OR(ISERROR(FIND("thanos EVO",B563)),ISERROR(FIND("Design ",B563))),0,96.55),19.35))</f>
        <v>0</v>
      </c>
      <c r="J563" s="40"/>
      <c r="K563" s="40" t="s">
        <v>1178</v>
      </c>
      <c r="L563" s="29">
        <f>IF(K563&lt;&gt;"",IFERROR(VLOOKUP(K563,Rabattwerte_eintragen!$A$3:$C$24,3,FALSE),0),0)</f>
        <v>0</v>
      </c>
      <c r="M563" s="58">
        <f>IF(H563&lt;&gt;"",H563*(1-L563)+I563*(1-VLOOKUP("A1",Rabattwerte_eintragen!$A$3:$C$26,3,FALSE)),"")</f>
        <v>353.29999999999995</v>
      </c>
      <c r="N563" s="40"/>
      <c r="O563" s="39" t="str">
        <f t="shared" si="10"/>
        <v>Artikel online anzeigen</v>
      </c>
      <c r="P563" s="44"/>
      <c r="Q563" s="49" t="s">
        <v>2927</v>
      </c>
      <c r="R563" s="37"/>
      <c r="S563" s="55"/>
      <c r="T563" s="40" t="s">
        <v>1146</v>
      </c>
      <c r="U563" s="63" t="s">
        <v>5326</v>
      </c>
    </row>
    <row r="564" spans="1:21" x14ac:dyDescent="0.25">
      <c r="A564" s="1">
        <v>4954</v>
      </c>
      <c r="B564" s="46" t="s">
        <v>205</v>
      </c>
      <c r="C564" s="46" t="s">
        <v>2188</v>
      </c>
      <c r="D564" s="46" t="s">
        <v>2294</v>
      </c>
      <c r="E564" s="47" t="s">
        <v>2249</v>
      </c>
      <c r="F564" s="47" t="s">
        <v>2250</v>
      </c>
      <c r="G564" s="47">
        <v>661010</v>
      </c>
      <c r="H564" s="57">
        <v>393.35</v>
      </c>
      <c r="I564" s="60">
        <f>IF(R564="UP",VLOOKUP($I$1,Änderungen!$F$1:$G$4,2,FALSE),IF(OR(ISERROR(FIND("NOVOS",B564)),ISERROR(FIND("Design ",B564))),IF(OR(ISERROR(FIND("thanos EVO",B564)),ISERROR(FIND("Design ",B564))),0,96.55),19.35))</f>
        <v>0</v>
      </c>
      <c r="J564" s="40"/>
      <c r="K564" s="40" t="s">
        <v>1178</v>
      </c>
      <c r="L564" s="29">
        <f>IF(K564&lt;&gt;"",IFERROR(VLOOKUP(K564,Rabattwerte_eintragen!$A$3:$C$24,3,FALSE),0),0)</f>
        <v>0</v>
      </c>
      <c r="M564" s="58">
        <f>IF(H564&lt;&gt;"",H564*(1-L564)+I564*(1-VLOOKUP("A1",Rabattwerte_eintragen!$A$3:$C$26,3,FALSE)),"")</f>
        <v>393.35</v>
      </c>
      <c r="N564" s="40"/>
      <c r="O564" s="39" t="str">
        <f t="shared" si="10"/>
        <v>Artikel online anzeigen</v>
      </c>
      <c r="P564" s="44"/>
      <c r="Q564" s="49" t="s">
        <v>2928</v>
      </c>
      <c r="R564" s="37"/>
      <c r="S564" s="55"/>
      <c r="T564" s="40" t="s">
        <v>1146</v>
      </c>
      <c r="U564" s="63" t="s">
        <v>5327</v>
      </c>
    </row>
    <row r="565" spans="1:21" x14ac:dyDescent="0.25">
      <c r="A565" s="1">
        <v>4959</v>
      </c>
      <c r="B565" s="46" t="s">
        <v>1067</v>
      </c>
      <c r="C565" s="46" t="s">
        <v>2189</v>
      </c>
      <c r="D565" s="46" t="s">
        <v>2294</v>
      </c>
      <c r="E565" s="47" t="s">
        <v>2249</v>
      </c>
      <c r="F565" s="47" t="s">
        <v>2250</v>
      </c>
      <c r="G565" s="47">
        <v>747752</v>
      </c>
      <c r="H565" s="57">
        <v>301.14999999999998</v>
      </c>
      <c r="I565" s="60">
        <f>IF(R565="UP",VLOOKUP($I$1,Änderungen!$F$1:$G$4,2,FALSE),IF(OR(ISERROR(FIND("NOVOS",B565)),ISERROR(FIND("Design ",B565))),IF(OR(ISERROR(FIND("thanos EVO",B565)),ISERROR(FIND("Design ",B565))),0,96.55),19.35))</f>
        <v>0</v>
      </c>
      <c r="J565" s="40"/>
      <c r="K565" s="40" t="s">
        <v>1178</v>
      </c>
      <c r="L565" s="29">
        <f>IF(K565&lt;&gt;"",IFERROR(VLOOKUP(K565,Rabattwerte_eintragen!$A$3:$C$24,3,FALSE),0),0)</f>
        <v>0</v>
      </c>
      <c r="M565" s="58">
        <f>IF(H565&lt;&gt;"",H565*(1-L565)+I565*(1-VLOOKUP("A1",Rabattwerte_eintragen!$A$3:$C$26,3,FALSE)),"")</f>
        <v>301.14999999999998</v>
      </c>
      <c r="N565" s="40"/>
      <c r="O565" s="39" t="str">
        <f t="shared" si="10"/>
        <v>Artikel online anzeigen</v>
      </c>
      <c r="P565" s="44"/>
      <c r="Q565" s="49" t="s">
        <v>2929</v>
      </c>
      <c r="R565" s="37"/>
      <c r="S565" s="55"/>
      <c r="T565" s="40" t="s">
        <v>1146</v>
      </c>
      <c r="U565" s="63" t="s">
        <v>5328</v>
      </c>
    </row>
    <row r="566" spans="1:21" x14ac:dyDescent="0.25">
      <c r="A566" s="1">
        <v>4957</v>
      </c>
      <c r="B566" s="46" t="s">
        <v>208</v>
      </c>
      <c r="C566" s="46" t="s">
        <v>2188</v>
      </c>
      <c r="D566" s="46" t="s">
        <v>2294</v>
      </c>
      <c r="E566" s="47" t="s">
        <v>2249</v>
      </c>
      <c r="F566" s="47" t="s">
        <v>2250</v>
      </c>
      <c r="G566" s="47">
        <v>700191</v>
      </c>
      <c r="H566" s="57">
        <v>328</v>
      </c>
      <c r="I566" s="60">
        <f>IF(R566="UP",VLOOKUP($I$1,Änderungen!$F$1:$G$4,2,FALSE),IF(OR(ISERROR(FIND("NOVOS",B566)),ISERROR(FIND("Design ",B566))),IF(OR(ISERROR(FIND("thanos EVO",B566)),ISERROR(FIND("Design ",B566))),0,96.55),19.35))</f>
        <v>0</v>
      </c>
      <c r="J566" s="40"/>
      <c r="K566" s="40" t="s">
        <v>1178</v>
      </c>
      <c r="L566" s="29">
        <f>IF(K566&lt;&gt;"",IFERROR(VLOOKUP(K566,Rabattwerte_eintragen!$A$3:$C$24,3,FALSE),0),0)</f>
        <v>0</v>
      </c>
      <c r="M566" s="58">
        <f>IF(H566&lt;&gt;"",H566*(1-L566)+I566*(1-VLOOKUP("A1",Rabattwerte_eintragen!$A$3:$C$26,3,FALSE)),"")</f>
        <v>328</v>
      </c>
      <c r="N566" s="40"/>
      <c r="O566" s="39" t="str">
        <f t="shared" si="10"/>
        <v>Artikel online anzeigen</v>
      </c>
      <c r="P566" s="44"/>
      <c r="Q566" s="49" t="s">
        <v>2930</v>
      </c>
      <c r="R566" s="37"/>
      <c r="S566" s="55"/>
      <c r="T566" s="40" t="s">
        <v>1146</v>
      </c>
      <c r="U566" s="63" t="s">
        <v>5329</v>
      </c>
    </row>
    <row r="567" spans="1:21" x14ac:dyDescent="0.25">
      <c r="A567" s="1">
        <v>4958</v>
      </c>
      <c r="B567" s="46" t="s">
        <v>209</v>
      </c>
      <c r="C567" s="46" t="s">
        <v>2188</v>
      </c>
      <c r="D567" s="46" t="s">
        <v>2294</v>
      </c>
      <c r="E567" s="47" t="s">
        <v>2249</v>
      </c>
      <c r="F567" s="47" t="s">
        <v>2250</v>
      </c>
      <c r="G567" s="47">
        <v>700214</v>
      </c>
      <c r="H567" s="57">
        <v>391.25</v>
      </c>
      <c r="I567" s="60">
        <f>IF(R567="UP",VLOOKUP($I$1,Änderungen!$F$1:$G$4,2,FALSE),IF(OR(ISERROR(FIND("NOVOS",B567)),ISERROR(FIND("Design ",B567))),IF(OR(ISERROR(FIND("thanos EVO",B567)),ISERROR(FIND("Design ",B567))),0,96.55),19.35))</f>
        <v>0</v>
      </c>
      <c r="J567" s="40"/>
      <c r="K567" s="40" t="s">
        <v>1178</v>
      </c>
      <c r="L567" s="29">
        <f>IF(K567&lt;&gt;"",IFERROR(VLOOKUP(K567,Rabattwerte_eintragen!$A$3:$C$24,3,FALSE),0),0)</f>
        <v>0</v>
      </c>
      <c r="M567" s="58">
        <f>IF(H567&lt;&gt;"",H567*(1-L567)+I567*(1-VLOOKUP("A1",Rabattwerte_eintragen!$A$3:$C$26,3,FALSE)),"")</f>
        <v>391.25</v>
      </c>
      <c r="N567" s="40"/>
      <c r="O567" s="39" t="str">
        <f t="shared" si="10"/>
        <v>Artikel online anzeigen</v>
      </c>
      <c r="P567" s="44"/>
      <c r="Q567" s="49" t="s">
        <v>2931</v>
      </c>
      <c r="R567" s="37"/>
      <c r="S567" s="55"/>
      <c r="T567" s="40" t="s">
        <v>1146</v>
      </c>
      <c r="U567" s="63" t="s">
        <v>5330</v>
      </c>
    </row>
    <row r="568" spans="1:21" x14ac:dyDescent="0.25">
      <c r="A568" s="1">
        <v>231</v>
      </c>
      <c r="B568" s="46" t="s">
        <v>206</v>
      </c>
      <c r="C568" s="46" t="s">
        <v>2188</v>
      </c>
      <c r="D568" s="46" t="s">
        <v>2294</v>
      </c>
      <c r="E568" s="47" t="s">
        <v>2249</v>
      </c>
      <c r="F568" s="47" t="s">
        <v>2250</v>
      </c>
      <c r="G568" s="47">
        <v>659178</v>
      </c>
      <c r="H568" s="57">
        <v>328</v>
      </c>
      <c r="I568" s="60">
        <f>IF(R568="UP",VLOOKUP($I$1,Änderungen!$F$1:$G$4,2,FALSE),IF(OR(ISERROR(FIND("NOVOS",B568)),ISERROR(FIND("Design ",B568))),IF(OR(ISERROR(FIND("thanos EVO",B568)),ISERROR(FIND("Design ",B568))),0,96.55),19.35))</f>
        <v>0</v>
      </c>
      <c r="J568" s="40" t="s">
        <v>1019</v>
      </c>
      <c r="K568" s="40" t="s">
        <v>1178</v>
      </c>
      <c r="L568" s="29">
        <f>IF(K568&lt;&gt;"",IFERROR(VLOOKUP(K568,Rabattwerte_eintragen!$A$3:$C$24,3,FALSE),0),0)</f>
        <v>0</v>
      </c>
      <c r="M568" s="58">
        <f>IF(H568&lt;&gt;"",H568*(1-L568)+I568*(1-VLOOKUP("A1",Rabattwerte_eintragen!$A$3:$C$26,3,FALSE)),"")</f>
        <v>328</v>
      </c>
      <c r="N568" s="40"/>
      <c r="O568" s="39" t="str">
        <f t="shared" si="10"/>
        <v>Artikel online anzeigen</v>
      </c>
      <c r="P568" s="44"/>
      <c r="Q568" s="49" t="s">
        <v>2932</v>
      </c>
      <c r="R568" s="37"/>
      <c r="S568" s="55"/>
      <c r="T568" s="40" t="s">
        <v>1146</v>
      </c>
      <c r="U568" s="63" t="s">
        <v>5331</v>
      </c>
    </row>
    <row r="569" spans="1:21" x14ac:dyDescent="0.25">
      <c r="A569" s="1">
        <v>4956</v>
      </c>
      <c r="B569" s="46" t="s">
        <v>207</v>
      </c>
      <c r="C569" s="46" t="s">
        <v>2188</v>
      </c>
      <c r="D569" s="46" t="s">
        <v>2294</v>
      </c>
      <c r="E569" s="47" t="s">
        <v>2249</v>
      </c>
      <c r="F569" s="47" t="s">
        <v>2250</v>
      </c>
      <c r="G569" s="47">
        <v>661034</v>
      </c>
      <c r="H569" s="57">
        <v>391.25</v>
      </c>
      <c r="I569" s="60">
        <f>IF(R569="UP",VLOOKUP($I$1,Änderungen!$F$1:$G$4,2,FALSE),IF(OR(ISERROR(FIND("NOVOS",B569)),ISERROR(FIND("Design ",B569))),IF(OR(ISERROR(FIND("thanos EVO",B569)),ISERROR(FIND("Design ",B569))),0,96.55),19.35))</f>
        <v>0</v>
      </c>
      <c r="J569" s="40"/>
      <c r="K569" s="40" t="s">
        <v>1178</v>
      </c>
      <c r="L569" s="29">
        <f>IF(K569&lt;&gt;"",IFERROR(VLOOKUP(K569,Rabattwerte_eintragen!$A$3:$C$24,3,FALSE),0),0)</f>
        <v>0</v>
      </c>
      <c r="M569" s="58">
        <f>IF(H569&lt;&gt;"",H569*(1-L569)+I569*(1-VLOOKUP("A1",Rabattwerte_eintragen!$A$3:$C$26,3,FALSE)),"")</f>
        <v>391.25</v>
      </c>
      <c r="N569" s="40"/>
      <c r="O569" s="39" t="str">
        <f t="shared" si="10"/>
        <v>Artikel online anzeigen</v>
      </c>
      <c r="P569" s="44"/>
      <c r="Q569" s="49" t="s">
        <v>2933</v>
      </c>
      <c r="R569" s="37"/>
      <c r="S569" s="55"/>
      <c r="T569" s="40" t="s">
        <v>1146</v>
      </c>
      <c r="U569" s="63" t="s">
        <v>5332</v>
      </c>
    </row>
    <row r="570" spans="1:21" x14ac:dyDescent="0.25">
      <c r="A570" s="1">
        <v>10615</v>
      </c>
      <c r="B570" s="46" t="s">
        <v>1023</v>
      </c>
      <c r="C570" s="46" t="s">
        <v>2189</v>
      </c>
      <c r="D570" s="46" t="s">
        <v>2294</v>
      </c>
      <c r="E570" s="47" t="s">
        <v>2249</v>
      </c>
      <c r="F570" s="47" t="s">
        <v>2250</v>
      </c>
      <c r="G570" s="47">
        <v>797634</v>
      </c>
      <c r="H570" s="57">
        <v>239.4</v>
      </c>
      <c r="I570" s="60">
        <f>IF(R570="UP",VLOOKUP($I$1,Änderungen!$F$1:$G$4,2,FALSE),IF(OR(ISERROR(FIND("NOVOS",B570)),ISERROR(FIND("Design ",B570))),IF(OR(ISERROR(FIND("thanos EVO",B570)),ISERROR(FIND("Design ",B570))),0,96.55),19.35))</f>
        <v>0</v>
      </c>
      <c r="J570" s="40"/>
      <c r="K570" s="40" t="s">
        <v>1190</v>
      </c>
      <c r="L570" s="29">
        <f>IF(K570&lt;&gt;"",IFERROR(VLOOKUP(K570,Rabattwerte_eintragen!$A$3:$C$24,3,FALSE),0),0)</f>
        <v>0</v>
      </c>
      <c r="M570" s="58">
        <f>IF(H570&lt;&gt;"",H570*(1-L570)+I570*(1-VLOOKUP("A1",Rabattwerte_eintragen!$A$3:$C$26,3,FALSE)),"")</f>
        <v>239.4</v>
      </c>
      <c r="N570" s="40"/>
      <c r="O570" s="39" t="str">
        <f t="shared" si="10"/>
        <v>Artikel online anzeigen</v>
      </c>
      <c r="P570" s="44"/>
      <c r="Q570" s="49" t="s">
        <v>2934</v>
      </c>
      <c r="R570" s="37"/>
      <c r="S570" s="55"/>
      <c r="T570" s="40" t="s">
        <v>1144</v>
      </c>
      <c r="U570" s="63" t="s">
        <v>5333</v>
      </c>
    </row>
    <row r="571" spans="1:21" x14ac:dyDescent="0.25">
      <c r="A571" s="1">
        <v>11716</v>
      </c>
      <c r="B571" s="46" t="s">
        <v>1157</v>
      </c>
      <c r="C571" s="46" t="s">
        <v>2189</v>
      </c>
      <c r="D571" s="46" t="s">
        <v>2294</v>
      </c>
      <c r="E571" s="47" t="s">
        <v>2249</v>
      </c>
      <c r="F571" s="47" t="s">
        <v>2250</v>
      </c>
      <c r="G571" s="47">
        <v>816625</v>
      </c>
      <c r="H571" s="57">
        <v>214.4</v>
      </c>
      <c r="I571" s="60">
        <f>IF(R571="UP",VLOOKUP($I$1,Änderungen!$F$1:$G$4,2,FALSE),IF(OR(ISERROR(FIND("NOVOS",B571)),ISERROR(FIND("Design ",B571))),IF(OR(ISERROR(FIND("thanos EVO",B571)),ISERROR(FIND("Design ",B571))),0,96.55),19.35))</f>
        <v>0</v>
      </c>
      <c r="J571" s="40"/>
      <c r="K571" s="40" t="s">
        <v>1190</v>
      </c>
      <c r="L571" s="29">
        <f>IF(K571&lt;&gt;"",IFERROR(VLOOKUP(K571,Rabattwerte_eintragen!$A$3:$C$24,3,FALSE),0),0)</f>
        <v>0</v>
      </c>
      <c r="M571" s="58">
        <f>IF(H571&lt;&gt;"",H571*(1-L571)+I571*(1-VLOOKUP("A1",Rabattwerte_eintragen!$A$3:$C$26,3,FALSE)),"")</f>
        <v>214.4</v>
      </c>
      <c r="N571" s="40"/>
      <c r="O571" s="39" t="str">
        <f t="shared" si="10"/>
        <v>Artikel online anzeigen</v>
      </c>
      <c r="P571" s="44"/>
      <c r="Q571" s="49" t="s">
        <v>2935</v>
      </c>
      <c r="R571" s="37"/>
      <c r="S571" s="55"/>
      <c r="T571" s="40" t="s">
        <v>1144</v>
      </c>
      <c r="U571" s="63" t="s">
        <v>5334</v>
      </c>
    </row>
    <row r="572" spans="1:21" x14ac:dyDescent="0.25">
      <c r="A572" s="1">
        <v>8266</v>
      </c>
      <c r="B572" s="46" t="s">
        <v>210</v>
      </c>
      <c r="C572" s="46" t="s">
        <v>2188</v>
      </c>
      <c r="D572" s="46" t="s">
        <v>2295</v>
      </c>
      <c r="E572" s="47" t="s">
        <v>2249</v>
      </c>
      <c r="F572" s="47" t="s">
        <v>2250</v>
      </c>
      <c r="G572" s="47">
        <v>626408</v>
      </c>
      <c r="H572" s="57">
        <v>388.9</v>
      </c>
      <c r="I572" s="60">
        <f>IF(R572="UP",VLOOKUP($I$1,Änderungen!$F$1:$G$4,2,FALSE),IF(OR(ISERROR(FIND("NOVOS",B572)),ISERROR(FIND("Design ",B572))),IF(OR(ISERROR(FIND("thanos EVO",B572)),ISERROR(FIND("Design ",B572))),0,96.55),19.35))</f>
        <v>0</v>
      </c>
      <c r="J572" s="40"/>
      <c r="K572" s="40" t="s">
        <v>1179</v>
      </c>
      <c r="L572" s="29">
        <f>IF(K572&lt;&gt;"",IFERROR(VLOOKUP(K572,Rabattwerte_eintragen!$A$3:$C$24,3,FALSE),0),0)</f>
        <v>0</v>
      </c>
      <c r="M572" s="58">
        <f>IF(H572&lt;&gt;"",H572*(1-L572)+I572*(1-VLOOKUP("A1",Rabattwerte_eintragen!$A$3:$C$26,3,FALSE)),"")</f>
        <v>388.9</v>
      </c>
      <c r="N572" s="40"/>
      <c r="O572" s="39" t="str">
        <f t="shared" si="10"/>
        <v>Artikel online anzeigen</v>
      </c>
      <c r="P572" s="44"/>
      <c r="Q572" s="49" t="s">
        <v>2936</v>
      </c>
      <c r="R572" s="37"/>
      <c r="S572" s="55"/>
      <c r="T572" s="40" t="s">
        <v>1146</v>
      </c>
      <c r="U572" s="63" t="s">
        <v>5335</v>
      </c>
    </row>
    <row r="573" spans="1:21" x14ac:dyDescent="0.25">
      <c r="A573" s="1">
        <v>8270</v>
      </c>
      <c r="B573" s="46" t="s">
        <v>211</v>
      </c>
      <c r="C573" s="46" t="s">
        <v>2188</v>
      </c>
      <c r="D573" s="46" t="s">
        <v>2295</v>
      </c>
      <c r="E573" s="47" t="s">
        <v>2249</v>
      </c>
      <c r="F573" s="47" t="s">
        <v>2250</v>
      </c>
      <c r="G573" s="47">
        <v>626415</v>
      </c>
      <c r="H573" s="57">
        <v>412.9</v>
      </c>
      <c r="I573" s="60">
        <f>IF(R573="UP",VLOOKUP($I$1,Änderungen!$F$1:$G$4,2,FALSE),IF(OR(ISERROR(FIND("NOVOS",B573)),ISERROR(FIND("Design ",B573))),IF(OR(ISERROR(FIND("thanos EVO",B573)),ISERROR(FIND("Design ",B573))),0,96.55),19.35))</f>
        <v>0</v>
      </c>
      <c r="J573" s="40"/>
      <c r="K573" s="40" t="s">
        <v>1179</v>
      </c>
      <c r="L573" s="29">
        <f>IF(K573&lt;&gt;"",IFERROR(VLOOKUP(K573,Rabattwerte_eintragen!$A$3:$C$24,3,FALSE),0),0)</f>
        <v>0</v>
      </c>
      <c r="M573" s="58">
        <f>IF(H573&lt;&gt;"",H573*(1-L573)+I573*(1-VLOOKUP("A1",Rabattwerte_eintragen!$A$3:$C$26,3,FALSE)),"")</f>
        <v>412.9</v>
      </c>
      <c r="N573" s="40"/>
      <c r="O573" s="39" t="str">
        <f t="shared" si="10"/>
        <v>Artikel online anzeigen</v>
      </c>
      <c r="P573" s="44"/>
      <c r="Q573" s="49" t="s">
        <v>2937</v>
      </c>
      <c r="R573" s="37"/>
      <c r="S573" s="55"/>
      <c r="T573" s="40" t="s">
        <v>1146</v>
      </c>
      <c r="U573" s="63" t="s">
        <v>5336</v>
      </c>
    </row>
    <row r="574" spans="1:21" x14ac:dyDescent="0.25">
      <c r="A574" s="1">
        <v>8273</v>
      </c>
      <c r="B574" s="46" t="s">
        <v>213</v>
      </c>
      <c r="C574" s="46" t="s">
        <v>2188</v>
      </c>
      <c r="D574" s="46" t="s">
        <v>2295</v>
      </c>
      <c r="E574" s="47" t="s">
        <v>2249</v>
      </c>
      <c r="F574" s="47" t="s">
        <v>2250</v>
      </c>
      <c r="G574" s="47">
        <v>700184</v>
      </c>
      <c r="H574" s="57">
        <v>490.3</v>
      </c>
      <c r="I574" s="60">
        <f>IF(R574="UP",VLOOKUP($I$1,Änderungen!$F$1:$G$4,2,FALSE),IF(OR(ISERROR(FIND("NOVOS",B574)),ISERROR(FIND("Design ",B574))),IF(OR(ISERROR(FIND("thanos EVO",B574)),ISERROR(FIND("Design ",B574))),0,96.55),19.35))</f>
        <v>0</v>
      </c>
      <c r="J574" s="40"/>
      <c r="K574" s="40" t="s">
        <v>1178</v>
      </c>
      <c r="L574" s="29">
        <f>IF(K574&lt;&gt;"",IFERROR(VLOOKUP(K574,Rabattwerte_eintragen!$A$3:$C$24,3,FALSE),0),0)</f>
        <v>0</v>
      </c>
      <c r="M574" s="58">
        <f>IF(H574&lt;&gt;"",H574*(1-L574)+I574*(1-VLOOKUP("A1",Rabattwerte_eintragen!$A$3:$C$26,3,FALSE)),"")</f>
        <v>490.3</v>
      </c>
      <c r="N574" s="40"/>
      <c r="O574" s="39" t="str">
        <f t="shared" si="10"/>
        <v>Artikel online anzeigen</v>
      </c>
      <c r="P574" s="44"/>
      <c r="Q574" s="49" t="s">
        <v>2938</v>
      </c>
      <c r="R574" s="37"/>
      <c r="S574" s="55"/>
      <c r="T574" s="40" t="s">
        <v>1146</v>
      </c>
      <c r="U574" s="63" t="s">
        <v>5337</v>
      </c>
    </row>
    <row r="575" spans="1:21" x14ac:dyDescent="0.25">
      <c r="A575" s="1">
        <v>8272</v>
      </c>
      <c r="B575" s="46" t="s">
        <v>212</v>
      </c>
      <c r="C575" s="46" t="s">
        <v>2188</v>
      </c>
      <c r="D575" s="46" t="s">
        <v>2295</v>
      </c>
      <c r="E575" s="47" t="s">
        <v>2249</v>
      </c>
      <c r="F575" s="47" t="s">
        <v>2250</v>
      </c>
      <c r="G575" s="47">
        <v>626439</v>
      </c>
      <c r="H575" s="57">
        <v>490.3</v>
      </c>
      <c r="I575" s="60">
        <f>IF(R575="UP",VLOOKUP($I$1,Änderungen!$F$1:$G$4,2,FALSE),IF(OR(ISERROR(FIND("NOVOS",B575)),ISERROR(FIND("Design ",B575))),IF(OR(ISERROR(FIND("thanos EVO",B575)),ISERROR(FIND("Design ",B575))),0,96.55),19.35))</f>
        <v>0</v>
      </c>
      <c r="J575" s="40"/>
      <c r="K575" s="40" t="s">
        <v>1178</v>
      </c>
      <c r="L575" s="29">
        <f>IF(K575&lt;&gt;"",IFERROR(VLOOKUP(K575,Rabattwerte_eintragen!$A$3:$C$24,3,FALSE),0),0)</f>
        <v>0</v>
      </c>
      <c r="M575" s="58">
        <f>IF(H575&lt;&gt;"",H575*(1-L575)+I575*(1-VLOOKUP("A1",Rabattwerte_eintragen!$A$3:$C$26,3,FALSE)),"")</f>
        <v>490.3</v>
      </c>
      <c r="N575" s="40"/>
      <c r="O575" s="39" t="str">
        <f t="shared" si="10"/>
        <v>Artikel online anzeigen</v>
      </c>
      <c r="P575" s="45"/>
      <c r="Q575" s="49" t="s">
        <v>2939</v>
      </c>
      <c r="R575" s="37"/>
      <c r="S575" s="55"/>
      <c r="T575" s="40" t="s">
        <v>1146</v>
      </c>
      <c r="U575" s="63" t="s">
        <v>5338</v>
      </c>
    </row>
    <row r="576" spans="1:21" x14ac:dyDescent="0.25">
      <c r="A576" s="1">
        <v>234</v>
      </c>
      <c r="B576" s="46" t="s">
        <v>214</v>
      </c>
      <c r="C576" s="46" t="s">
        <v>2190</v>
      </c>
      <c r="D576" s="46" t="s">
        <v>2296</v>
      </c>
      <c r="E576" s="47" t="s">
        <v>2249</v>
      </c>
      <c r="F576" s="47" t="s">
        <v>2250</v>
      </c>
      <c r="G576" s="47">
        <v>690171</v>
      </c>
      <c r="H576" s="57">
        <v>391</v>
      </c>
      <c r="I576" s="60">
        <f>IF(R576="UP",VLOOKUP($I$1,Änderungen!$F$1:$G$4,2,FALSE),IF(OR(ISERROR(FIND("NOVOS",B576)),ISERROR(FIND("Design ",B576))),IF(OR(ISERROR(FIND("thanos EVO",B576)),ISERROR(FIND("Design ",B576))),0,96.55),19.35))</f>
        <v>0</v>
      </c>
      <c r="J576" s="40"/>
      <c r="K576" s="40" t="s">
        <v>1184</v>
      </c>
      <c r="L576" s="29">
        <f>IF(K576&lt;&gt;"",IFERROR(VLOOKUP(K576,Rabattwerte_eintragen!$A$3:$C$24,3,FALSE),0),0)</f>
        <v>0</v>
      </c>
      <c r="M576" s="58">
        <f>IF(H576&lt;&gt;"",H576*(1-L576)+I576*(1-VLOOKUP("A1",Rabattwerte_eintragen!$A$3:$C$26,3,FALSE)),"")</f>
        <v>391</v>
      </c>
      <c r="N576" s="40"/>
      <c r="O576" s="39" t="str">
        <f t="shared" si="10"/>
        <v>Artikel online anzeigen</v>
      </c>
      <c r="P576" s="44"/>
      <c r="Q576" s="49" t="s">
        <v>2940</v>
      </c>
      <c r="R576" s="37"/>
      <c r="S576" s="55"/>
      <c r="T576" s="40" t="s">
        <v>1147</v>
      </c>
      <c r="U576" s="63" t="s">
        <v>5339</v>
      </c>
    </row>
    <row r="577" spans="1:21" x14ac:dyDescent="0.25">
      <c r="A577" s="1">
        <v>4974</v>
      </c>
      <c r="B577" s="46" t="s">
        <v>215</v>
      </c>
      <c r="C577" s="46" t="s">
        <v>2191</v>
      </c>
      <c r="D577" s="46" t="s">
        <v>2296</v>
      </c>
      <c r="E577" s="47" t="s">
        <v>2249</v>
      </c>
      <c r="F577" s="47" t="s">
        <v>2250</v>
      </c>
      <c r="G577" s="47">
        <v>700542</v>
      </c>
      <c r="H577" s="57">
        <v>461.4</v>
      </c>
      <c r="I577" s="60">
        <f>IF(R577="UP",VLOOKUP($I$1,Änderungen!$F$1:$G$4,2,FALSE),IF(OR(ISERROR(FIND("NOVOS",B577)),ISERROR(FIND("Design ",B577))),IF(OR(ISERROR(FIND("thanos EVO",B577)),ISERROR(FIND("Design ",B577))),0,96.55),19.35))</f>
        <v>0</v>
      </c>
      <c r="J577" s="40"/>
      <c r="K577" s="40" t="s">
        <v>1184</v>
      </c>
      <c r="L577" s="29">
        <f>IF(K577&lt;&gt;"",IFERROR(VLOOKUP(K577,Rabattwerte_eintragen!$A$3:$C$24,3,FALSE),0),0)</f>
        <v>0</v>
      </c>
      <c r="M577" s="58">
        <f>IF(H577&lt;&gt;"",H577*(1-L577)+I577*(1-VLOOKUP("A1",Rabattwerte_eintragen!$A$3:$C$26,3,FALSE)),"")</f>
        <v>461.4</v>
      </c>
      <c r="N577" s="40"/>
      <c r="O577" s="39" t="str">
        <f t="shared" si="10"/>
        <v>Artikel online anzeigen</v>
      </c>
      <c r="P577" s="44"/>
      <c r="Q577" s="49" t="s">
        <v>2941</v>
      </c>
      <c r="R577" s="37"/>
      <c r="S577" s="55"/>
      <c r="T577" s="40" t="s">
        <v>1147</v>
      </c>
      <c r="U577" s="63" t="s">
        <v>5340</v>
      </c>
    </row>
    <row r="578" spans="1:21" x14ac:dyDescent="0.25">
      <c r="A578" s="1">
        <v>4977</v>
      </c>
      <c r="B578" s="46" t="s">
        <v>216</v>
      </c>
      <c r="C578" s="46" t="s">
        <v>2192</v>
      </c>
      <c r="D578" s="46" t="s">
        <v>2296</v>
      </c>
      <c r="E578" s="47" t="s">
        <v>2249</v>
      </c>
      <c r="F578" s="47" t="s">
        <v>2250</v>
      </c>
      <c r="G578" s="47">
        <v>700573</v>
      </c>
      <c r="H578" s="57">
        <v>545.6</v>
      </c>
      <c r="I578" s="60">
        <f>IF(R578="UP",VLOOKUP($I$1,Änderungen!$F$1:$G$4,2,FALSE),IF(OR(ISERROR(FIND("NOVOS",B578)),ISERROR(FIND("Design ",B578))),IF(OR(ISERROR(FIND("thanos EVO",B578)),ISERROR(FIND("Design ",B578))),0,96.55),19.35))</f>
        <v>0</v>
      </c>
      <c r="J578" s="40"/>
      <c r="K578" s="40" t="s">
        <v>1184</v>
      </c>
      <c r="L578" s="29">
        <f>IF(K578&lt;&gt;"",IFERROR(VLOOKUP(K578,Rabattwerte_eintragen!$A$3:$C$24,3,FALSE),0),0)</f>
        <v>0</v>
      </c>
      <c r="M578" s="58">
        <f>IF(H578&lt;&gt;"",H578*(1-L578)+I578*(1-VLOOKUP("A1",Rabattwerte_eintragen!$A$3:$C$26,3,FALSE)),"")</f>
        <v>545.6</v>
      </c>
      <c r="N578" s="40"/>
      <c r="O578" s="39" t="str">
        <f t="shared" si="10"/>
        <v>Artikel online anzeigen</v>
      </c>
      <c r="P578" s="44"/>
      <c r="Q578" s="49" t="s">
        <v>2942</v>
      </c>
      <c r="R578" s="37"/>
      <c r="S578" s="55"/>
      <c r="T578" s="40" t="s">
        <v>1147</v>
      </c>
      <c r="U578" s="63" t="s">
        <v>5341</v>
      </c>
    </row>
    <row r="579" spans="1:21" x14ac:dyDescent="0.25">
      <c r="A579" s="1">
        <v>232</v>
      </c>
      <c r="B579" s="46" t="s">
        <v>221</v>
      </c>
      <c r="C579" s="46" t="s">
        <v>2193</v>
      </c>
      <c r="D579" s="46" t="s">
        <v>2296</v>
      </c>
      <c r="E579" s="47" t="s">
        <v>2249</v>
      </c>
      <c r="F579" s="47" t="s">
        <v>2250</v>
      </c>
      <c r="G579" s="47">
        <v>698993</v>
      </c>
      <c r="H579" s="57">
        <v>573.5</v>
      </c>
      <c r="I579" s="60">
        <f>IF(R579="UP",VLOOKUP($I$1,Änderungen!$F$1:$G$4,2,FALSE),IF(OR(ISERROR(FIND("NOVOS",B579)),ISERROR(FIND("Design ",B579))),IF(OR(ISERROR(FIND("thanos EVO",B579)),ISERROR(FIND("Design ",B579))),0,96.55),19.35))</f>
        <v>0</v>
      </c>
      <c r="J579" s="40"/>
      <c r="K579" s="40" t="s">
        <v>1184</v>
      </c>
      <c r="L579" s="29">
        <f>IF(K579&lt;&gt;"",IFERROR(VLOOKUP(K579,Rabattwerte_eintragen!$A$3:$C$24,3,FALSE),0),0)</f>
        <v>0</v>
      </c>
      <c r="M579" s="58">
        <f>IF(H579&lt;&gt;"",H579*(1-L579)+I579*(1-VLOOKUP("A1",Rabattwerte_eintragen!$A$3:$C$26,3,FALSE)),"")</f>
        <v>573.5</v>
      </c>
      <c r="N579" s="40"/>
      <c r="O579" s="39" t="str">
        <f t="shared" si="10"/>
        <v>Artikel online anzeigen</v>
      </c>
      <c r="P579" s="44"/>
      <c r="Q579" s="49" t="s">
        <v>2943</v>
      </c>
      <c r="R579" s="37"/>
      <c r="S579" s="55"/>
      <c r="T579" s="40" t="s">
        <v>1147</v>
      </c>
      <c r="U579" s="63" t="s">
        <v>5342</v>
      </c>
    </row>
    <row r="580" spans="1:21" x14ac:dyDescent="0.25">
      <c r="A580" s="1">
        <v>9801</v>
      </c>
      <c r="B580" s="46" t="s">
        <v>1598</v>
      </c>
      <c r="C580" s="46" t="s">
        <v>2194</v>
      </c>
      <c r="D580" s="46" t="s">
        <v>2296</v>
      </c>
      <c r="E580" s="47" t="s">
        <v>2249</v>
      </c>
      <c r="F580" s="47" t="s">
        <v>2250</v>
      </c>
      <c r="G580" s="47">
        <v>751650</v>
      </c>
      <c r="H580" s="57">
        <v>643.9</v>
      </c>
      <c r="I580" s="60">
        <f>IF(R580="UP",VLOOKUP($I$1,Änderungen!$F$1:$G$4,2,FALSE),IF(OR(ISERROR(FIND("NOVOS",B580)),ISERROR(FIND("Design ",B580))),IF(OR(ISERROR(FIND("thanos EVO",B580)),ISERROR(FIND("Design ",B580))),0,96.55),19.35))</f>
        <v>0</v>
      </c>
      <c r="J580" s="40"/>
      <c r="K580" s="40" t="s">
        <v>1184</v>
      </c>
      <c r="L580" s="29">
        <f>IF(K580&lt;&gt;"",IFERROR(VLOOKUP(K580,Rabattwerte_eintragen!$A$3:$C$24,3,FALSE),0),0)</f>
        <v>0</v>
      </c>
      <c r="M580" s="58">
        <f>IF(H580&lt;&gt;"",H580*(1-L580)+I580*(1-VLOOKUP("A1",Rabattwerte_eintragen!$A$3:$C$26,3,FALSE)),"")</f>
        <v>643.9</v>
      </c>
      <c r="N580" s="40"/>
      <c r="O580" s="39" t="str">
        <f t="shared" si="10"/>
        <v>Artikel online anzeigen</v>
      </c>
      <c r="P580" s="44"/>
      <c r="Q580" s="49" t="s">
        <v>2944</v>
      </c>
      <c r="R580" s="37"/>
      <c r="S580" s="55"/>
      <c r="T580" s="40" t="s">
        <v>1147</v>
      </c>
      <c r="U580" s="63" t="s">
        <v>5343</v>
      </c>
    </row>
    <row r="581" spans="1:21" x14ac:dyDescent="0.25">
      <c r="A581" s="1">
        <v>10719</v>
      </c>
      <c r="B581" s="46" t="s">
        <v>1599</v>
      </c>
      <c r="C581" s="46" t="s">
        <v>2195</v>
      </c>
      <c r="D581" s="46" t="s">
        <v>2296</v>
      </c>
      <c r="E581" s="47" t="s">
        <v>2249</v>
      </c>
      <c r="F581" s="47" t="s">
        <v>2250</v>
      </c>
      <c r="G581" s="47">
        <v>788953</v>
      </c>
      <c r="H581" s="57">
        <v>728.1</v>
      </c>
      <c r="I581" s="60">
        <f>IF(R581="UP",VLOOKUP($I$1,Änderungen!$F$1:$G$4,2,FALSE),IF(OR(ISERROR(FIND("NOVOS",B581)),ISERROR(FIND("Design ",B581))),IF(OR(ISERROR(FIND("thanos EVO",B581)),ISERROR(FIND("Design ",B581))),0,96.55),19.35))</f>
        <v>0</v>
      </c>
      <c r="J581" s="40"/>
      <c r="K581" s="40" t="s">
        <v>1184</v>
      </c>
      <c r="L581" s="29">
        <f>IF(K581&lt;&gt;"",IFERROR(VLOOKUP(K581,Rabattwerte_eintragen!$A$3:$C$24,3,FALSE),0),0)</f>
        <v>0</v>
      </c>
      <c r="M581" s="58">
        <f>IF(H581&lt;&gt;"",H581*(1-L581)+I581*(1-VLOOKUP("A1",Rabattwerte_eintragen!$A$3:$C$26,3,FALSE)),"")</f>
        <v>728.1</v>
      </c>
      <c r="N581" s="40"/>
      <c r="O581" s="39" t="str">
        <f t="shared" si="10"/>
        <v>Artikel online anzeigen</v>
      </c>
      <c r="P581" s="44"/>
      <c r="Q581" s="49" t="s">
        <v>2945</v>
      </c>
      <c r="R581" s="37"/>
      <c r="S581" s="55"/>
      <c r="T581" s="40" t="s">
        <v>1147</v>
      </c>
      <c r="U581" s="63" t="s">
        <v>5344</v>
      </c>
    </row>
    <row r="582" spans="1:21" x14ac:dyDescent="0.25">
      <c r="A582" s="1">
        <v>4980</v>
      </c>
      <c r="B582" s="46" t="s">
        <v>218</v>
      </c>
      <c r="C582" s="46" t="s">
        <v>2190</v>
      </c>
      <c r="D582" s="46" t="s">
        <v>2296</v>
      </c>
      <c r="E582" s="47" t="s">
        <v>2249</v>
      </c>
      <c r="F582" s="47" t="s">
        <v>2250</v>
      </c>
      <c r="G582" s="47">
        <v>700580</v>
      </c>
      <c r="H582" s="57">
        <v>467.65</v>
      </c>
      <c r="I582" s="60">
        <f>IF(R582="UP",VLOOKUP($I$1,Änderungen!$F$1:$G$4,2,FALSE),IF(OR(ISERROR(FIND("NOVOS",B582)),ISERROR(FIND("Design ",B582))),IF(OR(ISERROR(FIND("thanos EVO",B582)),ISERROR(FIND("Design ",B582))),0,96.55),19.35))</f>
        <v>0</v>
      </c>
      <c r="J582" s="40"/>
      <c r="K582" s="40" t="s">
        <v>1184</v>
      </c>
      <c r="L582" s="29">
        <f>IF(K582&lt;&gt;"",IFERROR(VLOOKUP(K582,Rabattwerte_eintragen!$A$3:$C$24,3,FALSE),0),0)</f>
        <v>0</v>
      </c>
      <c r="M582" s="58">
        <f>IF(H582&lt;&gt;"",H582*(1-L582)+I582*(1-VLOOKUP("A1",Rabattwerte_eintragen!$A$3:$C$26,3,FALSE)),"")</f>
        <v>467.65</v>
      </c>
      <c r="N582" s="40"/>
      <c r="O582" s="39" t="str">
        <f t="shared" si="10"/>
        <v>Artikel online anzeigen</v>
      </c>
      <c r="P582" s="44"/>
      <c r="Q582" s="49" t="s">
        <v>2946</v>
      </c>
      <c r="R582" s="37"/>
      <c r="S582" s="55"/>
      <c r="T582" s="40" t="s">
        <v>1147</v>
      </c>
      <c r="U582" s="63" t="s">
        <v>5345</v>
      </c>
    </row>
    <row r="583" spans="1:21" x14ac:dyDescent="0.25">
      <c r="A583" s="1">
        <v>4982</v>
      </c>
      <c r="B583" s="46" t="s">
        <v>220</v>
      </c>
      <c r="C583" s="46" t="s">
        <v>2191</v>
      </c>
      <c r="D583" s="46" t="s">
        <v>2296</v>
      </c>
      <c r="E583" s="47" t="s">
        <v>2249</v>
      </c>
      <c r="F583" s="47" t="s">
        <v>2250</v>
      </c>
      <c r="G583" s="47">
        <v>700641</v>
      </c>
      <c r="H583" s="57">
        <v>538</v>
      </c>
      <c r="I583" s="60">
        <f>IF(R583="UP",VLOOKUP($I$1,Änderungen!$F$1:$G$4,2,FALSE),IF(OR(ISERROR(FIND("NOVOS",B583)),ISERROR(FIND("Design ",B583))),IF(OR(ISERROR(FIND("thanos EVO",B583)),ISERROR(FIND("Design ",B583))),0,96.55),19.35))</f>
        <v>0</v>
      </c>
      <c r="J583" s="40"/>
      <c r="K583" s="40" t="s">
        <v>1184</v>
      </c>
      <c r="L583" s="29">
        <f>IF(K583&lt;&gt;"",IFERROR(VLOOKUP(K583,Rabattwerte_eintragen!$A$3:$C$24,3,FALSE),0),0)</f>
        <v>0</v>
      </c>
      <c r="M583" s="58">
        <f>IF(H583&lt;&gt;"",H583*(1-L583)+I583*(1-VLOOKUP("A1",Rabattwerte_eintragen!$A$3:$C$26,3,FALSE)),"")</f>
        <v>538</v>
      </c>
      <c r="N583" s="40"/>
      <c r="O583" s="39" t="str">
        <f t="shared" si="10"/>
        <v>Artikel online anzeigen</v>
      </c>
      <c r="P583" s="45"/>
      <c r="Q583" s="49" t="s">
        <v>2947</v>
      </c>
      <c r="R583" s="37"/>
      <c r="S583" s="55"/>
      <c r="T583" s="40" t="s">
        <v>1147</v>
      </c>
      <c r="U583" s="63" t="s">
        <v>5346</v>
      </c>
    </row>
    <row r="584" spans="1:21" x14ac:dyDescent="0.25">
      <c r="A584" s="1">
        <v>13870</v>
      </c>
      <c r="B584" s="46" t="s">
        <v>1600</v>
      </c>
      <c r="C584" s="46" t="s">
        <v>2192</v>
      </c>
      <c r="D584" s="46" t="s">
        <v>2296</v>
      </c>
      <c r="E584" s="47" t="s">
        <v>2249</v>
      </c>
      <c r="F584" s="47" t="s">
        <v>2250</v>
      </c>
      <c r="G584" s="47">
        <v>817783</v>
      </c>
      <c r="H584" s="57">
        <v>622.20000000000005</v>
      </c>
      <c r="I584" s="60">
        <f>IF(R584="UP",VLOOKUP($I$1,Änderungen!$F$1:$G$4,2,FALSE),IF(OR(ISERROR(FIND("NOVOS",B584)),ISERROR(FIND("Design ",B584))),IF(OR(ISERROR(FIND("thanos EVO",B584)),ISERROR(FIND("Design ",B584))),0,96.55),19.35))</f>
        <v>0</v>
      </c>
      <c r="J584" s="40"/>
      <c r="K584" s="40" t="s">
        <v>1184</v>
      </c>
      <c r="L584" s="29">
        <f>IF(K584&lt;&gt;"",IFERROR(VLOOKUP(K584,Rabattwerte_eintragen!$A$3:$C$24,3,FALSE),0),0)</f>
        <v>0</v>
      </c>
      <c r="M584" s="58">
        <f>IF(H584&lt;&gt;"",H584*(1-L584)+I584*(1-VLOOKUP("A1",Rabattwerte_eintragen!$A$3:$C$26,3,FALSE)),"")</f>
        <v>622.20000000000005</v>
      </c>
      <c r="N584" s="40"/>
      <c r="O584" s="39" t="str">
        <f t="shared" si="10"/>
        <v>Artikel online anzeigen</v>
      </c>
      <c r="P584" s="44"/>
      <c r="Q584" s="49" t="s">
        <v>2948</v>
      </c>
      <c r="R584" s="37"/>
      <c r="S584" s="55"/>
      <c r="T584" s="40" t="s">
        <v>1147</v>
      </c>
      <c r="U584" s="63" t="s">
        <v>5347</v>
      </c>
    </row>
    <row r="585" spans="1:21" x14ac:dyDescent="0.25">
      <c r="A585" s="1">
        <v>4987</v>
      </c>
      <c r="B585" s="46" t="s">
        <v>223</v>
      </c>
      <c r="C585" s="46" t="s">
        <v>2193</v>
      </c>
      <c r="D585" s="46" t="s">
        <v>2296</v>
      </c>
      <c r="E585" s="47" t="s">
        <v>2249</v>
      </c>
      <c r="F585" s="47" t="s">
        <v>2250</v>
      </c>
      <c r="G585" s="47">
        <v>700627</v>
      </c>
      <c r="H585" s="57">
        <v>650.15</v>
      </c>
      <c r="I585" s="60">
        <f>IF(R585="UP",VLOOKUP($I$1,Änderungen!$F$1:$G$4,2,FALSE),IF(OR(ISERROR(FIND("NOVOS",B585)),ISERROR(FIND("Design ",B585))),IF(OR(ISERROR(FIND("thanos EVO",B585)),ISERROR(FIND("Design ",B585))),0,96.55),19.35))</f>
        <v>0</v>
      </c>
      <c r="J585" s="40"/>
      <c r="K585" s="40" t="s">
        <v>1184</v>
      </c>
      <c r="L585" s="29">
        <f>IF(K585&lt;&gt;"",IFERROR(VLOOKUP(K585,Rabattwerte_eintragen!$A$3:$C$24,3,FALSE),0),0)</f>
        <v>0</v>
      </c>
      <c r="M585" s="58">
        <f>IF(H585&lt;&gt;"",H585*(1-L585)+I585*(1-VLOOKUP("A1",Rabattwerte_eintragen!$A$3:$C$26,3,FALSE)),"")</f>
        <v>650.15</v>
      </c>
      <c r="N585" s="40"/>
      <c r="O585" s="39" t="str">
        <f t="shared" si="10"/>
        <v>Artikel online anzeigen</v>
      </c>
      <c r="P585" s="44"/>
      <c r="Q585" s="49" t="s">
        <v>2949</v>
      </c>
      <c r="R585" s="37"/>
      <c r="S585" s="55"/>
      <c r="T585" s="40" t="s">
        <v>1147</v>
      </c>
      <c r="U585" s="63" t="s">
        <v>5348</v>
      </c>
    </row>
    <row r="586" spans="1:21" x14ac:dyDescent="0.25">
      <c r="A586" s="1">
        <v>4991</v>
      </c>
      <c r="B586" s="46" t="s">
        <v>225</v>
      </c>
      <c r="C586" s="46" t="s">
        <v>2195</v>
      </c>
      <c r="D586" s="46" t="s">
        <v>2296</v>
      </c>
      <c r="E586" s="47" t="s">
        <v>2249</v>
      </c>
      <c r="F586" s="47" t="s">
        <v>2250</v>
      </c>
      <c r="G586" s="47">
        <v>700665</v>
      </c>
      <c r="H586" s="57">
        <v>784.4</v>
      </c>
      <c r="I586" s="60">
        <f>IF(R586="UP",VLOOKUP($I$1,Änderungen!$F$1:$G$4,2,FALSE),IF(OR(ISERROR(FIND("NOVOS",B586)),ISERROR(FIND("Design ",B586))),IF(OR(ISERROR(FIND("thanos EVO",B586)),ISERROR(FIND("Design ",B586))),0,96.55),19.35))</f>
        <v>0</v>
      </c>
      <c r="J586" s="40"/>
      <c r="K586" s="40" t="s">
        <v>1184</v>
      </c>
      <c r="L586" s="29">
        <f>IF(K586&lt;&gt;"",IFERROR(VLOOKUP(K586,Rabattwerte_eintragen!$A$3:$C$24,3,FALSE),0),0)</f>
        <v>0</v>
      </c>
      <c r="M586" s="58">
        <f>IF(H586&lt;&gt;"",H586*(1-L586)+I586*(1-VLOOKUP("A1",Rabattwerte_eintragen!$A$3:$C$26,3,FALSE)),"")</f>
        <v>784.4</v>
      </c>
      <c r="N586" s="40"/>
      <c r="O586" s="39" t="str">
        <f t="shared" si="10"/>
        <v>Artikel online anzeigen</v>
      </c>
      <c r="P586" s="44"/>
      <c r="Q586" s="49" t="s">
        <v>2950</v>
      </c>
      <c r="R586" s="37"/>
      <c r="S586" s="55"/>
      <c r="T586" s="40" t="s">
        <v>1147</v>
      </c>
      <c r="U586" s="63" t="s">
        <v>5349</v>
      </c>
    </row>
    <row r="587" spans="1:21" x14ac:dyDescent="0.25">
      <c r="A587" s="1">
        <v>4979</v>
      </c>
      <c r="B587" s="46" t="s">
        <v>217</v>
      </c>
      <c r="C587" s="46" t="s">
        <v>2190</v>
      </c>
      <c r="D587" s="46" t="s">
        <v>2296</v>
      </c>
      <c r="E587" s="47" t="s">
        <v>2249</v>
      </c>
      <c r="F587" s="47" t="s">
        <v>2250</v>
      </c>
      <c r="G587" s="47">
        <v>698719</v>
      </c>
      <c r="H587" s="57">
        <v>467.65</v>
      </c>
      <c r="I587" s="60">
        <f>IF(R587="UP",VLOOKUP($I$1,Änderungen!$F$1:$G$4,2,FALSE),IF(OR(ISERROR(FIND("NOVOS",B587)),ISERROR(FIND("Design ",B587))),IF(OR(ISERROR(FIND("thanos EVO",B587)),ISERROR(FIND("Design ",B587))),0,96.55),19.35))</f>
        <v>0</v>
      </c>
      <c r="J587" s="40"/>
      <c r="K587" s="40" t="s">
        <v>1184</v>
      </c>
      <c r="L587" s="29">
        <f>IF(K587&lt;&gt;"",IFERROR(VLOOKUP(K587,Rabattwerte_eintragen!$A$3:$C$24,3,FALSE),0),0)</f>
        <v>0</v>
      </c>
      <c r="M587" s="58">
        <f>IF(H587&lt;&gt;"",H587*(1-L587)+I587*(1-VLOOKUP("A1",Rabattwerte_eintragen!$A$3:$C$26,3,FALSE)),"")</f>
        <v>467.65</v>
      </c>
      <c r="N587" s="40"/>
      <c r="O587" s="39" t="str">
        <f t="shared" si="10"/>
        <v>Artikel online anzeigen</v>
      </c>
      <c r="P587" s="44"/>
      <c r="Q587" s="49" t="s">
        <v>2951</v>
      </c>
      <c r="R587" s="37"/>
      <c r="S587" s="55"/>
      <c r="T587" s="40" t="s">
        <v>1147</v>
      </c>
      <c r="U587" s="63" t="s">
        <v>5350</v>
      </c>
    </row>
    <row r="588" spans="1:21" x14ac:dyDescent="0.25">
      <c r="A588" s="1">
        <v>4981</v>
      </c>
      <c r="B588" s="46" t="s">
        <v>219</v>
      </c>
      <c r="C588" s="46" t="s">
        <v>2191</v>
      </c>
      <c r="D588" s="46" t="s">
        <v>2296</v>
      </c>
      <c r="E588" s="47" t="s">
        <v>2249</v>
      </c>
      <c r="F588" s="47" t="s">
        <v>2250</v>
      </c>
      <c r="G588" s="47">
        <v>700634</v>
      </c>
      <c r="H588" s="57">
        <v>538</v>
      </c>
      <c r="I588" s="60">
        <f>IF(R588="UP",VLOOKUP($I$1,Änderungen!$F$1:$G$4,2,FALSE),IF(OR(ISERROR(FIND("NOVOS",B588)),ISERROR(FIND("Design ",B588))),IF(OR(ISERROR(FIND("thanos EVO",B588)),ISERROR(FIND("Design ",B588))),0,96.55),19.35))</f>
        <v>0</v>
      </c>
      <c r="J588" s="40"/>
      <c r="K588" s="40" t="s">
        <v>1184</v>
      </c>
      <c r="L588" s="29">
        <f>IF(K588&lt;&gt;"",IFERROR(VLOOKUP(K588,Rabattwerte_eintragen!$A$3:$C$24,3,FALSE),0),0)</f>
        <v>0</v>
      </c>
      <c r="M588" s="58">
        <f>IF(H588&lt;&gt;"",H588*(1-L588)+I588*(1-VLOOKUP("A1",Rabattwerte_eintragen!$A$3:$C$26,3,FALSE)),"")</f>
        <v>538</v>
      </c>
      <c r="N588" s="40"/>
      <c r="O588" s="39" t="str">
        <f t="shared" si="10"/>
        <v>Artikel online anzeigen</v>
      </c>
      <c r="P588" s="44"/>
      <c r="Q588" s="49" t="s">
        <v>2952</v>
      </c>
      <c r="R588" s="37"/>
      <c r="S588" s="55"/>
      <c r="T588" s="40" t="s">
        <v>1147</v>
      </c>
      <c r="U588" s="63" t="s">
        <v>5351</v>
      </c>
    </row>
    <row r="589" spans="1:21" x14ac:dyDescent="0.25">
      <c r="A589" s="1">
        <v>9804</v>
      </c>
      <c r="B589" s="46" t="s">
        <v>1601</v>
      </c>
      <c r="C589" s="46" t="s">
        <v>2192</v>
      </c>
      <c r="D589" s="46" t="s">
        <v>2296</v>
      </c>
      <c r="E589" s="47" t="s">
        <v>2249</v>
      </c>
      <c r="F589" s="47" t="s">
        <v>2250</v>
      </c>
      <c r="G589" s="47">
        <v>767781</v>
      </c>
      <c r="H589" s="57">
        <v>622.20000000000005</v>
      </c>
      <c r="I589" s="60">
        <f>IF(R589="UP",VLOOKUP($I$1,Änderungen!$F$1:$G$4,2,FALSE),IF(OR(ISERROR(FIND("NOVOS",B589)),ISERROR(FIND("Design ",B589))),IF(OR(ISERROR(FIND("thanos EVO",B589)),ISERROR(FIND("Design ",B589))),0,96.55),19.35))</f>
        <v>0</v>
      </c>
      <c r="J589" s="40"/>
      <c r="K589" s="40" t="s">
        <v>1184</v>
      </c>
      <c r="L589" s="29">
        <f>IF(K589&lt;&gt;"",IFERROR(VLOOKUP(K589,Rabattwerte_eintragen!$A$3:$C$24,3,FALSE),0),0)</f>
        <v>0</v>
      </c>
      <c r="M589" s="58">
        <f>IF(H589&lt;&gt;"",H589*(1-L589)+I589*(1-VLOOKUP("A1",Rabattwerte_eintragen!$A$3:$C$26,3,FALSE)),"")</f>
        <v>622.20000000000005</v>
      </c>
      <c r="N589" s="40"/>
      <c r="O589" s="39" t="str">
        <f t="shared" si="10"/>
        <v>Artikel online anzeigen</v>
      </c>
      <c r="P589" s="45"/>
      <c r="Q589" s="49" t="s">
        <v>2953</v>
      </c>
      <c r="R589" s="37"/>
      <c r="S589" s="55"/>
      <c r="T589" s="40" t="s">
        <v>1147</v>
      </c>
      <c r="U589" s="63" t="s">
        <v>5352</v>
      </c>
    </row>
    <row r="590" spans="1:21" x14ac:dyDescent="0.25">
      <c r="A590" s="1">
        <v>233</v>
      </c>
      <c r="B590" s="46" t="s">
        <v>222</v>
      </c>
      <c r="C590" s="46" t="s">
        <v>2193</v>
      </c>
      <c r="D590" s="46" t="s">
        <v>2296</v>
      </c>
      <c r="E590" s="47" t="s">
        <v>2249</v>
      </c>
      <c r="F590" s="47" t="s">
        <v>2250</v>
      </c>
      <c r="G590" s="47">
        <v>700610</v>
      </c>
      <c r="H590" s="57">
        <v>650.15</v>
      </c>
      <c r="I590" s="60">
        <f>IF(R590="UP",VLOOKUP($I$1,Änderungen!$F$1:$G$4,2,FALSE),IF(OR(ISERROR(FIND("NOVOS",B590)),ISERROR(FIND("Design ",B590))),IF(OR(ISERROR(FIND("thanos EVO",B590)),ISERROR(FIND("Design ",B590))),0,96.55),19.35))</f>
        <v>0</v>
      </c>
      <c r="J590" s="40"/>
      <c r="K590" s="40" t="s">
        <v>1184</v>
      </c>
      <c r="L590" s="29">
        <f>IF(K590&lt;&gt;"",IFERROR(VLOOKUP(K590,Rabattwerte_eintragen!$A$3:$C$24,3,FALSE),0),0)</f>
        <v>0</v>
      </c>
      <c r="M590" s="58">
        <f>IF(H590&lt;&gt;"",H590*(1-L590)+I590*(1-VLOOKUP("A1",Rabattwerte_eintragen!$A$3:$C$26,3,FALSE)),"")</f>
        <v>650.15</v>
      </c>
      <c r="N590" s="40"/>
      <c r="O590" s="39" t="str">
        <f t="shared" si="10"/>
        <v>Artikel online anzeigen</v>
      </c>
      <c r="P590" s="44"/>
      <c r="Q590" s="49" t="s">
        <v>2954</v>
      </c>
      <c r="R590" s="37"/>
      <c r="S590" s="55"/>
      <c r="T590" s="40" t="s">
        <v>1147</v>
      </c>
      <c r="U590" s="63" t="s">
        <v>5353</v>
      </c>
    </row>
    <row r="591" spans="1:21" x14ac:dyDescent="0.25">
      <c r="A591" s="1">
        <v>4988</v>
      </c>
      <c r="B591" s="46" t="s">
        <v>224</v>
      </c>
      <c r="C591" s="46" t="s">
        <v>2195</v>
      </c>
      <c r="D591" s="46" t="s">
        <v>2296</v>
      </c>
      <c r="E591" s="47" t="s">
        <v>2249</v>
      </c>
      <c r="F591" s="47" t="s">
        <v>2250</v>
      </c>
      <c r="G591" s="47">
        <v>700658</v>
      </c>
      <c r="H591" s="57">
        <v>784.4</v>
      </c>
      <c r="I591" s="60">
        <f>IF(R591="UP",VLOOKUP($I$1,Änderungen!$F$1:$G$4,2,FALSE),IF(OR(ISERROR(FIND("NOVOS",B591)),ISERROR(FIND("Design ",B591))),IF(OR(ISERROR(FIND("thanos EVO",B591)),ISERROR(FIND("Design ",B591))),0,96.55),19.35))</f>
        <v>0</v>
      </c>
      <c r="J591" s="40"/>
      <c r="K591" s="40" t="s">
        <v>1184</v>
      </c>
      <c r="L591" s="29">
        <f>IF(K591&lt;&gt;"",IFERROR(VLOOKUP(K591,Rabattwerte_eintragen!$A$3:$C$24,3,FALSE),0),0)</f>
        <v>0</v>
      </c>
      <c r="M591" s="58">
        <f>IF(H591&lt;&gt;"",H591*(1-L591)+I591*(1-VLOOKUP("A1",Rabattwerte_eintragen!$A$3:$C$26,3,FALSE)),"")</f>
        <v>784.4</v>
      </c>
      <c r="N591" s="40"/>
      <c r="O591" s="39" t="str">
        <f t="shared" si="10"/>
        <v>Artikel online anzeigen</v>
      </c>
      <c r="P591" s="44"/>
      <c r="Q591" s="49" t="s">
        <v>2955</v>
      </c>
      <c r="R591" s="37"/>
      <c r="S591" s="55"/>
      <c r="T591" s="40" t="s">
        <v>1147</v>
      </c>
      <c r="U591" s="63" t="s">
        <v>5354</v>
      </c>
    </row>
    <row r="592" spans="1:21" x14ac:dyDescent="0.25">
      <c r="A592" s="1">
        <v>10616</v>
      </c>
      <c r="B592" s="46" t="s">
        <v>1024</v>
      </c>
      <c r="C592" s="46" t="s">
        <v>2191</v>
      </c>
      <c r="D592" s="46" t="s">
        <v>2296</v>
      </c>
      <c r="E592" s="47" t="s">
        <v>2249</v>
      </c>
      <c r="F592" s="47" t="s">
        <v>2250</v>
      </c>
      <c r="G592" s="47">
        <v>797641</v>
      </c>
      <c r="H592" s="57">
        <v>362.3</v>
      </c>
      <c r="I592" s="60">
        <f>IF(R592="UP",VLOOKUP($I$1,Änderungen!$F$1:$G$4,2,FALSE),IF(OR(ISERROR(FIND("NOVOS",B592)),ISERROR(FIND("Design ",B592))),IF(OR(ISERROR(FIND("thanos EVO",B592)),ISERROR(FIND("Design ",B592))),0,96.55),19.35))</f>
        <v>0</v>
      </c>
      <c r="J592" s="40"/>
      <c r="K592" s="40" t="s">
        <v>1190</v>
      </c>
      <c r="L592" s="29">
        <f>IF(K592&lt;&gt;"",IFERROR(VLOOKUP(K592,Rabattwerte_eintragen!$A$3:$C$24,3,FALSE),0),0)</f>
        <v>0</v>
      </c>
      <c r="M592" s="58">
        <f>IF(H592&lt;&gt;"",H592*(1-L592)+I592*(1-VLOOKUP("A1",Rabattwerte_eintragen!$A$3:$C$26,3,FALSE)),"")</f>
        <v>362.3</v>
      </c>
      <c r="N592" s="40"/>
      <c r="O592" s="39" t="str">
        <f t="shared" si="10"/>
        <v>Artikel online anzeigen</v>
      </c>
      <c r="P592" s="44"/>
      <c r="Q592" s="49" t="s">
        <v>2956</v>
      </c>
      <c r="R592" s="37"/>
      <c r="S592" s="55"/>
      <c r="T592" s="40" t="s">
        <v>1144</v>
      </c>
      <c r="U592" s="63" t="s">
        <v>5355</v>
      </c>
    </row>
    <row r="593" spans="1:21" x14ac:dyDescent="0.25">
      <c r="A593" s="1">
        <v>10617</v>
      </c>
      <c r="B593" s="46" t="s">
        <v>1025</v>
      </c>
      <c r="C593" s="46" t="s">
        <v>2196</v>
      </c>
      <c r="D593" s="46" t="s">
        <v>2296</v>
      </c>
      <c r="E593" s="47" t="s">
        <v>2249</v>
      </c>
      <c r="F593" s="47" t="s">
        <v>2250</v>
      </c>
      <c r="G593" s="47">
        <v>797658</v>
      </c>
      <c r="H593" s="57">
        <v>405.3</v>
      </c>
      <c r="I593" s="60">
        <f>IF(R593="UP",VLOOKUP($I$1,Änderungen!$F$1:$G$4,2,FALSE),IF(OR(ISERROR(FIND("NOVOS",B593)),ISERROR(FIND("Design ",B593))),IF(OR(ISERROR(FIND("thanos EVO",B593)),ISERROR(FIND("Design ",B593))),0,96.55),19.35))</f>
        <v>0</v>
      </c>
      <c r="J593" s="40"/>
      <c r="K593" s="40" t="s">
        <v>1190</v>
      </c>
      <c r="L593" s="29">
        <f>IF(K593&lt;&gt;"",IFERROR(VLOOKUP(K593,Rabattwerte_eintragen!$A$3:$C$24,3,FALSE),0),0)</f>
        <v>0</v>
      </c>
      <c r="M593" s="58">
        <f>IF(H593&lt;&gt;"",H593*(1-L593)+I593*(1-VLOOKUP("A1",Rabattwerte_eintragen!$A$3:$C$26,3,FALSE)),"")</f>
        <v>405.3</v>
      </c>
      <c r="N593" s="40"/>
      <c r="O593" s="39" t="str">
        <f t="shared" si="10"/>
        <v>Artikel online anzeigen</v>
      </c>
      <c r="P593" s="44"/>
      <c r="Q593" s="49" t="s">
        <v>2957</v>
      </c>
      <c r="R593" s="37"/>
      <c r="S593" s="55"/>
      <c r="T593" s="40" t="s">
        <v>1144</v>
      </c>
      <c r="U593" s="63" t="s">
        <v>5356</v>
      </c>
    </row>
    <row r="594" spans="1:21" x14ac:dyDescent="0.25">
      <c r="A594" s="1">
        <v>11712</v>
      </c>
      <c r="B594" s="46" t="s">
        <v>4416</v>
      </c>
      <c r="C594" s="46" t="s">
        <v>4420</v>
      </c>
      <c r="D594" s="46" t="s">
        <v>2296</v>
      </c>
      <c r="E594" s="47" t="s">
        <v>4422</v>
      </c>
      <c r="F594" s="47" t="s">
        <v>4423</v>
      </c>
      <c r="G594" s="47">
        <v>816601</v>
      </c>
      <c r="H594" s="57">
        <v>380.3</v>
      </c>
      <c r="I594" s="60">
        <f>IF(R594="UP",VLOOKUP($I$1,Änderungen!$F$1:$G$4,2,FALSE),IF(OR(ISERROR(FIND("NOVOS",B594)),ISERROR(FIND("Design ",B594))),IF(OR(ISERROR(FIND("thanos EVO",B594)),ISERROR(FIND("Design ",B594))),0,96.55),19.35))</f>
        <v>0</v>
      </c>
      <c r="J594" s="40"/>
      <c r="K594" s="40" t="s">
        <v>1190</v>
      </c>
      <c r="L594" s="29">
        <f>IF(K594&lt;&gt;"",IFERROR(VLOOKUP(K594,Rabattwerte_eintragen!$A$3:$C$24,3,FALSE),0),0)</f>
        <v>0</v>
      </c>
      <c r="M594" s="58">
        <f>IF(H594&lt;&gt;"",H594*(1-L594)+I594*(1-VLOOKUP("A1",Rabattwerte_eintragen!$A$3:$C$26,3,FALSE)),"")</f>
        <v>380.3</v>
      </c>
      <c r="N594" s="40"/>
      <c r="O594" s="39" t="str">
        <f t="shared" si="10"/>
        <v>Artikel online anzeigen</v>
      </c>
      <c r="P594" s="44"/>
      <c r="Q594" s="49" t="s">
        <v>4428</v>
      </c>
      <c r="R594" s="37"/>
      <c r="S594" s="55"/>
      <c r="T594" s="40" t="s">
        <v>1144</v>
      </c>
      <c r="U594" s="63" t="s">
        <v>5357</v>
      </c>
    </row>
    <row r="595" spans="1:21" x14ac:dyDescent="0.25">
      <c r="A595" s="1">
        <v>10620</v>
      </c>
      <c r="B595" s="46" t="s">
        <v>1026</v>
      </c>
      <c r="C595" s="46" t="s">
        <v>2197</v>
      </c>
      <c r="D595" s="46" t="s">
        <v>2296</v>
      </c>
      <c r="E595" s="47" t="s">
        <v>2249</v>
      </c>
      <c r="F595" s="47" t="s">
        <v>2250</v>
      </c>
      <c r="G595" s="47">
        <v>797764</v>
      </c>
      <c r="H595" s="57">
        <v>437.8</v>
      </c>
      <c r="I595" s="60">
        <f>IF(R595="UP",VLOOKUP($I$1,Änderungen!$F$1:$G$4,2,FALSE),IF(OR(ISERROR(FIND("NOVOS",B595)),ISERROR(FIND("Design ",B595))),IF(OR(ISERROR(FIND("thanos EVO",B595)),ISERROR(FIND("Design ",B595))),0,96.55),19.35))</f>
        <v>0</v>
      </c>
      <c r="J595" s="40"/>
      <c r="K595" s="40" t="s">
        <v>1190</v>
      </c>
      <c r="L595" s="29">
        <f>IF(K595&lt;&gt;"",IFERROR(VLOOKUP(K595,Rabattwerte_eintragen!$A$3:$C$24,3,FALSE),0),0)</f>
        <v>0</v>
      </c>
      <c r="M595" s="58">
        <f>IF(H595&lt;&gt;"",H595*(1-L595)+I595*(1-VLOOKUP("A1",Rabattwerte_eintragen!$A$3:$C$26,3,FALSE)),"")</f>
        <v>437.8</v>
      </c>
      <c r="N595" s="40"/>
      <c r="O595" s="39" t="str">
        <f t="shared" si="10"/>
        <v>Artikel online anzeigen</v>
      </c>
      <c r="P595" s="44"/>
      <c r="Q595" s="49" t="s">
        <v>2958</v>
      </c>
      <c r="R595" s="37"/>
      <c r="S595" s="55"/>
      <c r="T595" s="40" t="s">
        <v>1144</v>
      </c>
      <c r="U595" s="63" t="s">
        <v>5358</v>
      </c>
    </row>
    <row r="596" spans="1:21" x14ac:dyDescent="0.25">
      <c r="A596" s="1">
        <v>10621</v>
      </c>
      <c r="B596" s="46" t="s">
        <v>1027</v>
      </c>
      <c r="C596" s="46" t="s">
        <v>2198</v>
      </c>
      <c r="D596" s="46" t="s">
        <v>2296</v>
      </c>
      <c r="E596" s="47" t="s">
        <v>2249</v>
      </c>
      <c r="F596" s="47" t="s">
        <v>2250</v>
      </c>
      <c r="G596" s="47">
        <v>797771</v>
      </c>
      <c r="H596" s="57">
        <v>485.2</v>
      </c>
      <c r="I596" s="60">
        <f>IF(R596="UP",VLOOKUP($I$1,Änderungen!$F$1:$G$4,2,FALSE),IF(OR(ISERROR(FIND("NOVOS",B596)),ISERROR(FIND("Design ",B596))),IF(OR(ISERROR(FIND("thanos EVO",B596)),ISERROR(FIND("Design ",B596))),0,96.55),19.35))</f>
        <v>0</v>
      </c>
      <c r="J596" s="40"/>
      <c r="K596" s="40" t="s">
        <v>1190</v>
      </c>
      <c r="L596" s="29">
        <f>IF(K596&lt;&gt;"",IFERROR(VLOOKUP(K596,Rabattwerte_eintragen!$A$3:$C$24,3,FALSE),0),0)</f>
        <v>0</v>
      </c>
      <c r="M596" s="58">
        <f>IF(H596&lt;&gt;"",H596*(1-L596)+I596*(1-VLOOKUP("A1",Rabattwerte_eintragen!$A$3:$C$26,3,FALSE)),"")</f>
        <v>485.2</v>
      </c>
      <c r="N596" s="40"/>
      <c r="O596" s="39" t="str">
        <f t="shared" si="10"/>
        <v>Artikel online anzeigen</v>
      </c>
      <c r="P596" s="44"/>
      <c r="Q596" s="49" t="s">
        <v>2959</v>
      </c>
      <c r="R596" s="37"/>
      <c r="S596" s="55"/>
      <c r="T596" s="40" t="s">
        <v>1144</v>
      </c>
      <c r="U596" s="63" t="s">
        <v>5359</v>
      </c>
    </row>
    <row r="597" spans="1:21" x14ac:dyDescent="0.25">
      <c r="A597" s="1">
        <v>10622</v>
      </c>
      <c r="B597" s="46" t="s">
        <v>1028</v>
      </c>
      <c r="C597" s="46" t="s">
        <v>2199</v>
      </c>
      <c r="D597" s="46" t="s">
        <v>2296</v>
      </c>
      <c r="E597" s="47" t="s">
        <v>2249</v>
      </c>
      <c r="F597" s="47" t="s">
        <v>2250</v>
      </c>
      <c r="G597" s="47">
        <v>797788</v>
      </c>
      <c r="H597" s="57">
        <v>528.20000000000005</v>
      </c>
      <c r="I597" s="60">
        <f>IF(R597="UP",VLOOKUP($I$1,Änderungen!$F$1:$G$4,2,FALSE),IF(OR(ISERROR(FIND("NOVOS",B597)),ISERROR(FIND("Design ",B597))),IF(OR(ISERROR(FIND("thanos EVO",B597)),ISERROR(FIND("Design ",B597))),0,96.55),19.35))</f>
        <v>0</v>
      </c>
      <c r="J597" s="40"/>
      <c r="K597" s="40" t="s">
        <v>1190</v>
      </c>
      <c r="L597" s="29">
        <f>IF(K597&lt;&gt;"",IFERROR(VLOOKUP(K597,Rabattwerte_eintragen!$A$3:$C$24,3,FALSE),0),0)</f>
        <v>0</v>
      </c>
      <c r="M597" s="58">
        <f>IF(H597&lt;&gt;"",H597*(1-L597)+I597*(1-VLOOKUP("A1",Rabattwerte_eintragen!$A$3:$C$26,3,FALSE)),"")</f>
        <v>528.20000000000005</v>
      </c>
      <c r="N597" s="40"/>
      <c r="O597" s="39" t="str">
        <f t="shared" si="10"/>
        <v>Artikel online anzeigen</v>
      </c>
      <c r="P597" s="44"/>
      <c r="Q597" s="49" t="s">
        <v>2960</v>
      </c>
      <c r="R597" s="37"/>
      <c r="S597" s="55"/>
      <c r="T597" s="40" t="s">
        <v>1144</v>
      </c>
      <c r="U597" s="63" t="s">
        <v>5360</v>
      </c>
    </row>
    <row r="598" spans="1:21" x14ac:dyDescent="0.25">
      <c r="A598" s="1">
        <v>5012</v>
      </c>
      <c r="B598" s="46" t="s">
        <v>226</v>
      </c>
      <c r="C598" s="46" t="s">
        <v>2200</v>
      </c>
      <c r="D598" s="46" t="s">
        <v>2297</v>
      </c>
      <c r="E598" s="47" t="s">
        <v>2249</v>
      </c>
      <c r="F598" s="47" t="s">
        <v>2250</v>
      </c>
      <c r="G598" s="47">
        <v>662680</v>
      </c>
      <c r="H598" s="57">
        <v>226.6</v>
      </c>
      <c r="I598" s="60">
        <f>IF(R598="UP",VLOOKUP($I$1,Änderungen!$F$1:$G$4,2,FALSE),IF(OR(ISERROR(FIND("NOVOS",B598)),ISERROR(FIND("Design ",B598))),IF(OR(ISERROR(FIND("thanos EVO",B598)),ISERROR(FIND("Design ",B598))),0,96.55),19.35))</f>
        <v>0</v>
      </c>
      <c r="J598" s="40" t="s">
        <v>1019</v>
      </c>
      <c r="K598" s="40" t="s">
        <v>1181</v>
      </c>
      <c r="L598" s="29">
        <f>IF(K598&lt;&gt;"",IFERROR(VLOOKUP(K598,Rabattwerte_eintragen!$A$3:$C$24,3,FALSE),0),0)</f>
        <v>0</v>
      </c>
      <c r="M598" s="58">
        <f>IF(H598&lt;&gt;"",H598*(1-L598)+I598*(1-VLOOKUP("A1",Rabattwerte_eintragen!$A$3:$C$26,3,FALSE)),"")</f>
        <v>226.6</v>
      </c>
      <c r="N598" s="40"/>
      <c r="O598" s="39" t="str">
        <f t="shared" si="10"/>
        <v>Artikel online anzeigen</v>
      </c>
      <c r="P598" s="44"/>
      <c r="Q598" s="49" t="s">
        <v>2961</v>
      </c>
      <c r="R598" s="37"/>
      <c r="S598" s="55"/>
      <c r="T598" s="40" t="s">
        <v>1148</v>
      </c>
      <c r="U598" s="63" t="s">
        <v>5361</v>
      </c>
    </row>
    <row r="599" spans="1:21" x14ac:dyDescent="0.25">
      <c r="A599" s="1">
        <v>5013</v>
      </c>
      <c r="B599" s="46" t="s">
        <v>227</v>
      </c>
      <c r="C599" s="46" t="s">
        <v>2200</v>
      </c>
      <c r="D599" s="46" t="s">
        <v>2297</v>
      </c>
      <c r="E599" s="47" t="s">
        <v>2249</v>
      </c>
      <c r="F599" s="47" t="s">
        <v>2250</v>
      </c>
      <c r="G599" s="47">
        <v>662697</v>
      </c>
      <c r="H599" s="57">
        <v>226.6</v>
      </c>
      <c r="I599" s="60">
        <f>IF(R599="UP",VLOOKUP($I$1,Änderungen!$F$1:$G$4,2,FALSE),IF(OR(ISERROR(FIND("NOVOS",B599)),ISERROR(FIND("Design ",B599))),IF(OR(ISERROR(FIND("thanos EVO",B599)),ISERROR(FIND("Design ",B599))),0,96.55),19.35))</f>
        <v>0</v>
      </c>
      <c r="J599" s="40" t="s">
        <v>1019</v>
      </c>
      <c r="K599" s="40" t="s">
        <v>1181</v>
      </c>
      <c r="L599" s="29">
        <f>IF(K599&lt;&gt;"",IFERROR(VLOOKUP(K599,Rabattwerte_eintragen!$A$3:$C$24,3,FALSE),0),0)</f>
        <v>0</v>
      </c>
      <c r="M599" s="58">
        <f>IF(H599&lt;&gt;"",H599*(1-L599)+I599*(1-VLOOKUP("A1",Rabattwerte_eintragen!$A$3:$C$26,3,FALSE)),"")</f>
        <v>226.6</v>
      </c>
      <c r="N599" s="40"/>
      <c r="O599" s="39" t="str">
        <f t="shared" si="10"/>
        <v>Artikel online anzeigen</v>
      </c>
      <c r="P599" s="44"/>
      <c r="Q599" s="49" t="s">
        <v>2962</v>
      </c>
      <c r="R599" s="37"/>
      <c r="S599" s="55"/>
      <c r="T599" s="40" t="s">
        <v>1148</v>
      </c>
      <c r="U599" s="63" t="s">
        <v>5362</v>
      </c>
    </row>
    <row r="600" spans="1:21" x14ac:dyDescent="0.25">
      <c r="A600" s="1">
        <v>5014</v>
      </c>
      <c r="B600" s="46" t="s">
        <v>228</v>
      </c>
      <c r="C600" s="46" t="s">
        <v>2201</v>
      </c>
      <c r="D600" s="46" t="s">
        <v>2297</v>
      </c>
      <c r="E600" s="47" t="s">
        <v>2249</v>
      </c>
      <c r="F600" s="47" t="s">
        <v>2250</v>
      </c>
      <c r="G600" s="47">
        <v>700672</v>
      </c>
      <c r="H600" s="57">
        <v>264.64999999999998</v>
      </c>
      <c r="I600" s="60">
        <f>IF(R600="UP",VLOOKUP($I$1,Änderungen!$F$1:$G$4,2,FALSE),IF(OR(ISERROR(FIND("NOVOS",B600)),ISERROR(FIND("Design ",B600))),IF(OR(ISERROR(FIND("thanos EVO",B600)),ISERROR(FIND("Design ",B600))),0,96.55),19.35))</f>
        <v>0</v>
      </c>
      <c r="J600" s="40"/>
      <c r="K600" s="40" t="s">
        <v>1180</v>
      </c>
      <c r="L600" s="29">
        <f>IF(K600&lt;&gt;"",IFERROR(VLOOKUP(K600,Rabattwerte_eintragen!$A$3:$C$24,3,FALSE),0),0)</f>
        <v>0</v>
      </c>
      <c r="M600" s="58">
        <f>IF(H600&lt;&gt;"",H600*(1-L600)+I600*(1-VLOOKUP("A1",Rabattwerte_eintragen!$A$3:$C$26,3,FALSE)),"")</f>
        <v>264.64999999999998</v>
      </c>
      <c r="N600" s="40"/>
      <c r="O600" s="39" t="str">
        <f t="shared" si="10"/>
        <v>Artikel online anzeigen</v>
      </c>
      <c r="P600" s="44"/>
      <c r="Q600" s="49" t="s">
        <v>2963</v>
      </c>
      <c r="R600" s="37"/>
      <c r="S600" s="55"/>
      <c r="T600" s="40" t="s">
        <v>1148</v>
      </c>
      <c r="U600" s="63" t="s">
        <v>5363</v>
      </c>
    </row>
    <row r="601" spans="1:21" x14ac:dyDescent="0.25">
      <c r="A601" s="1">
        <v>5015</v>
      </c>
      <c r="B601" s="46" t="s">
        <v>229</v>
      </c>
      <c r="C601" s="46" t="s">
        <v>2201</v>
      </c>
      <c r="D601" s="46" t="s">
        <v>2297</v>
      </c>
      <c r="E601" s="47" t="s">
        <v>2249</v>
      </c>
      <c r="F601" s="47" t="s">
        <v>2250</v>
      </c>
      <c r="G601" s="47">
        <v>700689</v>
      </c>
      <c r="H601" s="57">
        <v>293.15000000000003</v>
      </c>
      <c r="I601" s="60">
        <f>IF(R601="UP",VLOOKUP($I$1,Änderungen!$F$1:$G$4,2,FALSE),IF(OR(ISERROR(FIND("NOVOS",B601)),ISERROR(FIND("Design ",B601))),IF(OR(ISERROR(FIND("thanos EVO",B601)),ISERROR(FIND("Design ",B601))),0,96.55),19.35))</f>
        <v>0</v>
      </c>
      <c r="J601" s="40"/>
      <c r="K601" s="40" t="s">
        <v>1180</v>
      </c>
      <c r="L601" s="29">
        <f>IF(K601&lt;&gt;"",IFERROR(VLOOKUP(K601,Rabattwerte_eintragen!$A$3:$C$24,3,FALSE),0),0)</f>
        <v>0</v>
      </c>
      <c r="M601" s="58">
        <f>IF(H601&lt;&gt;"",H601*(1-L601)+I601*(1-VLOOKUP("A1",Rabattwerte_eintragen!$A$3:$C$26,3,FALSE)),"")</f>
        <v>293.15000000000003</v>
      </c>
      <c r="N601" s="40"/>
      <c r="O601" s="39" t="str">
        <f t="shared" si="10"/>
        <v>Artikel online anzeigen</v>
      </c>
      <c r="P601" s="44"/>
      <c r="Q601" s="49" t="s">
        <v>2964</v>
      </c>
      <c r="R601" s="37"/>
      <c r="S601" s="55"/>
      <c r="T601" s="40" t="s">
        <v>1148</v>
      </c>
      <c r="U601" s="63" t="s">
        <v>5364</v>
      </c>
    </row>
    <row r="602" spans="1:21" x14ac:dyDescent="0.25">
      <c r="A602" s="1">
        <v>5016</v>
      </c>
      <c r="B602" s="46" t="s">
        <v>230</v>
      </c>
      <c r="C602" s="46" t="s">
        <v>2201</v>
      </c>
      <c r="D602" s="46" t="s">
        <v>2297</v>
      </c>
      <c r="E602" s="47" t="s">
        <v>2249</v>
      </c>
      <c r="F602" s="47" t="s">
        <v>2250</v>
      </c>
      <c r="G602" s="47">
        <v>707305</v>
      </c>
      <c r="H602" s="57">
        <v>330.4</v>
      </c>
      <c r="I602" s="60">
        <f>IF(R602="UP",VLOOKUP($I$1,Änderungen!$F$1:$G$4,2,FALSE),IF(OR(ISERROR(FIND("NOVOS",B602)),ISERROR(FIND("Design ",B602))),IF(OR(ISERROR(FIND("thanos EVO",B602)),ISERROR(FIND("Design ",B602))),0,96.55),19.35))</f>
        <v>0</v>
      </c>
      <c r="J602" s="40"/>
      <c r="K602" s="40" t="s">
        <v>1180</v>
      </c>
      <c r="L602" s="29">
        <f>IF(K602&lt;&gt;"",IFERROR(VLOOKUP(K602,Rabattwerte_eintragen!$A$3:$C$24,3,FALSE),0),0)</f>
        <v>0</v>
      </c>
      <c r="M602" s="58">
        <f>IF(H602&lt;&gt;"",H602*(1-L602)+I602*(1-VLOOKUP("A1",Rabattwerte_eintragen!$A$3:$C$26,3,FALSE)),"")</f>
        <v>330.4</v>
      </c>
      <c r="N602" s="40"/>
      <c r="O602" s="39" t="str">
        <f t="shared" si="10"/>
        <v>Artikel online anzeigen</v>
      </c>
      <c r="P602" s="44"/>
      <c r="Q602" s="49" t="s">
        <v>2965</v>
      </c>
      <c r="R602" s="37"/>
      <c r="S602" s="55"/>
      <c r="T602" s="40" t="s">
        <v>1148</v>
      </c>
      <c r="U602" s="63" t="s">
        <v>5365</v>
      </c>
    </row>
    <row r="603" spans="1:21" x14ac:dyDescent="0.25">
      <c r="A603" s="1">
        <v>5017</v>
      </c>
      <c r="B603" s="46" t="s">
        <v>231</v>
      </c>
      <c r="C603" s="46" t="s">
        <v>2202</v>
      </c>
      <c r="D603" s="46" t="s">
        <v>2297</v>
      </c>
      <c r="E603" s="47" t="s">
        <v>2249</v>
      </c>
      <c r="F603" s="47" t="s">
        <v>2250</v>
      </c>
      <c r="G603" s="47">
        <v>700696</v>
      </c>
      <c r="H603" s="57">
        <v>328.5</v>
      </c>
      <c r="I603" s="60">
        <f>IF(R603="UP",VLOOKUP($I$1,Änderungen!$F$1:$G$4,2,FALSE),IF(OR(ISERROR(FIND("NOVOS",B603)),ISERROR(FIND("Design ",B603))),IF(OR(ISERROR(FIND("thanos EVO",B603)),ISERROR(FIND("Design ",B603))),0,96.55),19.35))</f>
        <v>0</v>
      </c>
      <c r="J603" s="40"/>
      <c r="K603" s="40" t="s">
        <v>1180</v>
      </c>
      <c r="L603" s="29">
        <f>IF(K603&lt;&gt;"",IFERROR(VLOOKUP(K603,Rabattwerte_eintragen!$A$3:$C$24,3,FALSE),0),0)</f>
        <v>0</v>
      </c>
      <c r="M603" s="58">
        <f>IF(H603&lt;&gt;"",H603*(1-L603)+I603*(1-VLOOKUP("A1",Rabattwerte_eintragen!$A$3:$C$26,3,FALSE)),"")</f>
        <v>328.5</v>
      </c>
      <c r="N603" s="40"/>
      <c r="O603" s="39" t="str">
        <f t="shared" si="10"/>
        <v>Artikel online anzeigen</v>
      </c>
      <c r="P603" s="44"/>
      <c r="Q603" s="49" t="s">
        <v>2966</v>
      </c>
      <c r="R603" s="37"/>
      <c r="S603" s="55"/>
      <c r="T603" s="40" t="s">
        <v>1148</v>
      </c>
      <c r="U603" s="63" t="s">
        <v>5366</v>
      </c>
    </row>
    <row r="604" spans="1:21" x14ac:dyDescent="0.25">
      <c r="A604" s="1">
        <v>5018</v>
      </c>
      <c r="B604" s="46" t="s">
        <v>232</v>
      </c>
      <c r="C604" s="46" t="s">
        <v>2203</v>
      </c>
      <c r="D604" s="46" t="s">
        <v>2297</v>
      </c>
      <c r="E604" s="47" t="s">
        <v>2249</v>
      </c>
      <c r="F604" s="47" t="s">
        <v>2250</v>
      </c>
      <c r="G604" s="47">
        <v>700702</v>
      </c>
      <c r="H604" s="57">
        <v>392.35</v>
      </c>
      <c r="I604" s="60">
        <f>IF(R604="UP",VLOOKUP($I$1,Änderungen!$F$1:$G$4,2,FALSE),IF(OR(ISERROR(FIND("NOVOS",B604)),ISERROR(FIND("Design ",B604))),IF(OR(ISERROR(FIND("thanos EVO",B604)),ISERROR(FIND("Design ",B604))),0,96.55),19.35))</f>
        <v>0</v>
      </c>
      <c r="J604" s="40"/>
      <c r="K604" s="40" t="s">
        <v>1180</v>
      </c>
      <c r="L604" s="29">
        <f>IF(K604&lt;&gt;"",IFERROR(VLOOKUP(K604,Rabattwerte_eintragen!$A$3:$C$24,3,FALSE),0),0)</f>
        <v>0</v>
      </c>
      <c r="M604" s="58">
        <f>IF(H604&lt;&gt;"",H604*(1-L604)+I604*(1-VLOOKUP("A1",Rabattwerte_eintragen!$A$3:$C$26,3,FALSE)),"")</f>
        <v>392.35</v>
      </c>
      <c r="N604" s="40"/>
      <c r="O604" s="39" t="str">
        <f t="shared" si="10"/>
        <v>Artikel online anzeigen</v>
      </c>
      <c r="P604" s="44"/>
      <c r="Q604" s="49" t="s">
        <v>2967</v>
      </c>
      <c r="R604" s="37"/>
      <c r="S604" s="55"/>
      <c r="T604" s="40" t="s">
        <v>1148</v>
      </c>
      <c r="U604" s="63" t="s">
        <v>5367</v>
      </c>
    </row>
    <row r="605" spans="1:21" x14ac:dyDescent="0.25">
      <c r="A605" s="1">
        <v>5020</v>
      </c>
      <c r="B605" s="46" t="s">
        <v>234</v>
      </c>
      <c r="C605" s="46" t="s">
        <v>2201</v>
      </c>
      <c r="D605" s="46" t="s">
        <v>2297</v>
      </c>
      <c r="E605" s="47" t="s">
        <v>2249</v>
      </c>
      <c r="F605" s="47" t="s">
        <v>2250</v>
      </c>
      <c r="G605" s="47">
        <v>700740</v>
      </c>
      <c r="H605" s="57">
        <v>340.05</v>
      </c>
      <c r="I605" s="60">
        <f>IF(R605="UP",VLOOKUP($I$1,Änderungen!$F$1:$G$4,2,FALSE),IF(OR(ISERROR(FIND("NOVOS",B605)),ISERROR(FIND("Design ",B605))),IF(OR(ISERROR(FIND("thanos EVO",B605)),ISERROR(FIND("Design ",B605))),0,96.55),19.35))</f>
        <v>0</v>
      </c>
      <c r="J605" s="40"/>
      <c r="K605" s="40" t="s">
        <v>1180</v>
      </c>
      <c r="L605" s="29">
        <f>IF(K605&lt;&gt;"",IFERROR(VLOOKUP(K605,Rabattwerte_eintragen!$A$3:$C$24,3,FALSE),0),0)</f>
        <v>0</v>
      </c>
      <c r="M605" s="58">
        <f>IF(H605&lt;&gt;"",H605*(1-L605)+I605*(1-VLOOKUP("A1",Rabattwerte_eintragen!$A$3:$C$26,3,FALSE)),"")</f>
        <v>340.05</v>
      </c>
      <c r="N605" s="40"/>
      <c r="O605" s="39" t="str">
        <f t="shared" si="10"/>
        <v>Artikel online anzeigen</v>
      </c>
      <c r="P605" s="44"/>
      <c r="Q605" s="49" t="s">
        <v>2968</v>
      </c>
      <c r="R605" s="37"/>
      <c r="S605" s="55"/>
      <c r="T605" s="40" t="s">
        <v>1148</v>
      </c>
      <c r="U605" s="63" t="s">
        <v>5368</v>
      </c>
    </row>
    <row r="606" spans="1:21" x14ac:dyDescent="0.25">
      <c r="A606" s="1">
        <v>5022</v>
      </c>
      <c r="B606" s="46" t="s">
        <v>236</v>
      </c>
      <c r="C606" s="46" t="s">
        <v>2202</v>
      </c>
      <c r="D606" s="46" t="s">
        <v>2297</v>
      </c>
      <c r="E606" s="47" t="s">
        <v>2249</v>
      </c>
      <c r="F606" s="47" t="s">
        <v>2250</v>
      </c>
      <c r="G606" s="47">
        <v>700764</v>
      </c>
      <c r="H606" s="57">
        <v>403.9</v>
      </c>
      <c r="I606" s="60">
        <f>IF(R606="UP",VLOOKUP($I$1,Änderungen!$F$1:$G$4,2,FALSE),IF(OR(ISERROR(FIND("NOVOS",B606)),ISERROR(FIND("Design ",B606))),IF(OR(ISERROR(FIND("thanos EVO",B606)),ISERROR(FIND("Design ",B606))),0,96.55),19.35))</f>
        <v>0</v>
      </c>
      <c r="J606" s="40"/>
      <c r="K606" s="40" t="s">
        <v>1180</v>
      </c>
      <c r="L606" s="29">
        <f>IF(K606&lt;&gt;"",IFERROR(VLOOKUP(K606,Rabattwerte_eintragen!$A$3:$C$24,3,FALSE),0),0)</f>
        <v>0</v>
      </c>
      <c r="M606" s="58">
        <f>IF(H606&lt;&gt;"",H606*(1-L606)+I606*(1-VLOOKUP("A1",Rabattwerte_eintragen!$A$3:$C$26,3,FALSE)),"")</f>
        <v>403.9</v>
      </c>
      <c r="N606" s="40"/>
      <c r="O606" s="39" t="str">
        <f t="shared" si="10"/>
        <v>Artikel online anzeigen</v>
      </c>
      <c r="P606" s="44"/>
      <c r="Q606" s="49" t="s">
        <v>2969</v>
      </c>
      <c r="R606" s="37"/>
      <c r="S606" s="55"/>
      <c r="T606" s="40" t="s">
        <v>1148</v>
      </c>
      <c r="U606" s="63" t="s">
        <v>5369</v>
      </c>
    </row>
    <row r="607" spans="1:21" x14ac:dyDescent="0.25">
      <c r="A607" s="1">
        <v>5024</v>
      </c>
      <c r="B607" s="46" t="s">
        <v>238</v>
      </c>
      <c r="C607" s="46" t="s">
        <v>2203</v>
      </c>
      <c r="D607" s="46" t="s">
        <v>2297</v>
      </c>
      <c r="E607" s="47" t="s">
        <v>2249</v>
      </c>
      <c r="F607" s="47" t="s">
        <v>2250</v>
      </c>
      <c r="G607" s="47">
        <v>700788</v>
      </c>
      <c r="H607" s="57">
        <v>467.8</v>
      </c>
      <c r="I607" s="60">
        <f>IF(R607="UP",VLOOKUP($I$1,Änderungen!$F$1:$G$4,2,FALSE),IF(OR(ISERROR(FIND("NOVOS",B607)),ISERROR(FIND("Design ",B607))),IF(OR(ISERROR(FIND("thanos EVO",B607)),ISERROR(FIND("Design ",B607))),0,96.55),19.35))</f>
        <v>0</v>
      </c>
      <c r="J607" s="40"/>
      <c r="K607" s="40" t="s">
        <v>1180</v>
      </c>
      <c r="L607" s="29">
        <f>IF(K607&lt;&gt;"",IFERROR(VLOOKUP(K607,Rabattwerte_eintragen!$A$3:$C$24,3,FALSE),0),0)</f>
        <v>0</v>
      </c>
      <c r="M607" s="58">
        <f>IF(H607&lt;&gt;"",H607*(1-L607)+I607*(1-VLOOKUP("A1",Rabattwerte_eintragen!$A$3:$C$26,3,FALSE)),"")</f>
        <v>467.8</v>
      </c>
      <c r="N607" s="40"/>
      <c r="O607" s="39" t="str">
        <f t="shared" si="10"/>
        <v>Artikel online anzeigen</v>
      </c>
      <c r="P607" s="44"/>
      <c r="Q607" s="49" t="s">
        <v>2970</v>
      </c>
      <c r="R607" s="37"/>
      <c r="S607" s="55"/>
      <c r="T607" s="40" t="s">
        <v>1148</v>
      </c>
      <c r="U607" s="63" t="s">
        <v>5370</v>
      </c>
    </row>
    <row r="608" spans="1:21" x14ac:dyDescent="0.25">
      <c r="A608" s="1">
        <v>5019</v>
      </c>
      <c r="B608" s="46" t="s">
        <v>233</v>
      </c>
      <c r="C608" s="46" t="s">
        <v>2201</v>
      </c>
      <c r="D608" s="46" t="s">
        <v>2297</v>
      </c>
      <c r="E608" s="47" t="s">
        <v>2249</v>
      </c>
      <c r="F608" s="47" t="s">
        <v>2250</v>
      </c>
      <c r="G608" s="47">
        <v>700733</v>
      </c>
      <c r="H608" s="57">
        <v>340.05</v>
      </c>
      <c r="I608" s="60">
        <f>IF(R608="UP",VLOOKUP($I$1,Änderungen!$F$1:$G$4,2,FALSE),IF(OR(ISERROR(FIND("NOVOS",B608)),ISERROR(FIND("Design ",B608))),IF(OR(ISERROR(FIND("thanos EVO",B608)),ISERROR(FIND("Design ",B608))),0,96.55),19.35))</f>
        <v>0</v>
      </c>
      <c r="J608" s="40"/>
      <c r="K608" s="40" t="s">
        <v>1180</v>
      </c>
      <c r="L608" s="29">
        <f>IF(K608&lt;&gt;"",IFERROR(VLOOKUP(K608,Rabattwerte_eintragen!$A$3:$C$24,3,FALSE),0),0)</f>
        <v>0</v>
      </c>
      <c r="M608" s="58">
        <f>IF(H608&lt;&gt;"",H608*(1-L608)+I608*(1-VLOOKUP("A1",Rabattwerte_eintragen!$A$3:$C$26,3,FALSE)),"")</f>
        <v>340.05</v>
      </c>
      <c r="N608" s="40"/>
      <c r="O608" s="39" t="str">
        <f t="shared" ref="O608:O671" si="11">IF(Q608&lt;&gt;"",HYPERLINK(Q608, "Artikel online anzeigen"),"")</f>
        <v>Artikel online anzeigen</v>
      </c>
      <c r="P608" s="44"/>
      <c r="Q608" s="49" t="s">
        <v>2971</v>
      </c>
      <c r="R608" s="37"/>
      <c r="S608" s="55"/>
      <c r="T608" s="40" t="s">
        <v>1148</v>
      </c>
      <c r="U608" s="63" t="s">
        <v>5371</v>
      </c>
    </row>
    <row r="609" spans="1:21" x14ac:dyDescent="0.25">
      <c r="A609" s="1">
        <v>5021</v>
      </c>
      <c r="B609" s="46" t="s">
        <v>235</v>
      </c>
      <c r="C609" s="46" t="s">
        <v>2202</v>
      </c>
      <c r="D609" s="46" t="s">
        <v>2297</v>
      </c>
      <c r="E609" s="47" t="s">
        <v>2249</v>
      </c>
      <c r="F609" s="47" t="s">
        <v>2250</v>
      </c>
      <c r="G609" s="47">
        <v>700757</v>
      </c>
      <c r="H609" s="57">
        <v>403.9</v>
      </c>
      <c r="I609" s="60">
        <f>IF(R609="UP",VLOOKUP($I$1,Änderungen!$F$1:$G$4,2,FALSE),IF(OR(ISERROR(FIND("NOVOS",B609)),ISERROR(FIND("Design ",B609))),IF(OR(ISERROR(FIND("thanos EVO",B609)),ISERROR(FIND("Design ",B609))),0,96.55),19.35))</f>
        <v>0</v>
      </c>
      <c r="J609" s="40"/>
      <c r="K609" s="40" t="s">
        <v>1180</v>
      </c>
      <c r="L609" s="29">
        <f>IF(K609&lt;&gt;"",IFERROR(VLOOKUP(K609,Rabattwerte_eintragen!$A$3:$C$24,3,FALSE),0),0)</f>
        <v>0</v>
      </c>
      <c r="M609" s="58">
        <f>IF(H609&lt;&gt;"",H609*(1-L609)+I609*(1-VLOOKUP("A1",Rabattwerte_eintragen!$A$3:$C$26,3,FALSE)),"")</f>
        <v>403.9</v>
      </c>
      <c r="N609" s="40"/>
      <c r="O609" s="39" t="str">
        <f t="shared" si="11"/>
        <v>Artikel online anzeigen</v>
      </c>
      <c r="P609" s="44"/>
      <c r="Q609" s="49" t="s">
        <v>2972</v>
      </c>
      <c r="R609" s="37"/>
      <c r="S609" s="55"/>
      <c r="T609" s="40" t="s">
        <v>1148</v>
      </c>
      <c r="U609" s="63" t="s">
        <v>5372</v>
      </c>
    </row>
    <row r="610" spans="1:21" x14ac:dyDescent="0.25">
      <c r="A610" s="1">
        <v>5023</v>
      </c>
      <c r="B610" s="46" t="s">
        <v>237</v>
      </c>
      <c r="C610" s="46" t="s">
        <v>2203</v>
      </c>
      <c r="D610" s="46" t="s">
        <v>2297</v>
      </c>
      <c r="E610" s="47" t="s">
        <v>2249</v>
      </c>
      <c r="F610" s="47" t="s">
        <v>2250</v>
      </c>
      <c r="G610" s="47">
        <v>700771</v>
      </c>
      <c r="H610" s="57">
        <v>467.8</v>
      </c>
      <c r="I610" s="60">
        <f>IF(R610="UP",VLOOKUP($I$1,Änderungen!$F$1:$G$4,2,FALSE),IF(OR(ISERROR(FIND("NOVOS",B610)),ISERROR(FIND("Design ",B610))),IF(OR(ISERROR(FIND("thanos EVO",B610)),ISERROR(FIND("Design ",B610))),0,96.55),19.35))</f>
        <v>0</v>
      </c>
      <c r="J610" s="40"/>
      <c r="K610" s="40" t="s">
        <v>1180</v>
      </c>
      <c r="L610" s="29">
        <f>IF(K610&lt;&gt;"",IFERROR(VLOOKUP(K610,Rabattwerte_eintragen!$A$3:$C$24,3,FALSE),0),0)</f>
        <v>0</v>
      </c>
      <c r="M610" s="58">
        <f>IF(H610&lt;&gt;"",H610*(1-L610)+I610*(1-VLOOKUP("A1",Rabattwerte_eintragen!$A$3:$C$26,3,FALSE)),"")</f>
        <v>467.8</v>
      </c>
      <c r="N610" s="40"/>
      <c r="O610" s="39" t="str">
        <f t="shared" si="11"/>
        <v>Artikel online anzeigen</v>
      </c>
      <c r="P610" s="44"/>
      <c r="Q610" s="49" t="s">
        <v>2973</v>
      </c>
      <c r="R610" s="37"/>
      <c r="S610" s="55"/>
      <c r="T610" s="40" t="s">
        <v>1148</v>
      </c>
      <c r="U610" s="63" t="s">
        <v>5373</v>
      </c>
    </row>
    <row r="611" spans="1:21" x14ac:dyDescent="0.25">
      <c r="A611" s="1">
        <v>10623</v>
      </c>
      <c r="B611" s="46" t="s">
        <v>1029</v>
      </c>
      <c r="C611" s="46" t="s">
        <v>2200</v>
      </c>
      <c r="D611" s="46" t="s">
        <v>2297</v>
      </c>
      <c r="E611" s="47" t="s">
        <v>2249</v>
      </c>
      <c r="F611" s="47" t="s">
        <v>2250</v>
      </c>
      <c r="G611" s="47">
        <v>797795</v>
      </c>
      <c r="H611" s="57">
        <v>229</v>
      </c>
      <c r="I611" s="60">
        <f>IF(R611="UP",VLOOKUP($I$1,Änderungen!$F$1:$G$4,2,FALSE),IF(OR(ISERROR(FIND("NOVOS",B611)),ISERROR(FIND("Design ",B611))),IF(OR(ISERROR(FIND("thanos EVO",B611)),ISERROR(FIND("Design ",B611))),0,96.55),19.35))</f>
        <v>0</v>
      </c>
      <c r="J611" s="40"/>
      <c r="K611" s="40" t="s">
        <v>1190</v>
      </c>
      <c r="L611" s="29">
        <f>IF(K611&lt;&gt;"",IFERROR(VLOOKUP(K611,Rabattwerte_eintragen!$A$3:$C$24,3,FALSE),0),0)</f>
        <v>0</v>
      </c>
      <c r="M611" s="58">
        <f>IF(H611&lt;&gt;"",H611*(1-L611)+I611*(1-VLOOKUP("A1",Rabattwerte_eintragen!$A$3:$C$26,3,FALSE)),"")</f>
        <v>229</v>
      </c>
      <c r="N611" s="40"/>
      <c r="O611" s="39" t="str">
        <f t="shared" si="11"/>
        <v>Artikel online anzeigen</v>
      </c>
      <c r="P611" s="44"/>
      <c r="Q611" s="49" t="s">
        <v>2974</v>
      </c>
      <c r="R611" s="37"/>
      <c r="S611" s="55"/>
      <c r="T611" s="40" t="s">
        <v>1144</v>
      </c>
      <c r="U611" s="63" t="s">
        <v>5374</v>
      </c>
    </row>
    <row r="612" spans="1:21" x14ac:dyDescent="0.25">
      <c r="A612" s="1">
        <v>10768</v>
      </c>
      <c r="B612" s="46" t="s">
        <v>1096</v>
      </c>
      <c r="C612" s="46" t="s">
        <v>2204</v>
      </c>
      <c r="D612" s="46" t="s">
        <v>2297</v>
      </c>
      <c r="E612" s="47" t="s">
        <v>2249</v>
      </c>
      <c r="F612" s="47" t="s">
        <v>2250</v>
      </c>
      <c r="G612" s="47">
        <v>800181</v>
      </c>
      <c r="H612" s="57">
        <v>272</v>
      </c>
      <c r="I612" s="60">
        <f>IF(R612="UP",VLOOKUP($I$1,Änderungen!$F$1:$G$4,2,FALSE),IF(OR(ISERROR(FIND("NOVOS",B612)),ISERROR(FIND("Design ",B612))),IF(OR(ISERROR(FIND("thanos EVO",B612)),ISERROR(FIND("Design ",B612))),0,96.55),19.35))</f>
        <v>0</v>
      </c>
      <c r="J612" s="40"/>
      <c r="K612" s="40" t="s">
        <v>1190</v>
      </c>
      <c r="L612" s="29">
        <f>IF(K612&lt;&gt;"",IFERROR(VLOOKUP(K612,Rabattwerte_eintragen!$A$3:$C$24,3,FALSE),0),0)</f>
        <v>0</v>
      </c>
      <c r="M612" s="58">
        <f>IF(H612&lt;&gt;"",H612*(1-L612)+I612*(1-VLOOKUP("A1",Rabattwerte_eintragen!$A$3:$C$26,3,FALSE)),"")</f>
        <v>272</v>
      </c>
      <c r="N612" s="40"/>
      <c r="O612" s="39" t="str">
        <f t="shared" si="11"/>
        <v>Artikel online anzeigen</v>
      </c>
      <c r="P612" s="44"/>
      <c r="Q612" s="49" t="s">
        <v>2975</v>
      </c>
      <c r="R612" s="37"/>
      <c r="S612" s="55"/>
      <c r="T612" s="40" t="s">
        <v>1144</v>
      </c>
      <c r="U612" s="63" t="s">
        <v>5375</v>
      </c>
    </row>
    <row r="613" spans="1:21" x14ac:dyDescent="0.25">
      <c r="A613" s="1">
        <v>10769</v>
      </c>
      <c r="B613" s="46" t="s">
        <v>1097</v>
      </c>
      <c r="C613" s="46" t="s">
        <v>2205</v>
      </c>
      <c r="D613" s="46" t="s">
        <v>2297</v>
      </c>
      <c r="E613" s="47" t="s">
        <v>2249</v>
      </c>
      <c r="F613" s="47" t="s">
        <v>2250</v>
      </c>
      <c r="G613" s="47">
        <v>800198</v>
      </c>
      <c r="H613" s="57">
        <v>315</v>
      </c>
      <c r="I613" s="60">
        <f>IF(R613="UP",VLOOKUP($I$1,Änderungen!$F$1:$G$4,2,FALSE),IF(OR(ISERROR(FIND("NOVOS",B613)),ISERROR(FIND("Design ",B613))),IF(OR(ISERROR(FIND("thanos EVO",B613)),ISERROR(FIND("Design ",B613))),0,96.55),19.35))</f>
        <v>0</v>
      </c>
      <c r="J613" s="40"/>
      <c r="K613" s="40" t="s">
        <v>1190</v>
      </c>
      <c r="L613" s="29">
        <f>IF(K613&lt;&gt;"",IFERROR(VLOOKUP(K613,Rabattwerte_eintragen!$A$3:$C$24,3,FALSE),0),0)</f>
        <v>0</v>
      </c>
      <c r="M613" s="58">
        <f>IF(H613&lt;&gt;"",H613*(1-L613)+I613*(1-VLOOKUP("A1",Rabattwerte_eintragen!$A$3:$C$26,3,FALSE)),"")</f>
        <v>315</v>
      </c>
      <c r="N613" s="40"/>
      <c r="O613" s="39" t="str">
        <f t="shared" si="11"/>
        <v>Artikel online anzeigen</v>
      </c>
      <c r="P613" s="44"/>
      <c r="Q613" s="49" t="s">
        <v>2976</v>
      </c>
      <c r="R613" s="37"/>
      <c r="S613" s="55"/>
      <c r="T613" s="40" t="s">
        <v>1144</v>
      </c>
      <c r="U613" s="63" t="s">
        <v>5376</v>
      </c>
    </row>
    <row r="614" spans="1:21" x14ac:dyDescent="0.25">
      <c r="A614" s="1">
        <v>11710</v>
      </c>
      <c r="B614" s="46" t="s">
        <v>1602</v>
      </c>
      <c r="C614" s="46" t="s">
        <v>2204</v>
      </c>
      <c r="D614" s="46" t="s">
        <v>2297</v>
      </c>
      <c r="E614" s="47" t="s">
        <v>2249</v>
      </c>
      <c r="F614" s="47" t="s">
        <v>2250</v>
      </c>
      <c r="G614" s="47">
        <v>816618</v>
      </c>
      <c r="H614" s="57">
        <v>247</v>
      </c>
      <c r="I614" s="60">
        <f>IF(R614="UP",VLOOKUP($I$1,Änderungen!$F$1:$G$4,2,FALSE),IF(OR(ISERROR(FIND("NOVOS",B614)),ISERROR(FIND("Design ",B614))),IF(OR(ISERROR(FIND("thanos EVO",B614)),ISERROR(FIND("Design ",B614))),0,96.55),19.35))</f>
        <v>0</v>
      </c>
      <c r="J614" s="40"/>
      <c r="K614" s="40" t="s">
        <v>1190</v>
      </c>
      <c r="L614" s="29">
        <f>IF(K614&lt;&gt;"",IFERROR(VLOOKUP(K614,Rabattwerte_eintragen!$A$3:$C$24,3,FALSE),0),0)</f>
        <v>0</v>
      </c>
      <c r="M614" s="58">
        <f>IF(H614&lt;&gt;"",H614*(1-L614)+I614*(1-VLOOKUP("A1",Rabattwerte_eintragen!$A$3:$C$26,3,FALSE)),"")</f>
        <v>247</v>
      </c>
      <c r="N614" s="40"/>
      <c r="O614" s="39" t="str">
        <f t="shared" si="11"/>
        <v>Artikel online anzeigen</v>
      </c>
      <c r="P614" s="44"/>
      <c r="Q614" s="49" t="s">
        <v>2977</v>
      </c>
      <c r="R614" s="37"/>
      <c r="S614" s="55"/>
      <c r="T614" s="40" t="s">
        <v>1144</v>
      </c>
      <c r="U614" s="63" t="s">
        <v>5377</v>
      </c>
    </row>
    <row r="615" spans="1:21" x14ac:dyDescent="0.25">
      <c r="A615" s="1">
        <v>2915</v>
      </c>
      <c r="B615" s="46" t="s">
        <v>41</v>
      </c>
      <c r="C615" s="46" t="s">
        <v>2187</v>
      </c>
      <c r="D615" s="46" t="s">
        <v>2298</v>
      </c>
      <c r="E615" s="47" t="s">
        <v>2249</v>
      </c>
      <c r="F615" s="47" t="s">
        <v>2250</v>
      </c>
      <c r="G615" s="47">
        <v>230001</v>
      </c>
      <c r="H615" s="57">
        <v>242.95000000000002</v>
      </c>
      <c r="I615" s="60">
        <f>IF(R615="UP",VLOOKUP($I$1,Änderungen!$F$1:$G$4,2,FALSE),IF(OR(ISERROR(FIND("NOVOS",B615)),ISERROR(FIND("Design ",B615))),IF(OR(ISERROR(FIND("thanos EVO",B615)),ISERROR(FIND("Design ",B615))),0,96.55),19.35))</f>
        <v>0</v>
      </c>
      <c r="J615" s="40"/>
      <c r="K615" s="40" t="s">
        <v>1177</v>
      </c>
      <c r="L615" s="29">
        <f>IF(K615&lt;&gt;"",IFERROR(VLOOKUP(K615,Rabattwerte_eintragen!$A$3:$C$24,3,FALSE),0),0)</f>
        <v>0</v>
      </c>
      <c r="M615" s="58">
        <f>IF(H615&lt;&gt;"",H615*(1-L615)+I615*(1-VLOOKUP("A1",Rabattwerte_eintragen!$A$3:$C$26,3,FALSE)),"")</f>
        <v>242.95000000000002</v>
      </c>
      <c r="N615" s="40"/>
      <c r="O615" s="39" t="str">
        <f t="shared" si="11"/>
        <v>Artikel online anzeigen</v>
      </c>
      <c r="P615" s="44"/>
      <c r="Q615" s="49" t="s">
        <v>2978</v>
      </c>
      <c r="R615" s="37"/>
      <c r="S615" s="55"/>
      <c r="T615" s="40" t="s">
        <v>1144</v>
      </c>
      <c r="U615" s="63" t="s">
        <v>5378</v>
      </c>
    </row>
    <row r="616" spans="1:21" x14ac:dyDescent="0.25">
      <c r="A616" s="1">
        <v>2928</v>
      </c>
      <c r="B616" s="46" t="s">
        <v>42</v>
      </c>
      <c r="C616" s="46" t="s">
        <v>2187</v>
      </c>
      <c r="D616" s="46" t="s">
        <v>2298</v>
      </c>
      <c r="E616" s="47" t="s">
        <v>2249</v>
      </c>
      <c r="F616" s="47" t="s">
        <v>2250</v>
      </c>
      <c r="G616" s="47">
        <v>540391</v>
      </c>
      <c r="H616" s="57">
        <v>306.8</v>
      </c>
      <c r="I616" s="60">
        <f>IF(R616="UP",VLOOKUP($I$1,Änderungen!$F$1:$G$4,2,FALSE),IF(OR(ISERROR(FIND("NOVOS",B616)),ISERROR(FIND("Design ",B616))),IF(OR(ISERROR(FIND("thanos EVO",B616)),ISERROR(FIND("Design ",B616))),0,96.55),19.35))</f>
        <v>0</v>
      </c>
      <c r="J616" s="40"/>
      <c r="K616" s="40" t="s">
        <v>1177</v>
      </c>
      <c r="L616" s="29">
        <f>IF(K616&lt;&gt;"",IFERROR(VLOOKUP(K616,Rabattwerte_eintragen!$A$3:$C$24,3,FALSE),0),0)</f>
        <v>0</v>
      </c>
      <c r="M616" s="58">
        <f>IF(H616&lt;&gt;"",H616*(1-L616)+I616*(1-VLOOKUP("A1",Rabattwerte_eintragen!$A$3:$C$26,3,FALSE)),"")</f>
        <v>306.8</v>
      </c>
      <c r="N616" s="40"/>
      <c r="O616" s="39" t="str">
        <f t="shared" si="11"/>
        <v>Artikel online anzeigen</v>
      </c>
      <c r="P616" s="44"/>
      <c r="Q616" s="49" t="s">
        <v>2979</v>
      </c>
      <c r="R616" s="37"/>
      <c r="S616" s="55"/>
      <c r="T616" s="40" t="s">
        <v>1144</v>
      </c>
      <c r="U616" s="63" t="s">
        <v>5378</v>
      </c>
    </row>
    <row r="617" spans="1:21" x14ac:dyDescent="0.25">
      <c r="A617" s="1">
        <v>1173</v>
      </c>
      <c r="B617" s="46" t="s">
        <v>1603</v>
      </c>
      <c r="C617" s="46" t="s">
        <v>2206</v>
      </c>
      <c r="D617" s="46" t="s">
        <v>2299</v>
      </c>
      <c r="E617" s="47" t="s">
        <v>1119</v>
      </c>
      <c r="F617" s="47" t="s">
        <v>1120</v>
      </c>
      <c r="G617" s="47">
        <v>621175</v>
      </c>
      <c r="H617" s="57">
        <v>44.6</v>
      </c>
      <c r="I617" s="60">
        <f>IF(R617="UP",VLOOKUP($I$1,Änderungen!$F$1:$G$4,2,FALSE),IF(OR(ISERROR(FIND("NOVOS",B617)),ISERROR(FIND("Design ",B617))),IF(OR(ISERROR(FIND("thanos EVO",B617)),ISERROR(FIND("Design ",B617))),0,96.55),19.35))</f>
        <v>0</v>
      </c>
      <c r="J617" s="40"/>
      <c r="K617" s="40" t="s">
        <v>1173</v>
      </c>
      <c r="L617" s="29">
        <f>IF(K617&lt;&gt;"",IFERROR(VLOOKUP(K617,Rabattwerte_eintragen!$A$3:$C$24,3,FALSE),0),0)</f>
        <v>0</v>
      </c>
      <c r="M617" s="58">
        <f>IF(H617&lt;&gt;"",H617*(1-L617)+I617*(1-VLOOKUP("A1",Rabattwerte_eintragen!$A$3:$C$26,3,FALSE)),"")</f>
        <v>44.6</v>
      </c>
      <c r="N617" s="40"/>
      <c r="O617" s="39" t="str">
        <f t="shared" si="11"/>
        <v>Artikel online anzeigen</v>
      </c>
      <c r="P617" s="44"/>
      <c r="Q617" s="49" t="s">
        <v>2980</v>
      </c>
      <c r="R617" s="37"/>
      <c r="S617" s="55"/>
      <c r="T617" s="40" t="s">
        <v>1145</v>
      </c>
      <c r="U617" s="63" t="s">
        <v>5379</v>
      </c>
    </row>
    <row r="618" spans="1:21" x14ac:dyDescent="0.25">
      <c r="A618" s="1">
        <v>1614</v>
      </c>
      <c r="B618" s="46" t="s">
        <v>1604</v>
      </c>
      <c r="C618" s="46" t="s">
        <v>2206</v>
      </c>
      <c r="D618" s="46" t="s">
        <v>2299</v>
      </c>
      <c r="E618" s="47" t="s">
        <v>1119</v>
      </c>
      <c r="F618" s="47" t="s">
        <v>1120</v>
      </c>
      <c r="G618" s="47">
        <v>621182</v>
      </c>
      <c r="H618" s="57">
        <v>46.1</v>
      </c>
      <c r="I618" s="60">
        <f>IF(R618="UP",VLOOKUP($I$1,Änderungen!$F$1:$G$4,2,FALSE),IF(OR(ISERROR(FIND("NOVOS",B618)),ISERROR(FIND("Design ",B618))),IF(OR(ISERROR(FIND("thanos EVO",B618)),ISERROR(FIND("Design ",B618))),0,96.55),19.35))</f>
        <v>0</v>
      </c>
      <c r="J618" s="40" t="s">
        <v>1019</v>
      </c>
      <c r="K618" s="40" t="s">
        <v>1173</v>
      </c>
      <c r="L618" s="29">
        <f>IF(K618&lt;&gt;"",IFERROR(VLOOKUP(K618,Rabattwerte_eintragen!$A$3:$C$24,3,FALSE),0),0)</f>
        <v>0</v>
      </c>
      <c r="M618" s="58">
        <f>IF(H618&lt;&gt;"",H618*(1-L618)+I618*(1-VLOOKUP("A1",Rabattwerte_eintragen!$A$3:$C$26,3,FALSE)),"")</f>
        <v>46.1</v>
      </c>
      <c r="N618" s="40"/>
      <c r="O618" s="39" t="str">
        <f t="shared" si="11"/>
        <v>Artikel online anzeigen</v>
      </c>
      <c r="P618" s="44"/>
      <c r="Q618" s="49" t="s">
        <v>2981</v>
      </c>
      <c r="R618" s="37"/>
      <c r="S618" s="55"/>
      <c r="T618" s="40" t="s">
        <v>1145</v>
      </c>
      <c r="U618" s="63" t="s">
        <v>5379</v>
      </c>
    </row>
    <row r="619" spans="1:21" x14ac:dyDescent="0.25">
      <c r="A619" s="1">
        <v>1617</v>
      </c>
      <c r="B619" s="46" t="s">
        <v>1605</v>
      </c>
      <c r="C619" s="46" t="s">
        <v>2206</v>
      </c>
      <c r="D619" s="46" t="s">
        <v>2299</v>
      </c>
      <c r="E619" s="47" t="s">
        <v>1119</v>
      </c>
      <c r="F619" s="47" t="s">
        <v>1120</v>
      </c>
      <c r="G619" s="47">
        <v>621199</v>
      </c>
      <c r="H619" s="57">
        <v>47.85</v>
      </c>
      <c r="I619" s="60">
        <f>IF(R619="UP",VLOOKUP($I$1,Änderungen!$F$1:$G$4,2,FALSE),IF(OR(ISERROR(FIND("NOVOS",B619)),ISERROR(FIND("Design ",B619))),IF(OR(ISERROR(FIND("thanos EVO",B619)),ISERROR(FIND("Design ",B619))),0,96.55),19.35))</f>
        <v>0</v>
      </c>
      <c r="J619" s="40"/>
      <c r="K619" s="40" t="s">
        <v>1173</v>
      </c>
      <c r="L619" s="29">
        <f>IF(K619&lt;&gt;"",IFERROR(VLOOKUP(K619,Rabattwerte_eintragen!$A$3:$C$24,3,FALSE),0),0)</f>
        <v>0</v>
      </c>
      <c r="M619" s="58">
        <f>IF(H619&lt;&gt;"",H619*(1-L619)+I619*(1-VLOOKUP("A1",Rabattwerte_eintragen!$A$3:$C$26,3,FALSE)),"")</f>
        <v>47.85</v>
      </c>
      <c r="N619" s="40"/>
      <c r="O619" s="39" t="str">
        <f t="shared" si="11"/>
        <v>Artikel online anzeigen</v>
      </c>
      <c r="P619" s="44"/>
      <c r="Q619" s="49" t="s">
        <v>2982</v>
      </c>
      <c r="R619" s="37"/>
      <c r="S619" s="55"/>
      <c r="T619" s="40" t="s">
        <v>1145</v>
      </c>
      <c r="U619" s="63" t="s">
        <v>5379</v>
      </c>
    </row>
    <row r="620" spans="1:21" x14ac:dyDescent="0.25">
      <c r="A620" s="1">
        <v>1622</v>
      </c>
      <c r="B620" s="46" t="s">
        <v>1606</v>
      </c>
      <c r="C620" s="46" t="s">
        <v>2206</v>
      </c>
      <c r="D620" s="46" t="s">
        <v>2299</v>
      </c>
      <c r="E620" s="47" t="s">
        <v>1119</v>
      </c>
      <c r="F620" s="47" t="s">
        <v>1120</v>
      </c>
      <c r="G620" s="47">
        <v>621205</v>
      </c>
      <c r="H620" s="57">
        <v>48.650000000000006</v>
      </c>
      <c r="I620" s="60">
        <f>IF(R620="UP",VLOOKUP($I$1,Änderungen!$F$1:$G$4,2,FALSE),IF(OR(ISERROR(FIND("NOVOS",B620)),ISERROR(FIND("Design ",B620))),IF(OR(ISERROR(FIND("thanos EVO",B620)),ISERROR(FIND("Design ",B620))),0,96.55),19.35))</f>
        <v>0</v>
      </c>
      <c r="J620" s="40"/>
      <c r="K620" s="40" t="s">
        <v>1173</v>
      </c>
      <c r="L620" s="29">
        <f>IF(K620&lt;&gt;"",IFERROR(VLOOKUP(K620,Rabattwerte_eintragen!$A$3:$C$24,3,FALSE),0),0)</f>
        <v>0</v>
      </c>
      <c r="M620" s="58">
        <f>IF(H620&lt;&gt;"",H620*(1-L620)+I620*(1-VLOOKUP("A1",Rabattwerte_eintragen!$A$3:$C$26,3,FALSE)),"")</f>
        <v>48.650000000000006</v>
      </c>
      <c r="N620" s="40"/>
      <c r="O620" s="39" t="str">
        <f t="shared" si="11"/>
        <v>Artikel online anzeigen</v>
      </c>
      <c r="P620" s="44"/>
      <c r="Q620" s="49" t="s">
        <v>2983</v>
      </c>
      <c r="R620" s="37"/>
      <c r="S620" s="55"/>
      <c r="T620" s="40" t="s">
        <v>1145</v>
      </c>
      <c r="U620" s="63" t="s">
        <v>5379</v>
      </c>
    </row>
    <row r="621" spans="1:21" x14ac:dyDescent="0.25">
      <c r="A621" s="1">
        <v>1628</v>
      </c>
      <c r="B621" s="46" t="s">
        <v>1607</v>
      </c>
      <c r="C621" s="46" t="s">
        <v>2206</v>
      </c>
      <c r="D621" s="46" t="s">
        <v>2299</v>
      </c>
      <c r="E621" s="47" t="s">
        <v>1119</v>
      </c>
      <c r="F621" s="47" t="s">
        <v>1120</v>
      </c>
      <c r="G621" s="47">
        <v>621212</v>
      </c>
      <c r="H621" s="57">
        <v>50.949999999999996</v>
      </c>
      <c r="I621" s="60">
        <f>IF(R621="UP",VLOOKUP($I$1,Änderungen!$F$1:$G$4,2,FALSE),IF(OR(ISERROR(FIND("NOVOS",B621)),ISERROR(FIND("Design ",B621))),IF(OR(ISERROR(FIND("thanos EVO",B621)),ISERROR(FIND("Design ",B621))),0,96.55),19.35))</f>
        <v>0</v>
      </c>
      <c r="J621" s="40"/>
      <c r="K621" s="40" t="s">
        <v>1173</v>
      </c>
      <c r="L621" s="29">
        <f>IF(K621&lt;&gt;"",IFERROR(VLOOKUP(K621,Rabattwerte_eintragen!$A$3:$C$24,3,FALSE),0),0)</f>
        <v>0</v>
      </c>
      <c r="M621" s="58">
        <f>IF(H621&lt;&gt;"",H621*(1-L621)+I621*(1-VLOOKUP("A1",Rabattwerte_eintragen!$A$3:$C$26,3,FALSE)),"")</f>
        <v>50.949999999999996</v>
      </c>
      <c r="N621" s="40"/>
      <c r="O621" s="39" t="str">
        <f t="shared" si="11"/>
        <v>Artikel online anzeigen</v>
      </c>
      <c r="P621" s="44"/>
      <c r="Q621" s="49" t="s">
        <v>2984</v>
      </c>
      <c r="R621" s="37"/>
      <c r="S621" s="55"/>
      <c r="T621" s="40" t="s">
        <v>1145</v>
      </c>
      <c r="U621" s="63" t="s">
        <v>5379</v>
      </c>
    </row>
    <row r="622" spans="1:21" x14ac:dyDescent="0.25">
      <c r="A622" s="1">
        <v>1634</v>
      </c>
      <c r="B622" s="46" t="s">
        <v>1608</v>
      </c>
      <c r="C622" s="46" t="s">
        <v>2206</v>
      </c>
      <c r="D622" s="46" t="s">
        <v>2299</v>
      </c>
      <c r="E622" s="47" t="s">
        <v>1119</v>
      </c>
      <c r="F622" s="47" t="s">
        <v>1120</v>
      </c>
      <c r="G622" s="47">
        <v>621229</v>
      </c>
      <c r="H622" s="57">
        <v>52.45</v>
      </c>
      <c r="I622" s="60">
        <f>IF(R622="UP",VLOOKUP($I$1,Änderungen!$F$1:$G$4,2,FALSE),IF(OR(ISERROR(FIND("NOVOS",B622)),ISERROR(FIND("Design ",B622))),IF(OR(ISERROR(FIND("thanos EVO",B622)),ISERROR(FIND("Design ",B622))),0,96.55),19.35))</f>
        <v>0</v>
      </c>
      <c r="J622" s="40"/>
      <c r="K622" s="40" t="s">
        <v>1173</v>
      </c>
      <c r="L622" s="29">
        <f>IF(K622&lt;&gt;"",IFERROR(VLOOKUP(K622,Rabattwerte_eintragen!$A$3:$C$24,3,FALSE),0),0)</f>
        <v>0</v>
      </c>
      <c r="M622" s="58">
        <f>IF(H622&lt;&gt;"",H622*(1-L622)+I622*(1-VLOOKUP("A1",Rabattwerte_eintragen!$A$3:$C$26,3,FALSE)),"")</f>
        <v>52.45</v>
      </c>
      <c r="N622" s="40"/>
      <c r="O622" s="39" t="str">
        <f t="shared" si="11"/>
        <v>Artikel online anzeigen</v>
      </c>
      <c r="P622" s="44"/>
      <c r="Q622" s="49" t="s">
        <v>2985</v>
      </c>
      <c r="R622" s="37"/>
      <c r="S622" s="55"/>
      <c r="T622" s="40" t="s">
        <v>1145</v>
      </c>
      <c r="U622" s="63" t="s">
        <v>5379</v>
      </c>
    </row>
    <row r="623" spans="1:21" x14ac:dyDescent="0.25">
      <c r="A623" s="1">
        <v>1640</v>
      </c>
      <c r="B623" s="46" t="s">
        <v>1609</v>
      </c>
      <c r="C623" s="46" t="s">
        <v>2206</v>
      </c>
      <c r="D623" s="46" t="s">
        <v>2299</v>
      </c>
      <c r="E623" s="47" t="s">
        <v>1119</v>
      </c>
      <c r="F623" s="47" t="s">
        <v>1120</v>
      </c>
      <c r="G623" s="47">
        <v>621236</v>
      </c>
      <c r="H623" s="57">
        <v>54.85</v>
      </c>
      <c r="I623" s="60">
        <f>IF(R623="UP",VLOOKUP($I$1,Änderungen!$F$1:$G$4,2,FALSE),IF(OR(ISERROR(FIND("NOVOS",B623)),ISERROR(FIND("Design ",B623))),IF(OR(ISERROR(FIND("thanos EVO",B623)),ISERROR(FIND("Design ",B623))),0,96.55),19.35))</f>
        <v>0</v>
      </c>
      <c r="J623" s="40"/>
      <c r="K623" s="40" t="s">
        <v>1173</v>
      </c>
      <c r="L623" s="29">
        <f>IF(K623&lt;&gt;"",IFERROR(VLOOKUP(K623,Rabattwerte_eintragen!$A$3:$C$24,3,FALSE),0),0)</f>
        <v>0</v>
      </c>
      <c r="M623" s="58">
        <f>IF(H623&lt;&gt;"",H623*(1-L623)+I623*(1-VLOOKUP("A1",Rabattwerte_eintragen!$A$3:$C$26,3,FALSE)),"")</f>
        <v>54.85</v>
      </c>
      <c r="N623" s="40"/>
      <c r="O623" s="39" t="str">
        <f t="shared" si="11"/>
        <v>Artikel online anzeigen</v>
      </c>
      <c r="P623" s="44"/>
      <c r="Q623" s="49" t="s">
        <v>2986</v>
      </c>
      <c r="R623" s="37"/>
      <c r="S623" s="55"/>
      <c r="T623" s="40" t="s">
        <v>1145</v>
      </c>
      <c r="U623" s="63" t="s">
        <v>5379</v>
      </c>
    </row>
    <row r="624" spans="1:21" x14ac:dyDescent="0.25">
      <c r="A624" s="1">
        <v>1666</v>
      </c>
      <c r="B624" s="46" t="s">
        <v>1610</v>
      </c>
      <c r="C624" s="46" t="s">
        <v>2206</v>
      </c>
      <c r="D624" s="46" t="s">
        <v>2299</v>
      </c>
      <c r="E624" s="47" t="s">
        <v>1119</v>
      </c>
      <c r="F624" s="47" t="s">
        <v>1120</v>
      </c>
      <c r="G624" s="47">
        <v>621311</v>
      </c>
      <c r="H624" s="57">
        <v>47.5</v>
      </c>
      <c r="I624" s="60">
        <f>IF(R624="UP",VLOOKUP($I$1,Änderungen!$F$1:$G$4,2,FALSE),IF(OR(ISERROR(FIND("NOVOS",B624)),ISERROR(FIND("Design ",B624))),IF(OR(ISERROR(FIND("thanos EVO",B624)),ISERROR(FIND("Design ",B624))),0,96.55),19.35))</f>
        <v>0</v>
      </c>
      <c r="J624" s="40" t="s">
        <v>1019</v>
      </c>
      <c r="K624" s="40" t="s">
        <v>1173</v>
      </c>
      <c r="L624" s="29">
        <f>IF(K624&lt;&gt;"",IFERROR(VLOOKUP(K624,Rabattwerte_eintragen!$A$3:$C$24,3,FALSE),0),0)</f>
        <v>0</v>
      </c>
      <c r="M624" s="58">
        <f>IF(H624&lt;&gt;"",H624*(1-L624)+I624*(1-VLOOKUP("A1",Rabattwerte_eintragen!$A$3:$C$26,3,FALSE)),"")</f>
        <v>47.5</v>
      </c>
      <c r="N624" s="40"/>
      <c r="O624" s="39" t="str">
        <f t="shared" si="11"/>
        <v>Artikel online anzeigen</v>
      </c>
      <c r="P624" s="44"/>
      <c r="Q624" s="49" t="s">
        <v>2987</v>
      </c>
      <c r="R624" s="37"/>
      <c r="S624" s="55"/>
      <c r="T624" s="40" t="s">
        <v>1145</v>
      </c>
      <c r="U624" s="63" t="s">
        <v>5380</v>
      </c>
    </row>
    <row r="625" spans="1:21" x14ac:dyDescent="0.25">
      <c r="A625" s="1">
        <v>1669</v>
      </c>
      <c r="B625" s="46" t="s">
        <v>1611</v>
      </c>
      <c r="C625" s="46" t="s">
        <v>2206</v>
      </c>
      <c r="D625" s="46" t="s">
        <v>2299</v>
      </c>
      <c r="E625" s="47" t="s">
        <v>1119</v>
      </c>
      <c r="F625" s="47" t="s">
        <v>1120</v>
      </c>
      <c r="G625" s="47">
        <v>621328</v>
      </c>
      <c r="H625" s="57">
        <v>49</v>
      </c>
      <c r="I625" s="60">
        <f>IF(R625="UP",VLOOKUP($I$1,Änderungen!$F$1:$G$4,2,FALSE),IF(OR(ISERROR(FIND("NOVOS",B625)),ISERROR(FIND("Design ",B625))),IF(OR(ISERROR(FIND("thanos EVO",B625)),ISERROR(FIND("Design ",B625))),0,96.55),19.35))</f>
        <v>0</v>
      </c>
      <c r="J625" s="40" t="s">
        <v>1019</v>
      </c>
      <c r="K625" s="40" t="s">
        <v>1173</v>
      </c>
      <c r="L625" s="29">
        <f>IF(K625&lt;&gt;"",IFERROR(VLOOKUP(K625,Rabattwerte_eintragen!$A$3:$C$24,3,FALSE),0),0)</f>
        <v>0</v>
      </c>
      <c r="M625" s="58">
        <f>IF(H625&lt;&gt;"",H625*(1-L625)+I625*(1-VLOOKUP("A1",Rabattwerte_eintragen!$A$3:$C$26,3,FALSE)),"")</f>
        <v>49</v>
      </c>
      <c r="N625" s="40"/>
      <c r="O625" s="39" t="str">
        <f t="shared" si="11"/>
        <v>Artikel online anzeigen</v>
      </c>
      <c r="P625" s="44"/>
      <c r="Q625" s="49" t="s">
        <v>2988</v>
      </c>
      <c r="R625" s="37"/>
      <c r="S625" s="55"/>
      <c r="T625" s="40" t="s">
        <v>1145</v>
      </c>
      <c r="U625" s="63" t="s">
        <v>5380</v>
      </c>
    </row>
    <row r="626" spans="1:21" x14ac:dyDescent="0.25">
      <c r="A626" s="1">
        <v>1671</v>
      </c>
      <c r="B626" s="46" t="s">
        <v>1612</v>
      </c>
      <c r="C626" s="46" t="s">
        <v>2206</v>
      </c>
      <c r="D626" s="46" t="s">
        <v>2299</v>
      </c>
      <c r="E626" s="47" t="s">
        <v>1119</v>
      </c>
      <c r="F626" s="47" t="s">
        <v>1120</v>
      </c>
      <c r="G626" s="47">
        <v>621335</v>
      </c>
      <c r="H626" s="57">
        <v>50.7</v>
      </c>
      <c r="I626" s="60">
        <f>IF(R626="UP",VLOOKUP($I$1,Änderungen!$F$1:$G$4,2,FALSE),IF(OR(ISERROR(FIND("NOVOS",B626)),ISERROR(FIND("Design ",B626))),IF(OR(ISERROR(FIND("thanos EVO",B626)),ISERROR(FIND("Design ",B626))),0,96.55),19.35))</f>
        <v>0</v>
      </c>
      <c r="J626" s="40" t="s">
        <v>1019</v>
      </c>
      <c r="K626" s="40" t="s">
        <v>1173</v>
      </c>
      <c r="L626" s="29">
        <f>IF(K626&lt;&gt;"",IFERROR(VLOOKUP(K626,Rabattwerte_eintragen!$A$3:$C$24,3,FALSE),0),0)</f>
        <v>0</v>
      </c>
      <c r="M626" s="58">
        <f>IF(H626&lt;&gt;"",H626*(1-L626)+I626*(1-VLOOKUP("A1",Rabattwerte_eintragen!$A$3:$C$26,3,FALSE)),"")</f>
        <v>50.7</v>
      </c>
      <c r="N626" s="40"/>
      <c r="O626" s="39" t="str">
        <f t="shared" si="11"/>
        <v>Artikel online anzeigen</v>
      </c>
      <c r="P626" s="44"/>
      <c r="Q626" s="49" t="s">
        <v>2989</v>
      </c>
      <c r="R626" s="37"/>
      <c r="S626" s="55"/>
      <c r="T626" s="40" t="s">
        <v>1145</v>
      </c>
      <c r="U626" s="63" t="s">
        <v>5380</v>
      </c>
    </row>
    <row r="627" spans="1:21" x14ac:dyDescent="0.25">
      <c r="A627" s="1">
        <v>1675</v>
      </c>
      <c r="B627" s="46" t="s">
        <v>1613</v>
      </c>
      <c r="C627" s="46" t="s">
        <v>2206</v>
      </c>
      <c r="D627" s="46" t="s">
        <v>2299</v>
      </c>
      <c r="E627" s="47" t="s">
        <v>1119</v>
      </c>
      <c r="F627" s="47" t="s">
        <v>1120</v>
      </c>
      <c r="G627" s="47">
        <v>621342</v>
      </c>
      <c r="H627" s="57">
        <v>51.5</v>
      </c>
      <c r="I627" s="60">
        <f>IF(R627="UP",VLOOKUP($I$1,Änderungen!$F$1:$G$4,2,FALSE),IF(OR(ISERROR(FIND("NOVOS",B627)),ISERROR(FIND("Design ",B627))),IF(OR(ISERROR(FIND("thanos EVO",B627)),ISERROR(FIND("Design ",B627))),0,96.55),19.35))</f>
        <v>0</v>
      </c>
      <c r="J627" s="40" t="s">
        <v>1019</v>
      </c>
      <c r="K627" s="40" t="s">
        <v>1173</v>
      </c>
      <c r="L627" s="29">
        <f>IF(K627&lt;&gt;"",IFERROR(VLOOKUP(K627,Rabattwerte_eintragen!$A$3:$C$24,3,FALSE),0),0)</f>
        <v>0</v>
      </c>
      <c r="M627" s="58">
        <f>IF(H627&lt;&gt;"",H627*(1-L627)+I627*(1-VLOOKUP("A1",Rabattwerte_eintragen!$A$3:$C$26,3,FALSE)),"")</f>
        <v>51.5</v>
      </c>
      <c r="N627" s="40"/>
      <c r="O627" s="39" t="str">
        <f t="shared" si="11"/>
        <v>Artikel online anzeigen</v>
      </c>
      <c r="P627" s="44"/>
      <c r="Q627" s="49" t="s">
        <v>2990</v>
      </c>
      <c r="R627" s="37"/>
      <c r="S627" s="55"/>
      <c r="T627" s="40" t="s">
        <v>1145</v>
      </c>
      <c r="U627" s="63" t="s">
        <v>5380</v>
      </c>
    </row>
    <row r="628" spans="1:21" x14ac:dyDescent="0.25">
      <c r="A628" s="1">
        <v>1679</v>
      </c>
      <c r="B628" s="46" t="s">
        <v>1614</v>
      </c>
      <c r="C628" s="46" t="s">
        <v>2206</v>
      </c>
      <c r="D628" s="46" t="s">
        <v>2299</v>
      </c>
      <c r="E628" s="47" t="s">
        <v>1119</v>
      </c>
      <c r="F628" s="47" t="s">
        <v>1120</v>
      </c>
      <c r="G628" s="47">
        <v>621359</v>
      </c>
      <c r="H628" s="57">
        <v>53.8</v>
      </c>
      <c r="I628" s="60">
        <f>IF(R628="UP",VLOOKUP($I$1,Änderungen!$F$1:$G$4,2,FALSE),IF(OR(ISERROR(FIND("NOVOS",B628)),ISERROR(FIND("Design ",B628))),IF(OR(ISERROR(FIND("thanos EVO",B628)),ISERROR(FIND("Design ",B628))),0,96.55),19.35))</f>
        <v>0</v>
      </c>
      <c r="J628" s="40" t="s">
        <v>1019</v>
      </c>
      <c r="K628" s="40" t="s">
        <v>1173</v>
      </c>
      <c r="L628" s="29">
        <f>IF(K628&lt;&gt;"",IFERROR(VLOOKUP(K628,Rabattwerte_eintragen!$A$3:$C$24,3,FALSE),0),0)</f>
        <v>0</v>
      </c>
      <c r="M628" s="58">
        <f>IF(H628&lt;&gt;"",H628*(1-L628)+I628*(1-VLOOKUP("A1",Rabattwerte_eintragen!$A$3:$C$26,3,FALSE)),"")</f>
        <v>53.8</v>
      </c>
      <c r="N628" s="40"/>
      <c r="O628" s="39" t="str">
        <f t="shared" si="11"/>
        <v>Artikel online anzeigen</v>
      </c>
      <c r="P628" s="44"/>
      <c r="Q628" s="49" t="s">
        <v>2991</v>
      </c>
      <c r="R628" s="37"/>
      <c r="S628" s="55"/>
      <c r="T628" s="40" t="s">
        <v>1145</v>
      </c>
      <c r="U628" s="63" t="s">
        <v>5380</v>
      </c>
    </row>
    <row r="629" spans="1:21" x14ac:dyDescent="0.25">
      <c r="A629" s="1">
        <v>1680</v>
      </c>
      <c r="B629" s="46" t="s">
        <v>1615</v>
      </c>
      <c r="C629" s="46" t="s">
        <v>2206</v>
      </c>
      <c r="D629" s="46" t="s">
        <v>2299</v>
      </c>
      <c r="E629" s="47" t="s">
        <v>1119</v>
      </c>
      <c r="F629" s="47" t="s">
        <v>1120</v>
      </c>
      <c r="G629" s="47">
        <v>621366</v>
      </c>
      <c r="H629" s="57">
        <v>55.300000000000004</v>
      </c>
      <c r="I629" s="60">
        <f>IF(R629="UP",VLOOKUP($I$1,Änderungen!$F$1:$G$4,2,FALSE),IF(OR(ISERROR(FIND("NOVOS",B629)),ISERROR(FIND("Design ",B629))),IF(OR(ISERROR(FIND("thanos EVO",B629)),ISERROR(FIND("Design ",B629))),0,96.55),19.35))</f>
        <v>0</v>
      </c>
      <c r="J629" s="40" t="s">
        <v>1019</v>
      </c>
      <c r="K629" s="40" t="s">
        <v>1173</v>
      </c>
      <c r="L629" s="29">
        <f>IF(K629&lt;&gt;"",IFERROR(VLOOKUP(K629,Rabattwerte_eintragen!$A$3:$C$24,3,FALSE),0),0)</f>
        <v>0</v>
      </c>
      <c r="M629" s="58">
        <f>IF(H629&lt;&gt;"",H629*(1-L629)+I629*(1-VLOOKUP("A1",Rabattwerte_eintragen!$A$3:$C$26,3,FALSE)),"")</f>
        <v>55.300000000000004</v>
      </c>
      <c r="N629" s="40"/>
      <c r="O629" s="39" t="str">
        <f t="shared" si="11"/>
        <v>Artikel online anzeigen</v>
      </c>
      <c r="P629" s="44"/>
      <c r="Q629" s="49" t="s">
        <v>2992</v>
      </c>
      <c r="R629" s="37"/>
      <c r="S629" s="55"/>
      <c r="T629" s="40" t="s">
        <v>1145</v>
      </c>
      <c r="U629" s="63" t="s">
        <v>5380</v>
      </c>
    </row>
    <row r="630" spans="1:21" x14ac:dyDescent="0.25">
      <c r="A630" s="1">
        <v>1683</v>
      </c>
      <c r="B630" s="46" t="s">
        <v>1616</v>
      </c>
      <c r="C630" s="46" t="s">
        <v>2206</v>
      </c>
      <c r="D630" s="46" t="s">
        <v>2299</v>
      </c>
      <c r="E630" s="47" t="s">
        <v>1119</v>
      </c>
      <c r="F630" s="47" t="s">
        <v>1120</v>
      </c>
      <c r="G630" s="47">
        <v>621373</v>
      </c>
      <c r="H630" s="57">
        <v>57.75</v>
      </c>
      <c r="I630" s="60">
        <f>IF(R630="UP",VLOOKUP($I$1,Änderungen!$F$1:$G$4,2,FALSE),IF(OR(ISERROR(FIND("NOVOS",B630)),ISERROR(FIND("Design ",B630))),IF(OR(ISERROR(FIND("thanos EVO",B630)),ISERROR(FIND("Design ",B630))),0,96.55),19.35))</f>
        <v>0</v>
      </c>
      <c r="J630" s="40" t="s">
        <v>1019</v>
      </c>
      <c r="K630" s="40" t="s">
        <v>1173</v>
      </c>
      <c r="L630" s="29">
        <f>IF(K630&lt;&gt;"",IFERROR(VLOOKUP(K630,Rabattwerte_eintragen!$A$3:$C$24,3,FALSE),0),0)</f>
        <v>0</v>
      </c>
      <c r="M630" s="58">
        <f>IF(H630&lt;&gt;"",H630*(1-L630)+I630*(1-VLOOKUP("A1",Rabattwerte_eintragen!$A$3:$C$26,3,FALSE)),"")</f>
        <v>57.75</v>
      </c>
      <c r="N630" s="40"/>
      <c r="O630" s="39" t="str">
        <f t="shared" si="11"/>
        <v>Artikel online anzeigen</v>
      </c>
      <c r="P630" s="44"/>
      <c r="Q630" s="49" t="s">
        <v>2993</v>
      </c>
      <c r="R630" s="37"/>
      <c r="S630" s="55"/>
      <c r="T630" s="40" t="s">
        <v>1145</v>
      </c>
      <c r="U630" s="63" t="s">
        <v>5380</v>
      </c>
    </row>
    <row r="631" spans="1:21" x14ac:dyDescent="0.25">
      <c r="A631" s="1">
        <v>1686</v>
      </c>
      <c r="B631" s="46" t="s">
        <v>1617</v>
      </c>
      <c r="C631" s="46" t="s">
        <v>2206</v>
      </c>
      <c r="D631" s="46" t="s">
        <v>2299</v>
      </c>
      <c r="E631" s="47" t="s">
        <v>1119</v>
      </c>
      <c r="F631" s="47" t="s">
        <v>1120</v>
      </c>
      <c r="G631" s="47">
        <v>620796</v>
      </c>
      <c r="H631" s="57">
        <v>52.1</v>
      </c>
      <c r="I631" s="60">
        <f>IF(R631="UP",VLOOKUP($I$1,Änderungen!$F$1:$G$4,2,FALSE),IF(OR(ISERROR(FIND("NOVOS",B631)),ISERROR(FIND("Design ",B631))),IF(OR(ISERROR(FIND("thanos EVO",B631)),ISERROR(FIND("Design ",B631))),0,96.55),19.35))</f>
        <v>0</v>
      </c>
      <c r="J631" s="40"/>
      <c r="K631" s="40" t="s">
        <v>1173</v>
      </c>
      <c r="L631" s="29">
        <f>IF(K631&lt;&gt;"",IFERROR(VLOOKUP(K631,Rabattwerte_eintragen!$A$3:$C$24,3,FALSE),0),0)</f>
        <v>0</v>
      </c>
      <c r="M631" s="58">
        <f>IF(H631&lt;&gt;"",H631*(1-L631)+I631*(1-VLOOKUP("A1",Rabattwerte_eintragen!$A$3:$C$26,3,FALSE)),"")</f>
        <v>52.1</v>
      </c>
      <c r="N631" s="40"/>
      <c r="O631" s="39" t="str">
        <f t="shared" si="11"/>
        <v>Artikel online anzeigen</v>
      </c>
      <c r="P631" s="44"/>
      <c r="Q631" s="49" t="s">
        <v>2994</v>
      </c>
      <c r="R631" s="37"/>
      <c r="S631" s="55"/>
      <c r="T631" s="40" t="s">
        <v>1145</v>
      </c>
      <c r="U631" s="63" t="s">
        <v>5381</v>
      </c>
    </row>
    <row r="632" spans="1:21" x14ac:dyDescent="0.25">
      <c r="A632" s="1">
        <v>1688</v>
      </c>
      <c r="B632" s="46" t="s">
        <v>1618</v>
      </c>
      <c r="C632" s="46" t="s">
        <v>2206</v>
      </c>
      <c r="D632" s="46" t="s">
        <v>2299</v>
      </c>
      <c r="E632" s="47" t="s">
        <v>1119</v>
      </c>
      <c r="F632" s="47" t="s">
        <v>1120</v>
      </c>
      <c r="G632" s="47">
        <v>620802</v>
      </c>
      <c r="H632" s="57">
        <v>53.6</v>
      </c>
      <c r="I632" s="60">
        <f>IF(R632="UP",VLOOKUP($I$1,Änderungen!$F$1:$G$4,2,FALSE),IF(OR(ISERROR(FIND("NOVOS",B632)),ISERROR(FIND("Design ",B632))),IF(OR(ISERROR(FIND("thanos EVO",B632)),ISERROR(FIND("Design ",B632))),0,96.55),19.35))</f>
        <v>0</v>
      </c>
      <c r="J632" s="40" t="s">
        <v>1019</v>
      </c>
      <c r="K632" s="40" t="s">
        <v>1173</v>
      </c>
      <c r="L632" s="29">
        <f>IF(K632&lt;&gt;"",IFERROR(VLOOKUP(K632,Rabattwerte_eintragen!$A$3:$C$24,3,FALSE),0),0)</f>
        <v>0</v>
      </c>
      <c r="M632" s="58">
        <f>IF(H632&lt;&gt;"",H632*(1-L632)+I632*(1-VLOOKUP("A1",Rabattwerte_eintragen!$A$3:$C$26,3,FALSE)),"")</f>
        <v>53.6</v>
      </c>
      <c r="N632" s="40"/>
      <c r="O632" s="39" t="str">
        <f t="shared" si="11"/>
        <v>Artikel online anzeigen</v>
      </c>
      <c r="P632" s="44"/>
      <c r="Q632" s="49" t="s">
        <v>2995</v>
      </c>
      <c r="R632" s="37"/>
      <c r="S632" s="55"/>
      <c r="T632" s="40" t="s">
        <v>1145</v>
      </c>
      <c r="U632" s="63" t="s">
        <v>5381</v>
      </c>
    </row>
    <row r="633" spans="1:21" x14ac:dyDescent="0.25">
      <c r="A633" s="1">
        <v>1691</v>
      </c>
      <c r="B633" s="46" t="s">
        <v>1619</v>
      </c>
      <c r="C633" s="46" t="s">
        <v>2206</v>
      </c>
      <c r="D633" s="46" t="s">
        <v>2299</v>
      </c>
      <c r="E633" s="47" t="s">
        <v>1119</v>
      </c>
      <c r="F633" s="47" t="s">
        <v>1120</v>
      </c>
      <c r="G633" s="47">
        <v>620819</v>
      </c>
      <c r="H633" s="57">
        <v>55.300000000000004</v>
      </c>
      <c r="I633" s="60">
        <f>IF(R633="UP",VLOOKUP($I$1,Änderungen!$F$1:$G$4,2,FALSE),IF(OR(ISERROR(FIND("NOVOS",B633)),ISERROR(FIND("Design ",B633))),IF(OR(ISERROR(FIND("thanos EVO",B633)),ISERROR(FIND("Design ",B633))),0,96.55),19.35))</f>
        <v>0</v>
      </c>
      <c r="J633" s="40" t="s">
        <v>1019</v>
      </c>
      <c r="K633" s="40" t="s">
        <v>1173</v>
      </c>
      <c r="L633" s="29">
        <f>IF(K633&lt;&gt;"",IFERROR(VLOOKUP(K633,Rabattwerte_eintragen!$A$3:$C$24,3,FALSE),0),0)</f>
        <v>0</v>
      </c>
      <c r="M633" s="58">
        <f>IF(H633&lt;&gt;"",H633*(1-L633)+I633*(1-VLOOKUP("A1",Rabattwerte_eintragen!$A$3:$C$26,3,FALSE)),"")</f>
        <v>55.300000000000004</v>
      </c>
      <c r="N633" s="40"/>
      <c r="O633" s="39" t="str">
        <f t="shared" si="11"/>
        <v>Artikel online anzeigen</v>
      </c>
      <c r="P633" s="44"/>
      <c r="Q633" s="49" t="s">
        <v>2996</v>
      </c>
      <c r="R633" s="37"/>
      <c r="S633" s="55"/>
      <c r="T633" s="40" t="s">
        <v>1145</v>
      </c>
      <c r="U633" s="63" t="s">
        <v>5381</v>
      </c>
    </row>
    <row r="634" spans="1:21" x14ac:dyDescent="0.25">
      <c r="A634" s="1">
        <v>1694</v>
      </c>
      <c r="B634" s="46" t="s">
        <v>1620</v>
      </c>
      <c r="C634" s="46" t="s">
        <v>2206</v>
      </c>
      <c r="D634" s="46" t="s">
        <v>2299</v>
      </c>
      <c r="E634" s="47" t="s">
        <v>1119</v>
      </c>
      <c r="F634" s="47" t="s">
        <v>1120</v>
      </c>
      <c r="G634" s="47">
        <v>620826</v>
      </c>
      <c r="H634" s="57">
        <v>56.1</v>
      </c>
      <c r="I634" s="60">
        <f>IF(R634="UP",VLOOKUP($I$1,Änderungen!$F$1:$G$4,2,FALSE),IF(OR(ISERROR(FIND("NOVOS",B634)),ISERROR(FIND("Design ",B634))),IF(OR(ISERROR(FIND("thanos EVO",B634)),ISERROR(FIND("Design ",B634))),0,96.55),19.35))</f>
        <v>0</v>
      </c>
      <c r="J634" s="40"/>
      <c r="K634" s="40" t="s">
        <v>1173</v>
      </c>
      <c r="L634" s="29">
        <f>IF(K634&lt;&gt;"",IFERROR(VLOOKUP(K634,Rabattwerte_eintragen!$A$3:$C$24,3,FALSE),0),0)</f>
        <v>0</v>
      </c>
      <c r="M634" s="58">
        <f>IF(H634&lt;&gt;"",H634*(1-L634)+I634*(1-VLOOKUP("A1",Rabattwerte_eintragen!$A$3:$C$26,3,FALSE)),"")</f>
        <v>56.1</v>
      </c>
      <c r="N634" s="40"/>
      <c r="O634" s="39" t="str">
        <f t="shared" si="11"/>
        <v>Artikel online anzeigen</v>
      </c>
      <c r="P634" s="44"/>
      <c r="Q634" s="49" t="s">
        <v>2997</v>
      </c>
      <c r="R634" s="37"/>
      <c r="S634" s="55"/>
      <c r="T634" s="40" t="s">
        <v>1145</v>
      </c>
      <c r="U634" s="63" t="s">
        <v>5381</v>
      </c>
    </row>
    <row r="635" spans="1:21" x14ac:dyDescent="0.25">
      <c r="A635" s="1">
        <v>1696</v>
      </c>
      <c r="B635" s="46" t="s">
        <v>1621</v>
      </c>
      <c r="C635" s="46" t="s">
        <v>2206</v>
      </c>
      <c r="D635" s="46" t="s">
        <v>2299</v>
      </c>
      <c r="E635" s="47" t="s">
        <v>1119</v>
      </c>
      <c r="F635" s="47" t="s">
        <v>1120</v>
      </c>
      <c r="G635" s="47">
        <v>620833</v>
      </c>
      <c r="H635" s="57">
        <v>58.4</v>
      </c>
      <c r="I635" s="60">
        <f>IF(R635="UP",VLOOKUP($I$1,Änderungen!$F$1:$G$4,2,FALSE),IF(OR(ISERROR(FIND("NOVOS",B635)),ISERROR(FIND("Design ",B635))),IF(OR(ISERROR(FIND("thanos EVO",B635)),ISERROR(FIND("Design ",B635))),0,96.55),19.35))</f>
        <v>0</v>
      </c>
      <c r="J635" s="40"/>
      <c r="K635" s="40" t="s">
        <v>1173</v>
      </c>
      <c r="L635" s="29">
        <f>IF(K635&lt;&gt;"",IFERROR(VLOOKUP(K635,Rabattwerte_eintragen!$A$3:$C$24,3,FALSE),0),0)</f>
        <v>0</v>
      </c>
      <c r="M635" s="58">
        <f>IF(H635&lt;&gt;"",H635*(1-L635)+I635*(1-VLOOKUP("A1",Rabattwerte_eintragen!$A$3:$C$26,3,FALSE)),"")</f>
        <v>58.4</v>
      </c>
      <c r="N635" s="40"/>
      <c r="O635" s="39" t="str">
        <f t="shared" si="11"/>
        <v>Artikel online anzeigen</v>
      </c>
      <c r="P635" s="44"/>
      <c r="Q635" s="49" t="s">
        <v>2998</v>
      </c>
      <c r="R635" s="37"/>
      <c r="S635" s="55"/>
      <c r="T635" s="40" t="s">
        <v>1145</v>
      </c>
      <c r="U635" s="63" t="s">
        <v>5381</v>
      </c>
    </row>
    <row r="636" spans="1:21" x14ac:dyDescent="0.25">
      <c r="A636" s="1">
        <v>1698</v>
      </c>
      <c r="B636" s="46" t="s">
        <v>1622</v>
      </c>
      <c r="C636" s="46" t="s">
        <v>2206</v>
      </c>
      <c r="D636" s="46" t="s">
        <v>2299</v>
      </c>
      <c r="E636" s="47" t="s">
        <v>1119</v>
      </c>
      <c r="F636" s="47" t="s">
        <v>1120</v>
      </c>
      <c r="G636" s="47">
        <v>620840</v>
      </c>
      <c r="H636" s="57">
        <v>59.900000000000006</v>
      </c>
      <c r="I636" s="60">
        <f>IF(R636="UP",VLOOKUP($I$1,Änderungen!$F$1:$G$4,2,FALSE),IF(OR(ISERROR(FIND("NOVOS",B636)),ISERROR(FIND("Design ",B636))),IF(OR(ISERROR(FIND("thanos EVO",B636)),ISERROR(FIND("Design ",B636))),0,96.55),19.35))</f>
        <v>0</v>
      </c>
      <c r="J636" s="40"/>
      <c r="K636" s="40" t="s">
        <v>1173</v>
      </c>
      <c r="L636" s="29">
        <f>IF(K636&lt;&gt;"",IFERROR(VLOOKUP(K636,Rabattwerte_eintragen!$A$3:$C$24,3,FALSE),0),0)</f>
        <v>0</v>
      </c>
      <c r="M636" s="58">
        <f>IF(H636&lt;&gt;"",H636*(1-L636)+I636*(1-VLOOKUP("A1",Rabattwerte_eintragen!$A$3:$C$26,3,FALSE)),"")</f>
        <v>59.900000000000006</v>
      </c>
      <c r="N636" s="40"/>
      <c r="O636" s="39" t="str">
        <f t="shared" si="11"/>
        <v>Artikel online anzeigen</v>
      </c>
      <c r="P636" s="44"/>
      <c r="Q636" s="49" t="s">
        <v>2999</v>
      </c>
      <c r="R636" s="37"/>
      <c r="S636" s="55"/>
      <c r="T636" s="40" t="s">
        <v>1145</v>
      </c>
      <c r="U636" s="63" t="s">
        <v>5381</v>
      </c>
    </row>
    <row r="637" spans="1:21" x14ac:dyDescent="0.25">
      <c r="A637" s="1">
        <v>1699</v>
      </c>
      <c r="B637" s="46" t="s">
        <v>1623</v>
      </c>
      <c r="C637" s="46" t="s">
        <v>2206</v>
      </c>
      <c r="D637" s="46" t="s">
        <v>2299</v>
      </c>
      <c r="E637" s="47" t="s">
        <v>1119</v>
      </c>
      <c r="F637" s="47" t="s">
        <v>1120</v>
      </c>
      <c r="G637" s="47">
        <v>620857</v>
      </c>
      <c r="H637" s="57">
        <v>62.35</v>
      </c>
      <c r="I637" s="60">
        <f>IF(R637="UP",VLOOKUP($I$1,Änderungen!$F$1:$G$4,2,FALSE),IF(OR(ISERROR(FIND("NOVOS",B637)),ISERROR(FIND("Design ",B637))),IF(OR(ISERROR(FIND("thanos EVO",B637)),ISERROR(FIND("Design ",B637))),0,96.55),19.35))</f>
        <v>0</v>
      </c>
      <c r="J637" s="40"/>
      <c r="K637" s="40" t="s">
        <v>1173</v>
      </c>
      <c r="L637" s="29">
        <f>IF(K637&lt;&gt;"",IFERROR(VLOOKUP(K637,Rabattwerte_eintragen!$A$3:$C$24,3,FALSE),0),0)</f>
        <v>0</v>
      </c>
      <c r="M637" s="58">
        <f>IF(H637&lt;&gt;"",H637*(1-L637)+I637*(1-VLOOKUP("A1",Rabattwerte_eintragen!$A$3:$C$26,3,FALSE)),"")</f>
        <v>62.35</v>
      </c>
      <c r="N637" s="40"/>
      <c r="O637" s="39" t="str">
        <f t="shared" si="11"/>
        <v>Artikel online anzeigen</v>
      </c>
      <c r="P637" s="44"/>
      <c r="Q637" s="49" t="s">
        <v>3000</v>
      </c>
      <c r="R637" s="37"/>
      <c r="S637" s="55"/>
      <c r="T637" s="40" t="s">
        <v>1145</v>
      </c>
      <c r="U637" s="63" t="s">
        <v>5381</v>
      </c>
    </row>
    <row r="638" spans="1:21" x14ac:dyDescent="0.25">
      <c r="A638" s="1">
        <v>1731</v>
      </c>
      <c r="B638" s="46" t="s">
        <v>253</v>
      </c>
      <c r="C638" s="46" t="s">
        <v>2206</v>
      </c>
      <c r="D638" s="46" t="s">
        <v>2299</v>
      </c>
      <c r="E638" s="47" t="s">
        <v>1119</v>
      </c>
      <c r="F638" s="47" t="s">
        <v>1120</v>
      </c>
      <c r="G638" s="47">
        <v>620864</v>
      </c>
      <c r="H638" s="57">
        <v>42.800000000000004</v>
      </c>
      <c r="I638" s="60">
        <f>IF(R638="UP",VLOOKUP($I$1,Änderungen!$F$1:$G$4,2,FALSE),IF(OR(ISERROR(FIND("NOVOS",B638)),ISERROR(FIND("Design ",B638))),IF(OR(ISERROR(FIND("thanos EVO",B638)),ISERROR(FIND("Design ",B638))),0,96.55),19.35))</f>
        <v>0</v>
      </c>
      <c r="J638" s="40" t="s">
        <v>1019</v>
      </c>
      <c r="K638" s="40" t="s">
        <v>1173</v>
      </c>
      <c r="L638" s="29">
        <f>IF(K638&lt;&gt;"",IFERROR(VLOOKUP(K638,Rabattwerte_eintragen!$A$3:$C$24,3,FALSE),0),0)</f>
        <v>0</v>
      </c>
      <c r="M638" s="58">
        <f>IF(H638&lt;&gt;"",H638*(1-L638)+I638*(1-VLOOKUP("A1",Rabattwerte_eintragen!$A$3:$C$26,3,FALSE)),"")</f>
        <v>42.800000000000004</v>
      </c>
      <c r="N638" s="40"/>
      <c r="O638" s="39" t="str">
        <f t="shared" si="11"/>
        <v>Artikel online anzeigen</v>
      </c>
      <c r="P638" s="44"/>
      <c r="Q638" s="49" t="s">
        <v>3001</v>
      </c>
      <c r="R638" s="37"/>
      <c r="S638" s="55"/>
      <c r="T638" s="40" t="s">
        <v>1145</v>
      </c>
      <c r="U638" s="63" t="s">
        <v>5382</v>
      </c>
    </row>
    <row r="639" spans="1:21" x14ac:dyDescent="0.25">
      <c r="A639" s="1">
        <v>1733</v>
      </c>
      <c r="B639" s="46" t="s">
        <v>254</v>
      </c>
      <c r="C639" s="46" t="s">
        <v>2206</v>
      </c>
      <c r="D639" s="46" t="s">
        <v>2299</v>
      </c>
      <c r="E639" s="47" t="s">
        <v>1119</v>
      </c>
      <c r="F639" s="47" t="s">
        <v>1120</v>
      </c>
      <c r="G639" s="47">
        <v>620871</v>
      </c>
      <c r="H639" s="57">
        <v>44.3</v>
      </c>
      <c r="I639" s="60">
        <f>IF(R639="UP",VLOOKUP($I$1,Änderungen!$F$1:$G$4,2,FALSE),IF(OR(ISERROR(FIND("NOVOS",B639)),ISERROR(FIND("Design ",B639))),IF(OR(ISERROR(FIND("thanos EVO",B639)),ISERROR(FIND("Design ",B639))),0,96.55),19.35))</f>
        <v>0</v>
      </c>
      <c r="J639" s="40" t="s">
        <v>1019</v>
      </c>
      <c r="K639" s="40" t="s">
        <v>1173</v>
      </c>
      <c r="L639" s="29">
        <f>IF(K639&lt;&gt;"",IFERROR(VLOOKUP(K639,Rabattwerte_eintragen!$A$3:$C$24,3,FALSE),0),0)</f>
        <v>0</v>
      </c>
      <c r="M639" s="58">
        <f>IF(H639&lt;&gt;"",H639*(1-L639)+I639*(1-VLOOKUP("A1",Rabattwerte_eintragen!$A$3:$C$26,3,FALSE)),"")</f>
        <v>44.3</v>
      </c>
      <c r="N639" s="40"/>
      <c r="O639" s="39" t="str">
        <f t="shared" si="11"/>
        <v>Artikel online anzeigen</v>
      </c>
      <c r="P639" s="44"/>
      <c r="Q639" s="49" t="s">
        <v>3002</v>
      </c>
      <c r="R639" s="37"/>
      <c r="S639" s="55"/>
      <c r="T639" s="40" t="s">
        <v>1145</v>
      </c>
      <c r="U639" s="63" t="s">
        <v>5382</v>
      </c>
    </row>
    <row r="640" spans="1:21" x14ac:dyDescent="0.25">
      <c r="A640" s="1">
        <v>1734</v>
      </c>
      <c r="B640" s="46" t="s">
        <v>255</v>
      </c>
      <c r="C640" s="46" t="s">
        <v>2206</v>
      </c>
      <c r="D640" s="46" t="s">
        <v>2299</v>
      </c>
      <c r="E640" s="47" t="s">
        <v>1119</v>
      </c>
      <c r="F640" s="47" t="s">
        <v>1120</v>
      </c>
      <c r="G640" s="47">
        <v>620888</v>
      </c>
      <c r="H640" s="57">
        <v>46</v>
      </c>
      <c r="I640" s="60">
        <f>IF(R640="UP",VLOOKUP($I$1,Änderungen!$F$1:$G$4,2,FALSE),IF(OR(ISERROR(FIND("NOVOS",B640)),ISERROR(FIND("Design ",B640))),IF(OR(ISERROR(FIND("thanos EVO",B640)),ISERROR(FIND("Design ",B640))),0,96.55),19.35))</f>
        <v>0</v>
      </c>
      <c r="J640" s="40" t="s">
        <v>1019</v>
      </c>
      <c r="K640" s="40" t="s">
        <v>1173</v>
      </c>
      <c r="L640" s="29">
        <f>IF(K640&lt;&gt;"",IFERROR(VLOOKUP(K640,Rabattwerte_eintragen!$A$3:$C$24,3,FALSE),0),0)</f>
        <v>0</v>
      </c>
      <c r="M640" s="58">
        <f>IF(H640&lt;&gt;"",H640*(1-L640)+I640*(1-VLOOKUP("A1",Rabattwerte_eintragen!$A$3:$C$26,3,FALSE)),"")</f>
        <v>46</v>
      </c>
      <c r="N640" s="40"/>
      <c r="O640" s="39" t="str">
        <f t="shared" si="11"/>
        <v>Artikel online anzeigen</v>
      </c>
      <c r="P640" s="44"/>
      <c r="Q640" s="49" t="s">
        <v>3003</v>
      </c>
      <c r="R640" s="37"/>
      <c r="S640" s="55"/>
      <c r="T640" s="40" t="s">
        <v>1145</v>
      </c>
      <c r="U640" s="63" t="s">
        <v>5382</v>
      </c>
    </row>
    <row r="641" spans="1:21" x14ac:dyDescent="0.25">
      <c r="A641" s="1">
        <v>1735</v>
      </c>
      <c r="B641" s="46" t="s">
        <v>256</v>
      </c>
      <c r="C641" s="46" t="s">
        <v>2206</v>
      </c>
      <c r="D641" s="46" t="s">
        <v>2299</v>
      </c>
      <c r="E641" s="47" t="s">
        <v>1119</v>
      </c>
      <c r="F641" s="47" t="s">
        <v>1120</v>
      </c>
      <c r="G641" s="47">
        <v>620895</v>
      </c>
      <c r="H641" s="57">
        <v>46.8</v>
      </c>
      <c r="I641" s="60">
        <f>IF(R641="UP",VLOOKUP($I$1,Änderungen!$F$1:$G$4,2,FALSE),IF(OR(ISERROR(FIND("NOVOS",B641)),ISERROR(FIND("Design ",B641))),IF(OR(ISERROR(FIND("thanos EVO",B641)),ISERROR(FIND("Design ",B641))),0,96.55),19.35))</f>
        <v>0</v>
      </c>
      <c r="J641" s="40" t="s">
        <v>1019</v>
      </c>
      <c r="K641" s="40" t="s">
        <v>1173</v>
      </c>
      <c r="L641" s="29">
        <f>IF(K641&lt;&gt;"",IFERROR(VLOOKUP(K641,Rabattwerte_eintragen!$A$3:$C$24,3,FALSE),0),0)</f>
        <v>0</v>
      </c>
      <c r="M641" s="58">
        <f>IF(H641&lt;&gt;"",H641*(1-L641)+I641*(1-VLOOKUP("A1",Rabattwerte_eintragen!$A$3:$C$26,3,FALSE)),"")</f>
        <v>46.8</v>
      </c>
      <c r="N641" s="40"/>
      <c r="O641" s="39" t="str">
        <f t="shared" si="11"/>
        <v>Artikel online anzeigen</v>
      </c>
      <c r="P641" s="44"/>
      <c r="Q641" s="49" t="s">
        <v>3004</v>
      </c>
      <c r="R641" s="37"/>
      <c r="S641" s="55"/>
      <c r="T641" s="40" t="s">
        <v>1145</v>
      </c>
      <c r="U641" s="63" t="s">
        <v>5382</v>
      </c>
    </row>
    <row r="642" spans="1:21" x14ac:dyDescent="0.25">
      <c r="A642" s="1">
        <v>1736</v>
      </c>
      <c r="B642" s="46" t="s">
        <v>257</v>
      </c>
      <c r="C642" s="46" t="s">
        <v>2206</v>
      </c>
      <c r="D642" s="46" t="s">
        <v>2299</v>
      </c>
      <c r="E642" s="47" t="s">
        <v>1119</v>
      </c>
      <c r="F642" s="47" t="s">
        <v>1120</v>
      </c>
      <c r="G642" s="47">
        <v>620901</v>
      </c>
      <c r="H642" s="57">
        <v>49.1</v>
      </c>
      <c r="I642" s="60">
        <f>IF(R642="UP",VLOOKUP($I$1,Änderungen!$F$1:$G$4,2,FALSE),IF(OR(ISERROR(FIND("NOVOS",B642)),ISERROR(FIND("Design ",B642))),IF(OR(ISERROR(FIND("thanos EVO",B642)),ISERROR(FIND("Design ",B642))),0,96.55),19.35))</f>
        <v>0</v>
      </c>
      <c r="J642" s="40" t="s">
        <v>1019</v>
      </c>
      <c r="K642" s="40" t="s">
        <v>1173</v>
      </c>
      <c r="L642" s="29">
        <f>IF(K642&lt;&gt;"",IFERROR(VLOOKUP(K642,Rabattwerte_eintragen!$A$3:$C$24,3,FALSE),0),0)</f>
        <v>0</v>
      </c>
      <c r="M642" s="58">
        <f>IF(H642&lt;&gt;"",H642*(1-L642)+I642*(1-VLOOKUP("A1",Rabattwerte_eintragen!$A$3:$C$26,3,FALSE)),"")</f>
        <v>49.1</v>
      </c>
      <c r="N642" s="40"/>
      <c r="O642" s="39" t="str">
        <f t="shared" si="11"/>
        <v>Artikel online anzeigen</v>
      </c>
      <c r="P642" s="44"/>
      <c r="Q642" s="49" t="s">
        <v>3005</v>
      </c>
      <c r="R642" s="37"/>
      <c r="S642" s="55"/>
      <c r="T642" s="40" t="s">
        <v>1145</v>
      </c>
      <c r="U642" s="63" t="s">
        <v>5382</v>
      </c>
    </row>
    <row r="643" spans="1:21" x14ac:dyDescent="0.25">
      <c r="A643" s="1">
        <v>1737</v>
      </c>
      <c r="B643" s="46" t="s">
        <v>258</v>
      </c>
      <c r="C643" s="46" t="s">
        <v>2206</v>
      </c>
      <c r="D643" s="46" t="s">
        <v>2299</v>
      </c>
      <c r="E643" s="47" t="s">
        <v>1119</v>
      </c>
      <c r="F643" s="47" t="s">
        <v>1120</v>
      </c>
      <c r="G643" s="47">
        <v>620918</v>
      </c>
      <c r="H643" s="57">
        <v>50.599999999999994</v>
      </c>
      <c r="I643" s="60">
        <f>IF(R643="UP",VLOOKUP($I$1,Änderungen!$F$1:$G$4,2,FALSE),IF(OR(ISERROR(FIND("NOVOS",B643)),ISERROR(FIND("Design ",B643))),IF(OR(ISERROR(FIND("thanos EVO",B643)),ISERROR(FIND("Design ",B643))),0,96.55),19.35))</f>
        <v>0</v>
      </c>
      <c r="J643" s="40" t="s">
        <v>1019</v>
      </c>
      <c r="K643" s="40" t="s">
        <v>1173</v>
      </c>
      <c r="L643" s="29">
        <f>IF(K643&lt;&gt;"",IFERROR(VLOOKUP(K643,Rabattwerte_eintragen!$A$3:$C$24,3,FALSE),0),0)</f>
        <v>0</v>
      </c>
      <c r="M643" s="58">
        <f>IF(H643&lt;&gt;"",H643*(1-L643)+I643*(1-VLOOKUP("A1",Rabattwerte_eintragen!$A$3:$C$26,3,FALSE)),"")</f>
        <v>50.599999999999994</v>
      </c>
      <c r="N643" s="40"/>
      <c r="O643" s="39" t="str">
        <f t="shared" si="11"/>
        <v>Artikel online anzeigen</v>
      </c>
      <c r="P643" s="44"/>
      <c r="Q643" s="49" t="s">
        <v>3006</v>
      </c>
      <c r="R643" s="37"/>
      <c r="S643" s="55"/>
      <c r="T643" s="40" t="s">
        <v>1145</v>
      </c>
      <c r="U643" s="63" t="s">
        <v>5382</v>
      </c>
    </row>
    <row r="644" spans="1:21" x14ac:dyDescent="0.25">
      <c r="A644" s="1">
        <v>1738</v>
      </c>
      <c r="B644" s="46" t="s">
        <v>259</v>
      </c>
      <c r="C644" s="46" t="s">
        <v>2206</v>
      </c>
      <c r="D644" s="46" t="s">
        <v>2299</v>
      </c>
      <c r="E644" s="47" t="s">
        <v>1119</v>
      </c>
      <c r="F644" s="47" t="s">
        <v>1120</v>
      </c>
      <c r="G644" s="47">
        <v>620925</v>
      </c>
      <c r="H644" s="57">
        <v>53</v>
      </c>
      <c r="I644" s="60">
        <f>IF(R644="UP",VLOOKUP($I$1,Änderungen!$F$1:$G$4,2,FALSE),IF(OR(ISERROR(FIND("NOVOS",B644)),ISERROR(FIND("Design ",B644))),IF(OR(ISERROR(FIND("thanos EVO",B644)),ISERROR(FIND("Design ",B644))),0,96.55),19.35))</f>
        <v>0</v>
      </c>
      <c r="J644" s="40" t="s">
        <v>1019</v>
      </c>
      <c r="K644" s="40" t="s">
        <v>1173</v>
      </c>
      <c r="L644" s="29">
        <f>IF(K644&lt;&gt;"",IFERROR(VLOOKUP(K644,Rabattwerte_eintragen!$A$3:$C$24,3,FALSE),0),0)</f>
        <v>0</v>
      </c>
      <c r="M644" s="58">
        <f>IF(H644&lt;&gt;"",H644*(1-L644)+I644*(1-VLOOKUP("A1",Rabattwerte_eintragen!$A$3:$C$26,3,FALSE)),"")</f>
        <v>53</v>
      </c>
      <c r="N644" s="40"/>
      <c r="O644" s="39" t="str">
        <f t="shared" si="11"/>
        <v>Artikel online anzeigen</v>
      </c>
      <c r="P644" s="44"/>
      <c r="Q644" s="49" t="s">
        <v>3007</v>
      </c>
      <c r="R644" s="37"/>
      <c r="S644" s="55"/>
      <c r="T644" s="40" t="s">
        <v>1145</v>
      </c>
      <c r="U644" s="63" t="s">
        <v>5382</v>
      </c>
    </row>
    <row r="645" spans="1:21" x14ac:dyDescent="0.25">
      <c r="A645" s="1">
        <v>1702</v>
      </c>
      <c r="B645" s="46" t="s">
        <v>239</v>
      </c>
      <c r="C645" s="46" t="s">
        <v>2206</v>
      </c>
      <c r="D645" s="46" t="s">
        <v>2299</v>
      </c>
      <c r="E645" s="47" t="s">
        <v>1119</v>
      </c>
      <c r="F645" s="47" t="s">
        <v>1120</v>
      </c>
      <c r="G645" s="47">
        <v>620932</v>
      </c>
      <c r="H645" s="57">
        <v>47.15</v>
      </c>
      <c r="I645" s="60">
        <f>IF(R645="UP",VLOOKUP($I$1,Änderungen!$F$1:$G$4,2,FALSE),IF(OR(ISERROR(FIND("NOVOS",B645)),ISERROR(FIND("Design ",B645))),IF(OR(ISERROR(FIND("thanos EVO",B645)),ISERROR(FIND("Design ",B645))),0,96.55),19.35))</f>
        <v>0</v>
      </c>
      <c r="J645" s="40" t="s">
        <v>1019</v>
      </c>
      <c r="K645" s="40" t="s">
        <v>1173</v>
      </c>
      <c r="L645" s="29">
        <f>IF(K645&lt;&gt;"",IFERROR(VLOOKUP(K645,Rabattwerte_eintragen!$A$3:$C$24,3,FALSE),0),0)</f>
        <v>0</v>
      </c>
      <c r="M645" s="58">
        <f>IF(H645&lt;&gt;"",H645*(1-L645)+I645*(1-VLOOKUP("A1",Rabattwerte_eintragen!$A$3:$C$26,3,FALSE)),"")</f>
        <v>47.15</v>
      </c>
      <c r="N645" s="40"/>
      <c r="O645" s="39" t="str">
        <f t="shared" si="11"/>
        <v>Artikel online anzeigen</v>
      </c>
      <c r="P645" s="44"/>
      <c r="Q645" s="49" t="s">
        <v>3008</v>
      </c>
      <c r="R645" s="37"/>
      <c r="S645" s="55"/>
      <c r="T645" s="40" t="s">
        <v>1145</v>
      </c>
      <c r="U645" s="63" t="s">
        <v>5383</v>
      </c>
    </row>
    <row r="646" spans="1:21" x14ac:dyDescent="0.25">
      <c r="A646" s="1">
        <v>1704</v>
      </c>
      <c r="B646" s="46" t="s">
        <v>240</v>
      </c>
      <c r="C646" s="46" t="s">
        <v>2206</v>
      </c>
      <c r="D646" s="46" t="s">
        <v>2299</v>
      </c>
      <c r="E646" s="47" t="s">
        <v>1119</v>
      </c>
      <c r="F646" s="47" t="s">
        <v>1120</v>
      </c>
      <c r="G646" s="47">
        <v>620949</v>
      </c>
      <c r="H646" s="57">
        <v>48.650000000000006</v>
      </c>
      <c r="I646" s="60">
        <f>IF(R646="UP",VLOOKUP($I$1,Änderungen!$F$1:$G$4,2,FALSE),IF(OR(ISERROR(FIND("NOVOS",B646)),ISERROR(FIND("Design ",B646))),IF(OR(ISERROR(FIND("thanos EVO",B646)),ISERROR(FIND("Design ",B646))),0,96.55),19.35))</f>
        <v>0</v>
      </c>
      <c r="J646" s="40" t="s">
        <v>1019</v>
      </c>
      <c r="K646" s="40" t="s">
        <v>1173</v>
      </c>
      <c r="L646" s="29">
        <f>IF(K646&lt;&gt;"",IFERROR(VLOOKUP(K646,Rabattwerte_eintragen!$A$3:$C$24,3,FALSE),0),0)</f>
        <v>0</v>
      </c>
      <c r="M646" s="58">
        <f>IF(H646&lt;&gt;"",H646*(1-L646)+I646*(1-VLOOKUP("A1",Rabattwerte_eintragen!$A$3:$C$26,3,FALSE)),"")</f>
        <v>48.650000000000006</v>
      </c>
      <c r="N646" s="40"/>
      <c r="O646" s="39" t="str">
        <f t="shared" si="11"/>
        <v>Artikel online anzeigen</v>
      </c>
      <c r="P646" s="44"/>
      <c r="Q646" s="49" t="s">
        <v>3009</v>
      </c>
      <c r="R646" s="37"/>
      <c r="S646" s="55"/>
      <c r="T646" s="40" t="s">
        <v>1145</v>
      </c>
      <c r="U646" s="63" t="s">
        <v>5383</v>
      </c>
    </row>
    <row r="647" spans="1:21" x14ac:dyDescent="0.25">
      <c r="A647" s="1">
        <v>1708</v>
      </c>
      <c r="B647" s="46" t="s">
        <v>241</v>
      </c>
      <c r="C647" s="46" t="s">
        <v>2206</v>
      </c>
      <c r="D647" s="46" t="s">
        <v>2299</v>
      </c>
      <c r="E647" s="47" t="s">
        <v>1119</v>
      </c>
      <c r="F647" s="47" t="s">
        <v>1120</v>
      </c>
      <c r="G647" s="47">
        <v>620956</v>
      </c>
      <c r="H647" s="57">
        <v>50.35</v>
      </c>
      <c r="I647" s="60">
        <f>IF(R647="UP",VLOOKUP($I$1,Änderungen!$F$1:$G$4,2,FALSE),IF(OR(ISERROR(FIND("NOVOS",B647)),ISERROR(FIND("Design ",B647))),IF(OR(ISERROR(FIND("thanos EVO",B647)),ISERROR(FIND("Design ",B647))),0,96.55),19.35))</f>
        <v>0</v>
      </c>
      <c r="J647" s="40" t="s">
        <v>1019</v>
      </c>
      <c r="K647" s="40" t="s">
        <v>1173</v>
      </c>
      <c r="L647" s="29">
        <f>IF(K647&lt;&gt;"",IFERROR(VLOOKUP(K647,Rabattwerte_eintragen!$A$3:$C$24,3,FALSE),0),0)</f>
        <v>0</v>
      </c>
      <c r="M647" s="58">
        <f>IF(H647&lt;&gt;"",H647*(1-L647)+I647*(1-VLOOKUP("A1",Rabattwerte_eintragen!$A$3:$C$26,3,FALSE)),"")</f>
        <v>50.35</v>
      </c>
      <c r="N647" s="40"/>
      <c r="O647" s="39" t="str">
        <f t="shared" si="11"/>
        <v>Artikel online anzeigen</v>
      </c>
      <c r="P647" s="44"/>
      <c r="Q647" s="49" t="s">
        <v>3010</v>
      </c>
      <c r="R647" s="37"/>
      <c r="S647" s="55"/>
      <c r="T647" s="40" t="s">
        <v>1145</v>
      </c>
      <c r="U647" s="63" t="s">
        <v>5383</v>
      </c>
    </row>
    <row r="648" spans="1:21" x14ac:dyDescent="0.25">
      <c r="A648" s="1">
        <v>1711</v>
      </c>
      <c r="B648" s="46" t="s">
        <v>242</v>
      </c>
      <c r="C648" s="46" t="s">
        <v>2206</v>
      </c>
      <c r="D648" s="46" t="s">
        <v>2299</v>
      </c>
      <c r="E648" s="47" t="s">
        <v>1119</v>
      </c>
      <c r="F648" s="47" t="s">
        <v>1120</v>
      </c>
      <c r="G648" s="47">
        <v>620963</v>
      </c>
      <c r="H648" s="57">
        <v>51.2</v>
      </c>
      <c r="I648" s="60">
        <f>IF(R648="UP",VLOOKUP($I$1,Änderungen!$F$1:$G$4,2,FALSE),IF(OR(ISERROR(FIND("NOVOS",B648)),ISERROR(FIND("Design ",B648))),IF(OR(ISERROR(FIND("thanos EVO",B648)),ISERROR(FIND("Design ",B648))),0,96.55),19.35))</f>
        <v>0</v>
      </c>
      <c r="J648" s="40" t="s">
        <v>1019</v>
      </c>
      <c r="K648" s="40" t="s">
        <v>1173</v>
      </c>
      <c r="L648" s="29">
        <f>IF(K648&lt;&gt;"",IFERROR(VLOOKUP(K648,Rabattwerte_eintragen!$A$3:$C$24,3,FALSE),0),0)</f>
        <v>0</v>
      </c>
      <c r="M648" s="58">
        <f>IF(H648&lt;&gt;"",H648*(1-L648)+I648*(1-VLOOKUP("A1",Rabattwerte_eintragen!$A$3:$C$26,3,FALSE)),"")</f>
        <v>51.2</v>
      </c>
      <c r="N648" s="40"/>
      <c r="O648" s="39" t="str">
        <f t="shared" si="11"/>
        <v>Artikel online anzeigen</v>
      </c>
      <c r="P648" s="44"/>
      <c r="Q648" s="49" t="s">
        <v>3011</v>
      </c>
      <c r="R648" s="37"/>
      <c r="S648" s="55"/>
      <c r="T648" s="40" t="s">
        <v>1145</v>
      </c>
      <c r="U648" s="63" t="s">
        <v>5383</v>
      </c>
    </row>
    <row r="649" spans="1:21" x14ac:dyDescent="0.25">
      <c r="A649" s="1">
        <v>1714</v>
      </c>
      <c r="B649" s="46" t="s">
        <v>243</v>
      </c>
      <c r="C649" s="46" t="s">
        <v>2206</v>
      </c>
      <c r="D649" s="46" t="s">
        <v>2299</v>
      </c>
      <c r="E649" s="47" t="s">
        <v>1119</v>
      </c>
      <c r="F649" s="47" t="s">
        <v>1120</v>
      </c>
      <c r="G649" s="47">
        <v>620970</v>
      </c>
      <c r="H649" s="57">
        <v>53.5</v>
      </c>
      <c r="I649" s="60">
        <f>IF(R649="UP",VLOOKUP($I$1,Änderungen!$F$1:$G$4,2,FALSE),IF(OR(ISERROR(FIND("NOVOS",B649)),ISERROR(FIND("Design ",B649))),IF(OR(ISERROR(FIND("thanos EVO",B649)),ISERROR(FIND("Design ",B649))),0,96.55),19.35))</f>
        <v>0</v>
      </c>
      <c r="J649" s="40" t="s">
        <v>1019</v>
      </c>
      <c r="K649" s="40" t="s">
        <v>1173</v>
      </c>
      <c r="L649" s="29">
        <f>IF(K649&lt;&gt;"",IFERROR(VLOOKUP(K649,Rabattwerte_eintragen!$A$3:$C$24,3,FALSE),0),0)</f>
        <v>0</v>
      </c>
      <c r="M649" s="58">
        <f>IF(H649&lt;&gt;"",H649*(1-L649)+I649*(1-VLOOKUP("A1",Rabattwerte_eintragen!$A$3:$C$26,3,FALSE)),"")</f>
        <v>53.5</v>
      </c>
      <c r="N649" s="40"/>
      <c r="O649" s="39" t="str">
        <f t="shared" si="11"/>
        <v>Artikel online anzeigen</v>
      </c>
      <c r="P649" s="44"/>
      <c r="Q649" s="49" t="s">
        <v>3012</v>
      </c>
      <c r="R649" s="37"/>
      <c r="S649" s="55"/>
      <c r="T649" s="40" t="s">
        <v>1145</v>
      </c>
      <c r="U649" s="63" t="s">
        <v>5383</v>
      </c>
    </row>
    <row r="650" spans="1:21" x14ac:dyDescent="0.25">
      <c r="A650" s="1">
        <v>1717</v>
      </c>
      <c r="B650" s="46" t="s">
        <v>244</v>
      </c>
      <c r="C650" s="46" t="s">
        <v>2206</v>
      </c>
      <c r="D650" s="46" t="s">
        <v>2299</v>
      </c>
      <c r="E650" s="47" t="s">
        <v>1119</v>
      </c>
      <c r="F650" s="47" t="s">
        <v>1120</v>
      </c>
      <c r="G650" s="47">
        <v>620987</v>
      </c>
      <c r="H650" s="57">
        <v>54.95</v>
      </c>
      <c r="I650" s="60">
        <f>IF(R650="UP",VLOOKUP($I$1,Änderungen!$F$1:$G$4,2,FALSE),IF(OR(ISERROR(FIND("NOVOS",B650)),ISERROR(FIND("Design ",B650))),IF(OR(ISERROR(FIND("thanos EVO",B650)),ISERROR(FIND("Design ",B650))),0,96.55),19.35))</f>
        <v>0</v>
      </c>
      <c r="J650" s="40" t="s">
        <v>1019</v>
      </c>
      <c r="K650" s="40" t="s">
        <v>1173</v>
      </c>
      <c r="L650" s="29">
        <f>IF(K650&lt;&gt;"",IFERROR(VLOOKUP(K650,Rabattwerte_eintragen!$A$3:$C$24,3,FALSE),0),0)</f>
        <v>0</v>
      </c>
      <c r="M650" s="58">
        <f>IF(H650&lt;&gt;"",H650*(1-L650)+I650*(1-VLOOKUP("A1",Rabattwerte_eintragen!$A$3:$C$26,3,FALSE)),"")</f>
        <v>54.95</v>
      </c>
      <c r="N650" s="40"/>
      <c r="O650" s="39" t="str">
        <f t="shared" si="11"/>
        <v>Artikel online anzeigen</v>
      </c>
      <c r="P650" s="44"/>
      <c r="Q650" s="49" t="s">
        <v>3013</v>
      </c>
      <c r="R650" s="37"/>
      <c r="S650" s="55"/>
      <c r="T650" s="40" t="s">
        <v>1145</v>
      </c>
      <c r="U650" s="63" t="s">
        <v>5383</v>
      </c>
    </row>
    <row r="651" spans="1:21" x14ac:dyDescent="0.25">
      <c r="A651" s="1">
        <v>1718</v>
      </c>
      <c r="B651" s="46" t="s">
        <v>245</v>
      </c>
      <c r="C651" s="46" t="s">
        <v>2206</v>
      </c>
      <c r="D651" s="46" t="s">
        <v>2299</v>
      </c>
      <c r="E651" s="47" t="s">
        <v>1119</v>
      </c>
      <c r="F651" s="47" t="s">
        <v>1120</v>
      </c>
      <c r="G651" s="47">
        <v>620994</v>
      </c>
      <c r="H651" s="57">
        <v>57.400000000000006</v>
      </c>
      <c r="I651" s="60">
        <f>IF(R651="UP",VLOOKUP($I$1,Änderungen!$F$1:$G$4,2,FALSE),IF(OR(ISERROR(FIND("NOVOS",B651)),ISERROR(FIND("Design ",B651))),IF(OR(ISERROR(FIND("thanos EVO",B651)),ISERROR(FIND("Design ",B651))),0,96.55),19.35))</f>
        <v>0</v>
      </c>
      <c r="J651" s="40" t="s">
        <v>1019</v>
      </c>
      <c r="K651" s="40" t="s">
        <v>1173</v>
      </c>
      <c r="L651" s="29">
        <f>IF(K651&lt;&gt;"",IFERROR(VLOOKUP(K651,Rabattwerte_eintragen!$A$3:$C$24,3,FALSE),0),0)</f>
        <v>0</v>
      </c>
      <c r="M651" s="58">
        <f>IF(H651&lt;&gt;"",H651*(1-L651)+I651*(1-VLOOKUP("A1",Rabattwerte_eintragen!$A$3:$C$26,3,FALSE)),"")</f>
        <v>57.400000000000006</v>
      </c>
      <c r="N651" s="40"/>
      <c r="O651" s="39" t="str">
        <f t="shared" si="11"/>
        <v>Artikel online anzeigen</v>
      </c>
      <c r="P651" s="44"/>
      <c r="Q651" s="49" t="s">
        <v>3014</v>
      </c>
      <c r="R651" s="37"/>
      <c r="S651" s="55"/>
      <c r="T651" s="40" t="s">
        <v>1145</v>
      </c>
      <c r="U651" s="63" t="s">
        <v>5383</v>
      </c>
    </row>
    <row r="652" spans="1:21" x14ac:dyDescent="0.25">
      <c r="A652" s="1">
        <v>1721</v>
      </c>
      <c r="B652" s="46" t="s">
        <v>246</v>
      </c>
      <c r="C652" s="46" t="s">
        <v>2206</v>
      </c>
      <c r="D652" s="46" t="s">
        <v>2299</v>
      </c>
      <c r="E652" s="47" t="s">
        <v>1119</v>
      </c>
      <c r="F652" s="47" t="s">
        <v>1120</v>
      </c>
      <c r="G652" s="47">
        <v>621007</v>
      </c>
      <c r="H652" s="57">
        <v>52.1</v>
      </c>
      <c r="I652" s="60">
        <f>IF(R652="UP",VLOOKUP($I$1,Änderungen!$F$1:$G$4,2,FALSE),IF(OR(ISERROR(FIND("NOVOS",B652)),ISERROR(FIND("Design ",B652))),IF(OR(ISERROR(FIND("thanos EVO",B652)),ISERROR(FIND("Design ",B652))),0,96.55),19.35))</f>
        <v>0</v>
      </c>
      <c r="J652" s="40"/>
      <c r="K652" s="40" t="s">
        <v>1173</v>
      </c>
      <c r="L652" s="29">
        <f>IF(K652&lt;&gt;"",IFERROR(VLOOKUP(K652,Rabattwerte_eintragen!$A$3:$C$24,3,FALSE),0),0)</f>
        <v>0</v>
      </c>
      <c r="M652" s="58">
        <f>IF(H652&lt;&gt;"",H652*(1-L652)+I652*(1-VLOOKUP("A1",Rabattwerte_eintragen!$A$3:$C$26,3,FALSE)),"")</f>
        <v>52.1</v>
      </c>
      <c r="N652" s="40"/>
      <c r="O652" s="39" t="str">
        <f t="shared" ref="O652:O658" si="12">IF(Q652&lt;&gt;"",HYPERLINK(Q652, "Artikel online anzeigen"),"")</f>
        <v>Artikel online anzeigen</v>
      </c>
      <c r="P652" s="44"/>
      <c r="Q652" s="49" t="s">
        <v>3015</v>
      </c>
      <c r="R652" s="37"/>
      <c r="S652" s="55"/>
      <c r="T652" s="40" t="s">
        <v>1145</v>
      </c>
      <c r="U652" s="63" t="s">
        <v>5384</v>
      </c>
    </row>
    <row r="653" spans="1:21" x14ac:dyDescent="0.25">
      <c r="A653" s="1">
        <v>1722</v>
      </c>
      <c r="B653" s="46" t="s">
        <v>247</v>
      </c>
      <c r="C653" s="46" t="s">
        <v>2206</v>
      </c>
      <c r="D653" s="46" t="s">
        <v>2299</v>
      </c>
      <c r="E653" s="47" t="s">
        <v>1119</v>
      </c>
      <c r="F653" s="47" t="s">
        <v>1120</v>
      </c>
      <c r="G653" s="47">
        <v>621014</v>
      </c>
      <c r="H653" s="57">
        <v>53.6</v>
      </c>
      <c r="I653" s="60">
        <f>IF(R653="UP",VLOOKUP($I$1,Änderungen!$F$1:$G$4,2,FALSE),IF(OR(ISERROR(FIND("NOVOS",B653)),ISERROR(FIND("Design ",B653))),IF(OR(ISERROR(FIND("thanos EVO",B653)),ISERROR(FIND("Design ",B653))),0,96.55),19.35))</f>
        <v>0</v>
      </c>
      <c r="J653" s="40" t="s">
        <v>1019</v>
      </c>
      <c r="K653" s="40" t="s">
        <v>1173</v>
      </c>
      <c r="L653" s="29">
        <f>IF(K653&lt;&gt;"",IFERROR(VLOOKUP(K653,Rabattwerte_eintragen!$A$3:$C$24,3,FALSE),0),0)</f>
        <v>0</v>
      </c>
      <c r="M653" s="58">
        <f>IF(H653&lt;&gt;"",H653*(1-L653)+I653*(1-VLOOKUP("A1",Rabattwerte_eintragen!$A$3:$C$26,3,FALSE)),"")</f>
        <v>53.6</v>
      </c>
      <c r="N653" s="40"/>
      <c r="O653" s="39" t="str">
        <f t="shared" si="12"/>
        <v>Artikel online anzeigen</v>
      </c>
      <c r="P653" s="44"/>
      <c r="Q653" s="49" t="s">
        <v>3016</v>
      </c>
      <c r="R653" s="37"/>
      <c r="S653" s="55"/>
      <c r="T653" s="40" t="s">
        <v>1145</v>
      </c>
      <c r="U653" s="63" t="s">
        <v>5384</v>
      </c>
    </row>
    <row r="654" spans="1:21" x14ac:dyDescent="0.25">
      <c r="A654" s="1">
        <v>1724</v>
      </c>
      <c r="B654" s="46" t="s">
        <v>248</v>
      </c>
      <c r="C654" s="46" t="s">
        <v>2206</v>
      </c>
      <c r="D654" s="46" t="s">
        <v>2299</v>
      </c>
      <c r="E654" s="47" t="s">
        <v>1119</v>
      </c>
      <c r="F654" s="47" t="s">
        <v>1120</v>
      </c>
      <c r="G654" s="47">
        <v>621021</v>
      </c>
      <c r="H654" s="57">
        <v>55.300000000000004</v>
      </c>
      <c r="I654" s="60">
        <f>IF(R654="UP",VLOOKUP($I$1,Änderungen!$F$1:$G$4,2,FALSE),IF(OR(ISERROR(FIND("NOVOS",B654)),ISERROR(FIND("Design ",B654))),IF(OR(ISERROR(FIND("thanos EVO",B654)),ISERROR(FIND("Design ",B654))),0,96.55),19.35))</f>
        <v>0</v>
      </c>
      <c r="J654" s="40" t="s">
        <v>1019</v>
      </c>
      <c r="K654" s="40" t="s">
        <v>1173</v>
      </c>
      <c r="L654" s="29">
        <f>IF(K654&lt;&gt;"",IFERROR(VLOOKUP(K654,Rabattwerte_eintragen!$A$3:$C$24,3,FALSE),0),0)</f>
        <v>0</v>
      </c>
      <c r="M654" s="58">
        <f>IF(H654&lt;&gt;"",H654*(1-L654)+I654*(1-VLOOKUP("A1",Rabattwerte_eintragen!$A$3:$C$26,3,FALSE)),"")</f>
        <v>55.300000000000004</v>
      </c>
      <c r="N654" s="40"/>
      <c r="O654" s="39" t="str">
        <f t="shared" si="12"/>
        <v>Artikel online anzeigen</v>
      </c>
      <c r="P654" s="44"/>
      <c r="Q654" s="49" t="s">
        <v>3017</v>
      </c>
      <c r="R654" s="37"/>
      <c r="S654" s="55"/>
      <c r="T654" s="40" t="s">
        <v>1145</v>
      </c>
      <c r="U654" s="63" t="s">
        <v>5384</v>
      </c>
    </row>
    <row r="655" spans="1:21" x14ac:dyDescent="0.25">
      <c r="A655" s="1">
        <v>1725</v>
      </c>
      <c r="B655" s="46" t="s">
        <v>249</v>
      </c>
      <c r="C655" s="46" t="s">
        <v>2206</v>
      </c>
      <c r="D655" s="46" t="s">
        <v>2299</v>
      </c>
      <c r="E655" s="47" t="s">
        <v>1119</v>
      </c>
      <c r="F655" s="47" t="s">
        <v>1120</v>
      </c>
      <c r="G655" s="47">
        <v>621038</v>
      </c>
      <c r="H655" s="57">
        <v>56.1</v>
      </c>
      <c r="I655" s="60">
        <f>IF(R655="UP",VLOOKUP($I$1,Änderungen!$F$1:$G$4,2,FALSE),IF(OR(ISERROR(FIND("NOVOS",B655)),ISERROR(FIND("Design ",B655))),IF(OR(ISERROR(FIND("thanos EVO",B655)),ISERROR(FIND("Design ",B655))),0,96.55),19.35))</f>
        <v>0</v>
      </c>
      <c r="J655" s="40" t="s">
        <v>1019</v>
      </c>
      <c r="K655" s="40" t="s">
        <v>1173</v>
      </c>
      <c r="L655" s="29">
        <f>IF(K655&lt;&gt;"",IFERROR(VLOOKUP(K655,Rabattwerte_eintragen!$A$3:$C$24,3,FALSE),0),0)</f>
        <v>0</v>
      </c>
      <c r="M655" s="58">
        <f>IF(H655&lt;&gt;"",H655*(1-L655)+I655*(1-VLOOKUP("A1",Rabattwerte_eintragen!$A$3:$C$26,3,FALSE)),"")</f>
        <v>56.1</v>
      </c>
      <c r="N655" s="40"/>
      <c r="O655" s="39" t="str">
        <f t="shared" si="12"/>
        <v>Artikel online anzeigen</v>
      </c>
      <c r="P655" s="44"/>
      <c r="Q655" s="49" t="s">
        <v>3018</v>
      </c>
      <c r="R655" s="37"/>
      <c r="S655" s="55"/>
      <c r="T655" s="40" t="s">
        <v>1145</v>
      </c>
      <c r="U655" s="63" t="s">
        <v>5384</v>
      </c>
    </row>
    <row r="656" spans="1:21" x14ac:dyDescent="0.25">
      <c r="A656" s="1">
        <v>1726</v>
      </c>
      <c r="B656" s="46" t="s">
        <v>250</v>
      </c>
      <c r="C656" s="46" t="s">
        <v>2206</v>
      </c>
      <c r="D656" s="46" t="s">
        <v>2299</v>
      </c>
      <c r="E656" s="47" t="s">
        <v>1119</v>
      </c>
      <c r="F656" s="47" t="s">
        <v>1120</v>
      </c>
      <c r="G656" s="47">
        <v>621045</v>
      </c>
      <c r="H656" s="57">
        <v>58.4</v>
      </c>
      <c r="I656" s="60">
        <f>IF(R656="UP",VLOOKUP($I$1,Änderungen!$F$1:$G$4,2,FALSE),IF(OR(ISERROR(FIND("NOVOS",B656)),ISERROR(FIND("Design ",B656))),IF(OR(ISERROR(FIND("thanos EVO",B656)),ISERROR(FIND("Design ",B656))),0,96.55),19.35))</f>
        <v>0</v>
      </c>
      <c r="J656" s="40"/>
      <c r="K656" s="40" t="s">
        <v>1173</v>
      </c>
      <c r="L656" s="29">
        <f>IF(K656&lt;&gt;"",IFERROR(VLOOKUP(K656,Rabattwerte_eintragen!$A$3:$C$24,3,FALSE),0),0)</f>
        <v>0</v>
      </c>
      <c r="M656" s="58">
        <f>IF(H656&lt;&gt;"",H656*(1-L656)+I656*(1-VLOOKUP("A1",Rabattwerte_eintragen!$A$3:$C$26,3,FALSE)),"")</f>
        <v>58.4</v>
      </c>
      <c r="N656" s="40"/>
      <c r="O656" s="39" t="str">
        <f t="shared" si="12"/>
        <v>Artikel online anzeigen</v>
      </c>
      <c r="P656" s="44"/>
      <c r="Q656" s="49" t="s">
        <v>3019</v>
      </c>
      <c r="R656" s="37"/>
      <c r="S656" s="55"/>
      <c r="T656" s="40" t="s">
        <v>1145</v>
      </c>
      <c r="U656" s="63" t="s">
        <v>5384</v>
      </c>
    </row>
    <row r="657" spans="1:21" x14ac:dyDescent="0.25">
      <c r="A657" s="1">
        <v>1727</v>
      </c>
      <c r="B657" s="46" t="s">
        <v>251</v>
      </c>
      <c r="C657" s="46" t="s">
        <v>2206</v>
      </c>
      <c r="D657" s="46" t="s">
        <v>2299</v>
      </c>
      <c r="E657" s="47" t="s">
        <v>1119</v>
      </c>
      <c r="F657" s="47" t="s">
        <v>1120</v>
      </c>
      <c r="G657" s="47">
        <v>621052</v>
      </c>
      <c r="H657" s="57">
        <v>59.900000000000006</v>
      </c>
      <c r="I657" s="60">
        <f>IF(R657="UP",VLOOKUP($I$1,Änderungen!$F$1:$G$4,2,FALSE),IF(OR(ISERROR(FIND("NOVOS",B657)),ISERROR(FIND("Design ",B657))),IF(OR(ISERROR(FIND("thanos EVO",B657)),ISERROR(FIND("Design ",B657))),0,96.55),19.35))</f>
        <v>0</v>
      </c>
      <c r="J657" s="40"/>
      <c r="K657" s="40" t="s">
        <v>1173</v>
      </c>
      <c r="L657" s="29">
        <f>IF(K657&lt;&gt;"",IFERROR(VLOOKUP(K657,Rabattwerte_eintragen!$A$3:$C$24,3,FALSE),0),0)</f>
        <v>0</v>
      </c>
      <c r="M657" s="58">
        <f>IF(H657&lt;&gt;"",H657*(1-L657)+I657*(1-VLOOKUP("A1",Rabattwerte_eintragen!$A$3:$C$26,3,FALSE)),"")</f>
        <v>59.900000000000006</v>
      </c>
      <c r="N657" s="40"/>
      <c r="O657" s="39" t="str">
        <f t="shared" si="12"/>
        <v>Artikel online anzeigen</v>
      </c>
      <c r="P657" s="44"/>
      <c r="Q657" s="49" t="s">
        <v>3020</v>
      </c>
      <c r="R657" s="37"/>
      <c r="S657" s="55"/>
      <c r="T657" s="40" t="s">
        <v>1145</v>
      </c>
      <c r="U657" s="63" t="s">
        <v>5384</v>
      </c>
    </row>
    <row r="658" spans="1:21" x14ac:dyDescent="0.25">
      <c r="A658" s="1">
        <v>1729</v>
      </c>
      <c r="B658" s="46" t="s">
        <v>252</v>
      </c>
      <c r="C658" s="46" t="s">
        <v>2206</v>
      </c>
      <c r="D658" s="46" t="s">
        <v>2299</v>
      </c>
      <c r="E658" s="47" t="s">
        <v>1119</v>
      </c>
      <c r="F658" s="47" t="s">
        <v>1120</v>
      </c>
      <c r="G658" s="47">
        <v>621069</v>
      </c>
      <c r="H658" s="57">
        <v>62.35</v>
      </c>
      <c r="I658" s="60">
        <f>IF(R658="UP",VLOOKUP($I$1,Änderungen!$F$1:$G$4,2,FALSE),IF(OR(ISERROR(FIND("NOVOS",B658)),ISERROR(FIND("Design ",B658))),IF(OR(ISERROR(FIND("thanos EVO",B658)),ISERROR(FIND("Design ",B658))),0,96.55),19.35))</f>
        <v>0</v>
      </c>
      <c r="J658" s="40"/>
      <c r="K658" s="40" t="s">
        <v>1173</v>
      </c>
      <c r="L658" s="29">
        <f>IF(K658&lt;&gt;"",IFERROR(VLOOKUP(K658,Rabattwerte_eintragen!$A$3:$C$24,3,FALSE),0),0)</f>
        <v>0</v>
      </c>
      <c r="M658" s="58">
        <f>IF(H658&lt;&gt;"",H658*(1-L658)+I658*(1-VLOOKUP("A1",Rabattwerte_eintragen!$A$3:$C$26,3,FALSE)),"")</f>
        <v>62.35</v>
      </c>
      <c r="N658" s="40"/>
      <c r="O658" s="39" t="str">
        <f t="shared" si="12"/>
        <v>Artikel online anzeigen</v>
      </c>
      <c r="P658" s="44"/>
      <c r="Q658" s="49" t="s">
        <v>3021</v>
      </c>
      <c r="R658" s="37"/>
      <c r="S658" s="55"/>
      <c r="T658" s="40" t="s">
        <v>1145</v>
      </c>
      <c r="U658" s="63" t="s">
        <v>5384</v>
      </c>
    </row>
    <row r="659" spans="1:21" x14ac:dyDescent="0.25">
      <c r="A659" s="1">
        <v>1774</v>
      </c>
      <c r="B659" s="46" t="s">
        <v>6119</v>
      </c>
      <c r="C659" s="46" t="s">
        <v>2206</v>
      </c>
      <c r="D659" s="46" t="s">
        <v>2299</v>
      </c>
      <c r="E659" s="47" t="s">
        <v>1119</v>
      </c>
      <c r="F659" s="47" t="s">
        <v>1120</v>
      </c>
      <c r="G659" s="47">
        <v>621106</v>
      </c>
      <c r="H659" s="57">
        <v>45.199999999999996</v>
      </c>
      <c r="I659" s="60">
        <f>IF(R659="UP",VLOOKUP($I$1,Änderungen!$F$1:$G$4,2,FALSE),IF(OR(ISERROR(FIND("NOVOS",B659)),ISERROR(FIND("Design ",B659))),IF(OR(ISERROR(FIND("thanos EVO",B659)),ISERROR(FIND("Design ",B659))),0,96.55),19.35))</f>
        <v>0</v>
      </c>
      <c r="J659" s="40"/>
      <c r="K659" s="40" t="s">
        <v>1173</v>
      </c>
      <c r="L659" s="29">
        <f>IF(K659&lt;&gt;"",IFERROR(VLOOKUP(K659,Rabattwerte_eintragen!$A$3:$C$24,3,FALSE),0),0)</f>
        <v>0</v>
      </c>
      <c r="M659" s="58">
        <f>IF(H659&lt;&gt;"",H659*(1-L659)+I659*(1-VLOOKUP("A1",Rabattwerte_eintragen!$A$3:$C$26,3,FALSE)),"")</f>
        <v>45.199999999999996</v>
      </c>
      <c r="N659" s="40"/>
      <c r="O659" s="39" t="str">
        <f t="shared" si="11"/>
        <v>Artikel online anzeigen</v>
      </c>
      <c r="P659" s="44"/>
      <c r="Q659" s="49" t="s">
        <v>6126</v>
      </c>
      <c r="R659" s="37" t="s">
        <v>1018</v>
      </c>
      <c r="S659" s="55"/>
      <c r="T659" s="40" t="s">
        <v>1145</v>
      </c>
      <c r="U659" s="63" t="s">
        <v>6127</v>
      </c>
    </row>
    <row r="660" spans="1:21" x14ac:dyDescent="0.25">
      <c r="A660" s="1">
        <v>1776</v>
      </c>
      <c r="B660" s="46" t="s">
        <v>6120</v>
      </c>
      <c r="C660" s="46" t="s">
        <v>2206</v>
      </c>
      <c r="D660" s="46" t="s">
        <v>2299</v>
      </c>
      <c r="E660" s="47" t="s">
        <v>1119</v>
      </c>
      <c r="F660" s="47" t="s">
        <v>1120</v>
      </c>
      <c r="G660" s="47">
        <v>621113</v>
      </c>
      <c r="H660" s="57">
        <v>46.7</v>
      </c>
      <c r="I660" s="60">
        <f>IF(R660="UP",VLOOKUP($I$1,Änderungen!$F$1:$G$4,2,FALSE),IF(OR(ISERROR(FIND("NOVOS",B660)),ISERROR(FIND("Design ",B660))),IF(OR(ISERROR(FIND("thanos EVO",B660)),ISERROR(FIND("Design ",B660))),0,96.55),19.35))</f>
        <v>0</v>
      </c>
      <c r="J660" s="40" t="s">
        <v>1019</v>
      </c>
      <c r="K660" s="40" t="s">
        <v>1173</v>
      </c>
      <c r="L660" s="29">
        <f>IF(K660&lt;&gt;"",IFERROR(VLOOKUP(K660,Rabattwerte_eintragen!$A$3:$C$24,3,FALSE),0),0)</f>
        <v>0</v>
      </c>
      <c r="M660" s="58">
        <f>IF(H660&lt;&gt;"",H660*(1-L660)+I660*(1-VLOOKUP("A1",Rabattwerte_eintragen!$A$3:$C$26,3,FALSE)),"")</f>
        <v>46.7</v>
      </c>
      <c r="N660" s="40"/>
      <c r="O660" s="39" t="str">
        <f t="shared" si="11"/>
        <v>Artikel online anzeigen</v>
      </c>
      <c r="P660" s="44"/>
      <c r="Q660" s="49" t="s">
        <v>6128</v>
      </c>
      <c r="R660" s="37" t="s">
        <v>1018</v>
      </c>
      <c r="S660" s="55"/>
      <c r="T660" s="40" t="s">
        <v>1145</v>
      </c>
      <c r="U660" s="63" t="s">
        <v>6127</v>
      </c>
    </row>
    <row r="661" spans="1:21" x14ac:dyDescent="0.25">
      <c r="A661" s="1">
        <v>1777</v>
      </c>
      <c r="B661" s="46" t="s">
        <v>6121</v>
      </c>
      <c r="C661" s="46" t="s">
        <v>2206</v>
      </c>
      <c r="D661" s="46" t="s">
        <v>2299</v>
      </c>
      <c r="E661" s="47" t="s">
        <v>1119</v>
      </c>
      <c r="F661" s="47" t="s">
        <v>1120</v>
      </c>
      <c r="G661" s="47">
        <v>621120</v>
      </c>
      <c r="H661" s="57">
        <v>48.4</v>
      </c>
      <c r="I661" s="60">
        <f>IF(R661="UP",VLOOKUP($I$1,Änderungen!$F$1:$G$4,2,FALSE),IF(OR(ISERROR(FIND("NOVOS",B661)),ISERROR(FIND("Design ",B661))),IF(OR(ISERROR(FIND("thanos EVO",B661)),ISERROR(FIND("Design ",B661))),0,96.55),19.35))</f>
        <v>0</v>
      </c>
      <c r="J661" s="40" t="s">
        <v>1019</v>
      </c>
      <c r="K661" s="40" t="s">
        <v>1173</v>
      </c>
      <c r="L661" s="29">
        <f>IF(K661&lt;&gt;"",IFERROR(VLOOKUP(K661,Rabattwerte_eintragen!$A$3:$C$24,3,FALSE),0),0)</f>
        <v>0</v>
      </c>
      <c r="M661" s="58">
        <f>IF(H661&lt;&gt;"",H661*(1-L661)+I661*(1-VLOOKUP("A1",Rabattwerte_eintragen!$A$3:$C$26,3,FALSE)),"")</f>
        <v>48.4</v>
      </c>
      <c r="N661" s="40"/>
      <c r="O661" s="39" t="str">
        <f t="shared" si="11"/>
        <v>Artikel online anzeigen</v>
      </c>
      <c r="P661" s="44"/>
      <c r="Q661" s="49" t="s">
        <v>6129</v>
      </c>
      <c r="R661" s="37" t="s">
        <v>1018</v>
      </c>
      <c r="S661" s="55"/>
      <c r="T661" s="40" t="s">
        <v>1145</v>
      </c>
      <c r="U661" s="63" t="s">
        <v>6127</v>
      </c>
    </row>
    <row r="662" spans="1:21" x14ac:dyDescent="0.25">
      <c r="A662" s="1">
        <v>1778</v>
      </c>
      <c r="B662" s="46" t="s">
        <v>6122</v>
      </c>
      <c r="C662" s="46" t="s">
        <v>2206</v>
      </c>
      <c r="D662" s="46" t="s">
        <v>2299</v>
      </c>
      <c r="E662" s="47" t="s">
        <v>1119</v>
      </c>
      <c r="F662" s="47" t="s">
        <v>1120</v>
      </c>
      <c r="G662" s="47">
        <v>621137</v>
      </c>
      <c r="H662" s="57">
        <v>49.2</v>
      </c>
      <c r="I662" s="60">
        <f>IF(R662="UP",VLOOKUP($I$1,Änderungen!$F$1:$G$4,2,FALSE),IF(OR(ISERROR(FIND("NOVOS",B662)),ISERROR(FIND("Design ",B662))),IF(OR(ISERROR(FIND("thanos EVO",B662)),ISERROR(FIND("Design ",B662))),0,96.55),19.35))</f>
        <v>0</v>
      </c>
      <c r="J662" s="40" t="s">
        <v>1019</v>
      </c>
      <c r="K662" s="40" t="s">
        <v>1173</v>
      </c>
      <c r="L662" s="29">
        <f>IF(K662&lt;&gt;"",IFERROR(VLOOKUP(K662,Rabattwerte_eintragen!$A$3:$C$24,3,FALSE),0),0)</f>
        <v>0</v>
      </c>
      <c r="M662" s="58">
        <f>IF(H662&lt;&gt;"",H662*(1-L662)+I662*(1-VLOOKUP("A1",Rabattwerte_eintragen!$A$3:$C$26,3,FALSE)),"")</f>
        <v>49.2</v>
      </c>
      <c r="N662" s="40"/>
      <c r="O662" s="39" t="str">
        <f t="shared" si="11"/>
        <v>Artikel online anzeigen</v>
      </c>
      <c r="P662" s="44"/>
      <c r="Q662" s="49" t="s">
        <v>6130</v>
      </c>
      <c r="R662" s="37" t="s">
        <v>1018</v>
      </c>
      <c r="S662" s="55"/>
      <c r="T662" s="40" t="s">
        <v>1145</v>
      </c>
      <c r="U662" s="63" t="s">
        <v>6127</v>
      </c>
    </row>
    <row r="663" spans="1:21" x14ac:dyDescent="0.25">
      <c r="A663" s="1">
        <v>1779</v>
      </c>
      <c r="B663" s="46" t="s">
        <v>6123</v>
      </c>
      <c r="C663" s="46" t="s">
        <v>2206</v>
      </c>
      <c r="D663" s="46" t="s">
        <v>2299</v>
      </c>
      <c r="E663" s="47" t="s">
        <v>1119</v>
      </c>
      <c r="F663" s="47" t="s">
        <v>1120</v>
      </c>
      <c r="G663" s="47">
        <v>621144</v>
      </c>
      <c r="H663" s="57">
        <v>51.5</v>
      </c>
      <c r="I663" s="60">
        <f>IF(R663="UP",VLOOKUP($I$1,Änderungen!$F$1:$G$4,2,FALSE),IF(OR(ISERROR(FIND("NOVOS",B663)),ISERROR(FIND("Design ",B663))),IF(OR(ISERROR(FIND("thanos EVO",B663)),ISERROR(FIND("Design ",B663))),0,96.55),19.35))</f>
        <v>0</v>
      </c>
      <c r="J663" s="40"/>
      <c r="K663" s="40" t="s">
        <v>1173</v>
      </c>
      <c r="L663" s="29">
        <f>IF(K663&lt;&gt;"",IFERROR(VLOOKUP(K663,Rabattwerte_eintragen!$A$3:$C$24,3,FALSE),0),0)</f>
        <v>0</v>
      </c>
      <c r="M663" s="58">
        <f>IF(H663&lt;&gt;"",H663*(1-L663)+I663*(1-VLOOKUP("A1",Rabattwerte_eintragen!$A$3:$C$26,3,FALSE)),"")</f>
        <v>51.5</v>
      </c>
      <c r="N663" s="40"/>
      <c r="O663" s="39" t="str">
        <f t="shared" si="11"/>
        <v>Artikel online anzeigen</v>
      </c>
      <c r="P663" s="44"/>
      <c r="Q663" s="49" t="s">
        <v>6131</v>
      </c>
      <c r="R663" s="37" t="s">
        <v>1018</v>
      </c>
      <c r="S663" s="55"/>
      <c r="T663" s="40" t="s">
        <v>1145</v>
      </c>
      <c r="U663" s="63" t="s">
        <v>6127</v>
      </c>
    </row>
    <row r="664" spans="1:21" x14ac:dyDescent="0.25">
      <c r="A664" s="1">
        <v>1780</v>
      </c>
      <c r="B664" s="46" t="s">
        <v>6124</v>
      </c>
      <c r="C664" s="46" t="s">
        <v>2206</v>
      </c>
      <c r="D664" s="46" t="s">
        <v>2299</v>
      </c>
      <c r="E664" s="47" t="s">
        <v>1119</v>
      </c>
      <c r="F664" s="47" t="s">
        <v>1120</v>
      </c>
      <c r="G664" s="47">
        <v>621151</v>
      </c>
      <c r="H664" s="57">
        <v>53</v>
      </c>
      <c r="I664" s="60">
        <f>IF(R664="UP",VLOOKUP($I$1,Änderungen!$F$1:$G$4,2,FALSE),IF(OR(ISERROR(FIND("NOVOS",B664)),ISERROR(FIND("Design ",B664))),IF(OR(ISERROR(FIND("thanos EVO",B664)),ISERROR(FIND("Design ",B664))),0,96.55),19.35))</f>
        <v>0</v>
      </c>
      <c r="J664" s="40"/>
      <c r="K664" s="40" t="s">
        <v>1173</v>
      </c>
      <c r="L664" s="29">
        <f>IF(K664&lt;&gt;"",IFERROR(VLOOKUP(K664,Rabattwerte_eintragen!$A$3:$C$24,3,FALSE),0),0)</f>
        <v>0</v>
      </c>
      <c r="M664" s="58">
        <f>IF(H664&lt;&gt;"",H664*(1-L664)+I664*(1-VLOOKUP("A1",Rabattwerte_eintragen!$A$3:$C$26,3,FALSE)),"")</f>
        <v>53</v>
      </c>
      <c r="N664" s="40"/>
      <c r="O664" s="39" t="str">
        <f t="shared" si="11"/>
        <v>Artikel online anzeigen</v>
      </c>
      <c r="P664" s="44"/>
      <c r="Q664" s="49" t="s">
        <v>6132</v>
      </c>
      <c r="R664" s="37" t="s">
        <v>1018</v>
      </c>
      <c r="S664" s="55"/>
      <c r="T664" s="40" t="s">
        <v>1145</v>
      </c>
      <c r="U664" s="63" t="s">
        <v>6127</v>
      </c>
    </row>
    <row r="665" spans="1:21" x14ac:dyDescent="0.25">
      <c r="A665" s="1">
        <v>1781</v>
      </c>
      <c r="B665" s="46" t="s">
        <v>6125</v>
      </c>
      <c r="C665" s="46" t="s">
        <v>2206</v>
      </c>
      <c r="D665" s="46" t="s">
        <v>2299</v>
      </c>
      <c r="E665" s="47" t="s">
        <v>1119</v>
      </c>
      <c r="F665" s="47" t="s">
        <v>1120</v>
      </c>
      <c r="G665" s="47">
        <v>621168</v>
      </c>
      <c r="H665" s="57">
        <v>55.45</v>
      </c>
      <c r="I665" s="60">
        <f>IF(R665="UP",VLOOKUP($I$1,Änderungen!$F$1:$G$4,2,FALSE),IF(OR(ISERROR(FIND("NOVOS",B665)),ISERROR(FIND("Design ",B665))),IF(OR(ISERROR(FIND("thanos EVO",B665)),ISERROR(FIND("Design ",B665))),0,96.55),19.35))</f>
        <v>0</v>
      </c>
      <c r="J665" s="40"/>
      <c r="K665" s="40" t="s">
        <v>1173</v>
      </c>
      <c r="L665" s="29">
        <f>IF(K665&lt;&gt;"",IFERROR(VLOOKUP(K665,Rabattwerte_eintragen!$A$3:$C$24,3,FALSE),0),0)</f>
        <v>0</v>
      </c>
      <c r="M665" s="58">
        <f>IF(H665&lt;&gt;"",H665*(1-L665)+I665*(1-VLOOKUP("A1",Rabattwerte_eintragen!$A$3:$C$26,3,FALSE)),"")</f>
        <v>55.45</v>
      </c>
      <c r="N665" s="40"/>
      <c r="O665" s="39" t="str">
        <f t="shared" si="11"/>
        <v>Artikel online anzeigen</v>
      </c>
      <c r="P665" s="44"/>
      <c r="Q665" s="49" t="s">
        <v>6133</v>
      </c>
      <c r="R665" s="37" t="s">
        <v>1018</v>
      </c>
      <c r="S665" s="55"/>
      <c r="T665" s="40" t="s">
        <v>1145</v>
      </c>
      <c r="U665" s="63" t="s">
        <v>6127</v>
      </c>
    </row>
    <row r="666" spans="1:21" x14ac:dyDescent="0.25">
      <c r="A666" s="1">
        <v>1798</v>
      </c>
      <c r="B666" s="46" t="s">
        <v>260</v>
      </c>
      <c r="C666" s="46" t="s">
        <v>2206</v>
      </c>
      <c r="D666" s="46" t="s">
        <v>2299</v>
      </c>
      <c r="E666" s="47" t="s">
        <v>1119</v>
      </c>
      <c r="F666" s="47" t="s">
        <v>1120</v>
      </c>
      <c r="G666" s="47">
        <v>621595</v>
      </c>
      <c r="H666" s="57">
        <v>132.89999999999998</v>
      </c>
      <c r="I666" s="60">
        <f>IF(R666="UP",VLOOKUP($I$1,Änderungen!$F$1:$G$4,2,FALSE),IF(OR(ISERROR(FIND("NOVOS",B666)),ISERROR(FIND("Design ",B666))),IF(OR(ISERROR(FIND("thanos EVO",B666)),ISERROR(FIND("Design ",B666))),0,96.55),19.35))</f>
        <v>0</v>
      </c>
      <c r="J666" s="40"/>
      <c r="K666" s="40" t="s">
        <v>1173</v>
      </c>
      <c r="L666" s="29">
        <f>IF(K666&lt;&gt;"",IFERROR(VLOOKUP(K666,Rabattwerte_eintragen!$A$3:$C$24,3,FALSE),0),0)</f>
        <v>0</v>
      </c>
      <c r="M666" s="58">
        <f>IF(H666&lt;&gt;"",H666*(1-L666)+I666*(1-VLOOKUP("A1",Rabattwerte_eintragen!$A$3:$C$26,3,FALSE)),"")</f>
        <v>132.89999999999998</v>
      </c>
      <c r="N666" s="40"/>
      <c r="O666" s="39" t="str">
        <f t="shared" si="11"/>
        <v>Artikel online anzeigen</v>
      </c>
      <c r="P666" s="44"/>
      <c r="Q666" s="49" t="s">
        <v>3022</v>
      </c>
      <c r="R666" s="37"/>
      <c r="S666" s="55"/>
      <c r="T666" s="40" t="s">
        <v>1145</v>
      </c>
      <c r="U666" s="63" t="s">
        <v>5385</v>
      </c>
    </row>
    <row r="667" spans="1:21" x14ac:dyDescent="0.25">
      <c r="A667" s="1">
        <v>1799</v>
      </c>
      <c r="B667" s="46" t="s">
        <v>261</v>
      </c>
      <c r="C667" s="46" t="s">
        <v>2206</v>
      </c>
      <c r="D667" s="46" t="s">
        <v>2299</v>
      </c>
      <c r="E667" s="47" t="s">
        <v>1119</v>
      </c>
      <c r="F667" s="47" t="s">
        <v>1120</v>
      </c>
      <c r="G667" s="47">
        <v>621601</v>
      </c>
      <c r="H667" s="57">
        <v>134.55000000000001</v>
      </c>
      <c r="I667" s="60">
        <f>IF(R667="UP",VLOOKUP($I$1,Änderungen!$F$1:$G$4,2,FALSE),IF(OR(ISERROR(FIND("NOVOS",B667)),ISERROR(FIND("Design ",B667))),IF(OR(ISERROR(FIND("thanos EVO",B667)),ISERROR(FIND("Design ",B667))),0,96.55),19.35))</f>
        <v>0</v>
      </c>
      <c r="J667" s="40" t="s">
        <v>1019</v>
      </c>
      <c r="K667" s="40" t="s">
        <v>1173</v>
      </c>
      <c r="L667" s="29">
        <f>IF(K667&lt;&gt;"",IFERROR(VLOOKUP(K667,Rabattwerte_eintragen!$A$3:$C$24,3,FALSE),0),0)</f>
        <v>0</v>
      </c>
      <c r="M667" s="58">
        <f>IF(H667&lt;&gt;"",H667*(1-L667)+I667*(1-VLOOKUP("A1",Rabattwerte_eintragen!$A$3:$C$26,3,FALSE)),"")</f>
        <v>134.55000000000001</v>
      </c>
      <c r="N667" s="40"/>
      <c r="O667" s="39" t="str">
        <f t="shared" si="11"/>
        <v>Artikel online anzeigen</v>
      </c>
      <c r="P667" s="44"/>
      <c r="Q667" s="49" t="s">
        <v>3023</v>
      </c>
      <c r="R667" s="37"/>
      <c r="S667" s="55"/>
      <c r="T667" s="40" t="s">
        <v>1145</v>
      </c>
      <c r="U667" s="63" t="s">
        <v>5385</v>
      </c>
    </row>
    <row r="668" spans="1:21" x14ac:dyDescent="0.25">
      <c r="A668" s="1">
        <v>1800</v>
      </c>
      <c r="B668" s="46" t="s">
        <v>262</v>
      </c>
      <c r="C668" s="46" t="s">
        <v>2206</v>
      </c>
      <c r="D668" s="46" t="s">
        <v>2299</v>
      </c>
      <c r="E668" s="47" t="s">
        <v>1119</v>
      </c>
      <c r="F668" s="47" t="s">
        <v>1120</v>
      </c>
      <c r="G668" s="47">
        <v>621618</v>
      </c>
      <c r="H668" s="57">
        <v>136.15</v>
      </c>
      <c r="I668" s="60">
        <f>IF(R668="UP",VLOOKUP($I$1,Änderungen!$F$1:$G$4,2,FALSE),IF(OR(ISERROR(FIND("NOVOS",B668)),ISERROR(FIND("Design ",B668))),IF(OR(ISERROR(FIND("thanos EVO",B668)),ISERROR(FIND("Design ",B668))),0,96.55),19.35))</f>
        <v>0</v>
      </c>
      <c r="J668" s="40"/>
      <c r="K668" s="40" t="s">
        <v>1173</v>
      </c>
      <c r="L668" s="29">
        <f>IF(K668&lt;&gt;"",IFERROR(VLOOKUP(K668,Rabattwerte_eintragen!$A$3:$C$24,3,FALSE),0),0)</f>
        <v>0</v>
      </c>
      <c r="M668" s="58">
        <f>IF(H668&lt;&gt;"",H668*(1-L668)+I668*(1-VLOOKUP("A1",Rabattwerte_eintragen!$A$3:$C$26,3,FALSE)),"")</f>
        <v>136.15</v>
      </c>
      <c r="N668" s="40"/>
      <c r="O668" s="39" t="str">
        <f t="shared" si="11"/>
        <v>Artikel online anzeigen</v>
      </c>
      <c r="P668" s="44"/>
      <c r="Q668" s="49" t="s">
        <v>3024</v>
      </c>
      <c r="R668" s="37"/>
      <c r="S668" s="55"/>
      <c r="T668" s="40" t="s">
        <v>1145</v>
      </c>
      <c r="U668" s="63" t="s">
        <v>5385</v>
      </c>
    </row>
    <row r="669" spans="1:21" x14ac:dyDescent="0.25">
      <c r="A669" s="1">
        <v>1802</v>
      </c>
      <c r="B669" s="46" t="s">
        <v>263</v>
      </c>
      <c r="C669" s="46" t="s">
        <v>2206</v>
      </c>
      <c r="D669" s="46" t="s">
        <v>2299</v>
      </c>
      <c r="E669" s="47" t="s">
        <v>1119</v>
      </c>
      <c r="F669" s="47" t="s">
        <v>1120</v>
      </c>
      <c r="G669" s="47">
        <v>621625</v>
      </c>
      <c r="H669" s="57">
        <v>136.75</v>
      </c>
      <c r="I669" s="60">
        <f>IF(R669="UP",VLOOKUP($I$1,Änderungen!$F$1:$G$4,2,FALSE),IF(OR(ISERROR(FIND("NOVOS",B669)),ISERROR(FIND("Design ",B669))),IF(OR(ISERROR(FIND("thanos EVO",B669)),ISERROR(FIND("Design ",B669))),0,96.55),19.35))</f>
        <v>0</v>
      </c>
      <c r="J669" s="40"/>
      <c r="K669" s="40" t="s">
        <v>1173</v>
      </c>
      <c r="L669" s="29">
        <f>IF(K669&lt;&gt;"",IFERROR(VLOOKUP(K669,Rabattwerte_eintragen!$A$3:$C$24,3,FALSE),0),0)</f>
        <v>0</v>
      </c>
      <c r="M669" s="58">
        <f>IF(H669&lt;&gt;"",H669*(1-L669)+I669*(1-VLOOKUP("A1",Rabattwerte_eintragen!$A$3:$C$26,3,FALSE)),"")</f>
        <v>136.75</v>
      </c>
      <c r="N669" s="40"/>
      <c r="O669" s="39" t="str">
        <f t="shared" si="11"/>
        <v>Artikel online anzeigen</v>
      </c>
      <c r="P669" s="44"/>
      <c r="Q669" s="49" t="s">
        <v>3025</v>
      </c>
      <c r="R669" s="37"/>
      <c r="S669" s="55"/>
      <c r="T669" s="40" t="s">
        <v>1145</v>
      </c>
      <c r="U669" s="63" t="s">
        <v>5385</v>
      </c>
    </row>
    <row r="670" spans="1:21" x14ac:dyDescent="0.25">
      <c r="A670" s="1">
        <v>1803</v>
      </c>
      <c r="B670" s="46" t="s">
        <v>264</v>
      </c>
      <c r="C670" s="46" t="s">
        <v>2206</v>
      </c>
      <c r="D670" s="46" t="s">
        <v>2299</v>
      </c>
      <c r="E670" s="47" t="s">
        <v>1119</v>
      </c>
      <c r="F670" s="47" t="s">
        <v>1120</v>
      </c>
      <c r="G670" s="47">
        <v>621632</v>
      </c>
      <c r="H670" s="57">
        <v>139</v>
      </c>
      <c r="I670" s="60">
        <f>IF(R670="UP",VLOOKUP($I$1,Änderungen!$F$1:$G$4,2,FALSE),IF(OR(ISERROR(FIND("NOVOS",B670)),ISERROR(FIND("Design ",B670))),IF(OR(ISERROR(FIND("thanos EVO",B670)),ISERROR(FIND("Design ",B670))),0,96.55),19.35))</f>
        <v>0</v>
      </c>
      <c r="J670" s="40"/>
      <c r="K670" s="40" t="s">
        <v>1173</v>
      </c>
      <c r="L670" s="29">
        <f>IF(K670&lt;&gt;"",IFERROR(VLOOKUP(K670,Rabattwerte_eintragen!$A$3:$C$24,3,FALSE),0),0)</f>
        <v>0</v>
      </c>
      <c r="M670" s="58">
        <f>IF(H670&lt;&gt;"",H670*(1-L670)+I670*(1-VLOOKUP("A1",Rabattwerte_eintragen!$A$3:$C$26,3,FALSE)),"")</f>
        <v>139</v>
      </c>
      <c r="N670" s="40"/>
      <c r="O670" s="39" t="str">
        <f t="shared" si="11"/>
        <v>Artikel online anzeigen</v>
      </c>
      <c r="P670" s="45"/>
      <c r="Q670" s="49" t="s">
        <v>3026</v>
      </c>
      <c r="R670" s="37"/>
      <c r="S670" s="55"/>
      <c r="T670" s="40" t="s">
        <v>1145</v>
      </c>
      <c r="U670" s="63" t="s">
        <v>5385</v>
      </c>
    </row>
    <row r="671" spans="1:21" x14ac:dyDescent="0.25">
      <c r="A671" s="1">
        <v>1804</v>
      </c>
      <c r="B671" s="46" t="s">
        <v>265</v>
      </c>
      <c r="C671" s="46" t="s">
        <v>2206</v>
      </c>
      <c r="D671" s="46" t="s">
        <v>2299</v>
      </c>
      <c r="E671" s="47" t="s">
        <v>1119</v>
      </c>
      <c r="F671" s="47" t="s">
        <v>1120</v>
      </c>
      <c r="G671" s="47">
        <v>621649</v>
      </c>
      <c r="H671" s="57">
        <v>140.80000000000001</v>
      </c>
      <c r="I671" s="60">
        <f>IF(R671="UP",VLOOKUP($I$1,Änderungen!$F$1:$G$4,2,FALSE),IF(OR(ISERROR(FIND("NOVOS",B671)),ISERROR(FIND("Design ",B671))),IF(OR(ISERROR(FIND("thanos EVO",B671)),ISERROR(FIND("Design ",B671))),0,96.55),19.35))</f>
        <v>0</v>
      </c>
      <c r="J671" s="40"/>
      <c r="K671" s="40" t="s">
        <v>1173</v>
      </c>
      <c r="L671" s="29">
        <f>IF(K671&lt;&gt;"",IFERROR(VLOOKUP(K671,Rabattwerte_eintragen!$A$3:$C$24,3,FALSE),0),0)</f>
        <v>0</v>
      </c>
      <c r="M671" s="58">
        <f>IF(H671&lt;&gt;"",H671*(1-L671)+I671*(1-VLOOKUP("A1",Rabattwerte_eintragen!$A$3:$C$26,3,FALSE)),"")</f>
        <v>140.80000000000001</v>
      </c>
      <c r="N671" s="40"/>
      <c r="O671" s="39" t="str">
        <f t="shared" si="11"/>
        <v>Artikel online anzeigen</v>
      </c>
      <c r="P671" s="44"/>
      <c r="Q671" s="49" t="s">
        <v>3027</v>
      </c>
      <c r="R671" s="37"/>
      <c r="S671" s="55"/>
      <c r="T671" s="40" t="s">
        <v>1145</v>
      </c>
      <c r="U671" s="63" t="s">
        <v>5385</v>
      </c>
    </row>
    <row r="672" spans="1:21" x14ac:dyDescent="0.25">
      <c r="A672" s="1">
        <v>1805</v>
      </c>
      <c r="B672" s="46" t="s">
        <v>266</v>
      </c>
      <c r="C672" s="46" t="s">
        <v>2206</v>
      </c>
      <c r="D672" s="46" t="s">
        <v>2299</v>
      </c>
      <c r="E672" s="47" t="s">
        <v>1119</v>
      </c>
      <c r="F672" s="47" t="s">
        <v>1120</v>
      </c>
      <c r="G672" s="47">
        <v>621656</v>
      </c>
      <c r="H672" s="57">
        <v>142.69999999999999</v>
      </c>
      <c r="I672" s="60">
        <f>IF(R672="UP",VLOOKUP($I$1,Änderungen!$F$1:$G$4,2,FALSE),IF(OR(ISERROR(FIND("NOVOS",B672)),ISERROR(FIND("Design ",B672))),IF(OR(ISERROR(FIND("thanos EVO",B672)),ISERROR(FIND("Design ",B672))),0,96.55),19.35))</f>
        <v>0</v>
      </c>
      <c r="J672" s="40"/>
      <c r="K672" s="40" t="s">
        <v>1173</v>
      </c>
      <c r="L672" s="29">
        <f>IF(K672&lt;&gt;"",IFERROR(VLOOKUP(K672,Rabattwerte_eintragen!$A$3:$C$24,3,FALSE),0),0)</f>
        <v>0</v>
      </c>
      <c r="M672" s="58">
        <f>IF(H672&lt;&gt;"",H672*(1-L672)+I672*(1-VLOOKUP("A1",Rabattwerte_eintragen!$A$3:$C$26,3,FALSE)),"")</f>
        <v>142.69999999999999</v>
      </c>
      <c r="N672" s="40"/>
      <c r="O672" s="39" t="str">
        <f t="shared" ref="O672:O735" si="13">IF(Q672&lt;&gt;"",HYPERLINK(Q672, "Artikel online anzeigen"),"")</f>
        <v>Artikel online anzeigen</v>
      </c>
      <c r="P672" s="44"/>
      <c r="Q672" s="49" t="s">
        <v>3028</v>
      </c>
      <c r="R672" s="37"/>
      <c r="S672" s="55"/>
      <c r="T672" s="40" t="s">
        <v>1145</v>
      </c>
      <c r="U672" s="63" t="s">
        <v>5385</v>
      </c>
    </row>
    <row r="673" spans="1:21" x14ac:dyDescent="0.25">
      <c r="A673" s="1">
        <v>1806</v>
      </c>
      <c r="B673" s="46" t="s">
        <v>267</v>
      </c>
      <c r="C673" s="46" t="s">
        <v>2206</v>
      </c>
      <c r="D673" s="46" t="s">
        <v>2299</v>
      </c>
      <c r="E673" s="47" t="s">
        <v>1119</v>
      </c>
      <c r="F673" s="47" t="s">
        <v>1120</v>
      </c>
      <c r="G673" s="47">
        <v>621663</v>
      </c>
      <c r="H673" s="57">
        <v>102.95</v>
      </c>
      <c r="I673" s="60">
        <f>IF(R673="UP",VLOOKUP($I$1,Änderungen!$F$1:$G$4,2,FALSE),IF(OR(ISERROR(FIND("NOVOS",B673)),ISERROR(FIND("Design ",B673))),IF(OR(ISERROR(FIND("thanos EVO",B673)),ISERROR(FIND("Design ",B673))),0,96.55),19.35))</f>
        <v>0</v>
      </c>
      <c r="J673" s="40" t="s">
        <v>1019</v>
      </c>
      <c r="K673" s="40" t="s">
        <v>1173</v>
      </c>
      <c r="L673" s="29">
        <f>IF(K673&lt;&gt;"",IFERROR(VLOOKUP(K673,Rabattwerte_eintragen!$A$3:$C$24,3,FALSE),0),0)</f>
        <v>0</v>
      </c>
      <c r="M673" s="58">
        <f>IF(H673&lt;&gt;"",H673*(1-L673)+I673*(1-VLOOKUP("A1",Rabattwerte_eintragen!$A$3:$C$26,3,FALSE)),"")</f>
        <v>102.95</v>
      </c>
      <c r="N673" s="40"/>
      <c r="O673" s="39" t="str">
        <f t="shared" si="13"/>
        <v>Artikel online anzeigen</v>
      </c>
      <c r="P673" s="45"/>
      <c r="Q673" s="49" t="s">
        <v>3029</v>
      </c>
      <c r="R673" s="37"/>
      <c r="S673" s="55"/>
      <c r="T673" s="40" t="s">
        <v>1145</v>
      </c>
      <c r="U673" s="63" t="s">
        <v>5386</v>
      </c>
    </row>
    <row r="674" spans="1:21" x14ac:dyDescent="0.25">
      <c r="A674" s="1">
        <v>1807</v>
      </c>
      <c r="B674" s="46" t="s">
        <v>268</v>
      </c>
      <c r="C674" s="46" t="s">
        <v>2206</v>
      </c>
      <c r="D674" s="46" t="s">
        <v>2299</v>
      </c>
      <c r="E674" s="47" t="s">
        <v>1119</v>
      </c>
      <c r="F674" s="47" t="s">
        <v>1120</v>
      </c>
      <c r="G674" s="47">
        <v>621670</v>
      </c>
      <c r="H674" s="57">
        <v>104.2</v>
      </c>
      <c r="I674" s="60">
        <f>IF(R674="UP",VLOOKUP($I$1,Änderungen!$F$1:$G$4,2,FALSE),IF(OR(ISERROR(FIND("NOVOS",B674)),ISERROR(FIND("Design ",B674))),IF(OR(ISERROR(FIND("thanos EVO",B674)),ISERROR(FIND("Design ",B674))),0,96.55),19.35))</f>
        <v>0</v>
      </c>
      <c r="J674" s="40" t="s">
        <v>1019</v>
      </c>
      <c r="K674" s="40" t="s">
        <v>1173</v>
      </c>
      <c r="L674" s="29">
        <f>IF(K674&lt;&gt;"",IFERROR(VLOOKUP(K674,Rabattwerte_eintragen!$A$3:$C$24,3,FALSE),0),0)</f>
        <v>0</v>
      </c>
      <c r="M674" s="58">
        <f>IF(H674&lt;&gt;"",H674*(1-L674)+I674*(1-VLOOKUP("A1",Rabattwerte_eintragen!$A$3:$C$26,3,FALSE)),"")</f>
        <v>104.2</v>
      </c>
      <c r="N674" s="40"/>
      <c r="O674" s="39" t="str">
        <f t="shared" si="13"/>
        <v>Artikel online anzeigen</v>
      </c>
      <c r="P674" s="45"/>
      <c r="Q674" s="49" t="s">
        <v>3030</v>
      </c>
      <c r="R674" s="37"/>
      <c r="S674" s="55"/>
      <c r="T674" s="40" t="s">
        <v>1145</v>
      </c>
      <c r="U674" s="63" t="s">
        <v>5387</v>
      </c>
    </row>
    <row r="675" spans="1:21" x14ac:dyDescent="0.25">
      <c r="A675" s="1">
        <v>1808</v>
      </c>
      <c r="B675" s="46" t="s">
        <v>269</v>
      </c>
      <c r="C675" s="46" t="s">
        <v>2206</v>
      </c>
      <c r="D675" s="46" t="s">
        <v>2299</v>
      </c>
      <c r="E675" s="47" t="s">
        <v>1119</v>
      </c>
      <c r="F675" s="47" t="s">
        <v>1120</v>
      </c>
      <c r="G675" s="47">
        <v>621687</v>
      </c>
      <c r="H675" s="57">
        <v>105.45</v>
      </c>
      <c r="I675" s="60">
        <f>IF(R675="UP",VLOOKUP($I$1,Änderungen!$F$1:$G$4,2,FALSE),IF(OR(ISERROR(FIND("NOVOS",B675)),ISERROR(FIND("Design ",B675))),IF(OR(ISERROR(FIND("thanos EVO",B675)),ISERROR(FIND("Design ",B675))),0,96.55),19.35))</f>
        <v>0</v>
      </c>
      <c r="J675" s="40" t="s">
        <v>1019</v>
      </c>
      <c r="K675" s="40" t="s">
        <v>1173</v>
      </c>
      <c r="L675" s="29">
        <f>IF(K675&lt;&gt;"",IFERROR(VLOOKUP(K675,Rabattwerte_eintragen!$A$3:$C$24,3,FALSE),0),0)</f>
        <v>0</v>
      </c>
      <c r="M675" s="58">
        <f>IF(H675&lt;&gt;"",H675*(1-L675)+I675*(1-VLOOKUP("A1",Rabattwerte_eintragen!$A$3:$C$26,3,FALSE)),"")</f>
        <v>105.45</v>
      </c>
      <c r="N675" s="40"/>
      <c r="O675" s="39" t="str">
        <f t="shared" si="13"/>
        <v>Artikel online anzeigen</v>
      </c>
      <c r="P675" s="44"/>
      <c r="Q675" s="49" t="s">
        <v>3031</v>
      </c>
      <c r="R675" s="37"/>
      <c r="S675" s="55"/>
      <c r="T675" s="40" t="s">
        <v>1145</v>
      </c>
      <c r="U675" s="63" t="s">
        <v>5387</v>
      </c>
    </row>
    <row r="676" spans="1:21" x14ac:dyDescent="0.25">
      <c r="A676" s="1">
        <v>1809</v>
      </c>
      <c r="B676" s="46" t="s">
        <v>270</v>
      </c>
      <c r="C676" s="46" t="s">
        <v>2206</v>
      </c>
      <c r="D676" s="46" t="s">
        <v>2299</v>
      </c>
      <c r="E676" s="47" t="s">
        <v>1119</v>
      </c>
      <c r="F676" s="47" t="s">
        <v>1120</v>
      </c>
      <c r="G676" s="47">
        <v>621694</v>
      </c>
      <c r="H676" s="57">
        <v>105.9</v>
      </c>
      <c r="I676" s="60">
        <f>IF(R676="UP",VLOOKUP($I$1,Änderungen!$F$1:$G$4,2,FALSE),IF(OR(ISERROR(FIND("NOVOS",B676)),ISERROR(FIND("Design ",B676))),IF(OR(ISERROR(FIND("thanos EVO",B676)),ISERROR(FIND("Design ",B676))),0,96.55),19.35))</f>
        <v>0</v>
      </c>
      <c r="J676" s="40" t="s">
        <v>1019</v>
      </c>
      <c r="K676" s="40" t="s">
        <v>1173</v>
      </c>
      <c r="L676" s="29">
        <f>IF(K676&lt;&gt;"",IFERROR(VLOOKUP(K676,Rabattwerte_eintragen!$A$3:$C$24,3,FALSE),0),0)</f>
        <v>0</v>
      </c>
      <c r="M676" s="58">
        <f>IF(H676&lt;&gt;"",H676*(1-L676)+I676*(1-VLOOKUP("A1",Rabattwerte_eintragen!$A$3:$C$26,3,FALSE)),"")</f>
        <v>105.9</v>
      </c>
      <c r="N676" s="40"/>
      <c r="O676" s="39" t="str">
        <f t="shared" si="13"/>
        <v>Artikel online anzeigen</v>
      </c>
      <c r="P676" s="45"/>
      <c r="Q676" s="49" t="s">
        <v>3032</v>
      </c>
      <c r="R676" s="37"/>
      <c r="S676" s="55"/>
      <c r="T676" s="40" t="s">
        <v>1145</v>
      </c>
      <c r="U676" s="63" t="s">
        <v>5387</v>
      </c>
    </row>
    <row r="677" spans="1:21" x14ac:dyDescent="0.25">
      <c r="A677" s="1">
        <v>1810</v>
      </c>
      <c r="B677" s="46" t="s">
        <v>271</v>
      </c>
      <c r="C677" s="46" t="s">
        <v>2206</v>
      </c>
      <c r="D677" s="46" t="s">
        <v>2299</v>
      </c>
      <c r="E677" s="47" t="s">
        <v>1119</v>
      </c>
      <c r="F677" s="47" t="s">
        <v>1120</v>
      </c>
      <c r="G677" s="47">
        <v>621700</v>
      </c>
      <c r="H677" s="57">
        <v>107.65</v>
      </c>
      <c r="I677" s="60">
        <f>IF(R677="UP",VLOOKUP($I$1,Änderungen!$F$1:$G$4,2,FALSE),IF(OR(ISERROR(FIND("NOVOS",B677)),ISERROR(FIND("Design ",B677))),IF(OR(ISERROR(FIND("thanos EVO",B677)),ISERROR(FIND("Design ",B677))),0,96.55),19.35))</f>
        <v>0</v>
      </c>
      <c r="J677" s="40"/>
      <c r="K677" s="40" t="s">
        <v>1173</v>
      </c>
      <c r="L677" s="29">
        <f>IF(K677&lt;&gt;"",IFERROR(VLOOKUP(K677,Rabattwerte_eintragen!$A$3:$C$24,3,FALSE),0),0)</f>
        <v>0</v>
      </c>
      <c r="M677" s="58">
        <f>IF(H677&lt;&gt;"",H677*(1-L677)+I677*(1-VLOOKUP("A1",Rabattwerte_eintragen!$A$3:$C$26,3,FALSE)),"")</f>
        <v>107.65</v>
      </c>
      <c r="N677" s="40"/>
      <c r="O677" s="39" t="str">
        <f t="shared" si="13"/>
        <v>Artikel online anzeigen</v>
      </c>
      <c r="P677" s="45"/>
      <c r="Q677" s="49" t="s">
        <v>3033</v>
      </c>
      <c r="R677" s="37"/>
      <c r="S677" s="55"/>
      <c r="T677" s="40" t="s">
        <v>1145</v>
      </c>
      <c r="U677" s="63" t="s">
        <v>5387</v>
      </c>
    </row>
    <row r="678" spans="1:21" x14ac:dyDescent="0.25">
      <c r="A678" s="1">
        <v>1811</v>
      </c>
      <c r="B678" s="46" t="s">
        <v>272</v>
      </c>
      <c r="C678" s="46" t="s">
        <v>2206</v>
      </c>
      <c r="D678" s="46" t="s">
        <v>2299</v>
      </c>
      <c r="E678" s="47" t="s">
        <v>1119</v>
      </c>
      <c r="F678" s="47" t="s">
        <v>1120</v>
      </c>
      <c r="G678" s="47">
        <v>621717</v>
      </c>
      <c r="H678" s="57">
        <v>109</v>
      </c>
      <c r="I678" s="60">
        <f>IF(R678="UP",VLOOKUP($I$1,Änderungen!$F$1:$G$4,2,FALSE),IF(OR(ISERROR(FIND("NOVOS",B678)),ISERROR(FIND("Design ",B678))),IF(OR(ISERROR(FIND("thanos EVO",B678)),ISERROR(FIND("Design ",B678))),0,96.55),19.35))</f>
        <v>0</v>
      </c>
      <c r="J678" s="40"/>
      <c r="K678" s="40" t="s">
        <v>1173</v>
      </c>
      <c r="L678" s="29">
        <f>IF(K678&lt;&gt;"",IFERROR(VLOOKUP(K678,Rabattwerte_eintragen!$A$3:$C$24,3,FALSE),0),0)</f>
        <v>0</v>
      </c>
      <c r="M678" s="58">
        <f>IF(H678&lt;&gt;"",H678*(1-L678)+I678*(1-VLOOKUP("A1",Rabattwerte_eintragen!$A$3:$C$26,3,FALSE)),"")</f>
        <v>109</v>
      </c>
      <c r="N678" s="40"/>
      <c r="O678" s="39" t="str">
        <f t="shared" si="13"/>
        <v>Artikel online anzeigen</v>
      </c>
      <c r="P678" s="45"/>
      <c r="Q678" s="49" t="s">
        <v>3034</v>
      </c>
      <c r="R678" s="37"/>
      <c r="S678" s="55"/>
      <c r="T678" s="40" t="s">
        <v>1145</v>
      </c>
      <c r="U678" s="63" t="s">
        <v>5387</v>
      </c>
    </row>
    <row r="679" spans="1:21" x14ac:dyDescent="0.25">
      <c r="A679" s="1">
        <v>1812</v>
      </c>
      <c r="B679" s="46" t="s">
        <v>273</v>
      </c>
      <c r="C679" s="46" t="s">
        <v>2206</v>
      </c>
      <c r="D679" s="46" t="s">
        <v>2299</v>
      </c>
      <c r="E679" s="47" t="s">
        <v>1119</v>
      </c>
      <c r="F679" s="47" t="s">
        <v>1120</v>
      </c>
      <c r="G679" s="47">
        <v>621724</v>
      </c>
      <c r="H679" s="57">
        <v>110.5</v>
      </c>
      <c r="I679" s="60">
        <f>IF(R679="UP",VLOOKUP($I$1,Änderungen!$F$1:$G$4,2,FALSE),IF(OR(ISERROR(FIND("NOVOS",B679)),ISERROR(FIND("Design ",B679))),IF(OR(ISERROR(FIND("thanos EVO",B679)),ISERROR(FIND("Design ",B679))),0,96.55),19.35))</f>
        <v>0</v>
      </c>
      <c r="J679" s="40"/>
      <c r="K679" s="40" t="s">
        <v>1173</v>
      </c>
      <c r="L679" s="29">
        <f>IF(K679&lt;&gt;"",IFERROR(VLOOKUP(K679,Rabattwerte_eintragen!$A$3:$C$24,3,FALSE),0),0)</f>
        <v>0</v>
      </c>
      <c r="M679" s="58">
        <f>IF(H679&lt;&gt;"",H679*(1-L679)+I679*(1-VLOOKUP("A1",Rabattwerte_eintragen!$A$3:$C$26,3,FALSE)),"")</f>
        <v>110.5</v>
      </c>
      <c r="N679" s="40"/>
      <c r="O679" s="39" t="str">
        <f t="shared" si="13"/>
        <v>Artikel online anzeigen</v>
      </c>
      <c r="P679" s="44"/>
      <c r="Q679" s="49" t="s">
        <v>3035</v>
      </c>
      <c r="R679" s="37"/>
      <c r="S679" s="55"/>
      <c r="T679" s="40" t="s">
        <v>1145</v>
      </c>
      <c r="U679" s="63" t="s">
        <v>5387</v>
      </c>
    </row>
    <row r="680" spans="1:21" x14ac:dyDescent="0.25">
      <c r="A680" s="1">
        <v>1813</v>
      </c>
      <c r="B680" s="46" t="s">
        <v>274</v>
      </c>
      <c r="C680" s="46" t="s">
        <v>2206</v>
      </c>
      <c r="D680" s="46" t="s">
        <v>2299</v>
      </c>
      <c r="E680" s="47" t="s">
        <v>1119</v>
      </c>
      <c r="F680" s="47" t="s">
        <v>1120</v>
      </c>
      <c r="G680" s="47">
        <v>663304</v>
      </c>
      <c r="H680" s="57">
        <v>248.6</v>
      </c>
      <c r="I680" s="60">
        <f>IF(R680="UP",VLOOKUP($I$1,Änderungen!$F$1:$G$4,2,FALSE),IF(OR(ISERROR(FIND("NOVOS",B680)),ISERROR(FIND("Design ",B680))),IF(OR(ISERROR(FIND("thanos EVO",B680)),ISERROR(FIND("Design ",B680))),0,96.55),19.35))</f>
        <v>0</v>
      </c>
      <c r="J680" s="40"/>
      <c r="K680" s="40" t="s">
        <v>1172</v>
      </c>
      <c r="L680" s="29">
        <f>IF(K680&lt;&gt;"",IFERROR(VLOOKUP(K680,Rabattwerte_eintragen!$A$3:$C$24,3,FALSE),0),0)</f>
        <v>0</v>
      </c>
      <c r="M680" s="58">
        <f>IF(H680&lt;&gt;"",H680*(1-L680)+I680*(1-VLOOKUP("A1",Rabattwerte_eintragen!$A$3:$C$26,3,FALSE)),"")</f>
        <v>248.6</v>
      </c>
      <c r="N680" s="40"/>
      <c r="O680" s="39" t="str">
        <f t="shared" si="13"/>
        <v>Artikel online anzeigen</v>
      </c>
      <c r="P680" s="45"/>
      <c r="Q680" s="49" t="s">
        <v>3036</v>
      </c>
      <c r="R680" s="37"/>
      <c r="S680" s="55"/>
      <c r="T680" s="40" t="s">
        <v>1145</v>
      </c>
      <c r="U680" s="63" t="s">
        <v>5388</v>
      </c>
    </row>
    <row r="681" spans="1:21" x14ac:dyDescent="0.25">
      <c r="A681" s="1">
        <v>1822</v>
      </c>
      <c r="B681" s="46" t="s">
        <v>275</v>
      </c>
      <c r="C681" s="46" t="s">
        <v>2206</v>
      </c>
      <c r="D681" s="46" t="s">
        <v>2299</v>
      </c>
      <c r="E681" s="47" t="s">
        <v>1119</v>
      </c>
      <c r="F681" s="47" t="s">
        <v>1120</v>
      </c>
      <c r="G681" s="47">
        <v>663311</v>
      </c>
      <c r="H681" s="57">
        <v>250.2</v>
      </c>
      <c r="I681" s="60">
        <f>IF(R681="UP",VLOOKUP($I$1,Änderungen!$F$1:$G$4,2,FALSE),IF(OR(ISERROR(FIND("NOVOS",B681)),ISERROR(FIND("Design ",B681))),IF(OR(ISERROR(FIND("thanos EVO",B681)),ISERROR(FIND("Design ",B681))),0,96.55),19.35))</f>
        <v>0</v>
      </c>
      <c r="J681" s="40"/>
      <c r="K681" s="40" t="s">
        <v>1172</v>
      </c>
      <c r="L681" s="29">
        <f>IF(K681&lt;&gt;"",IFERROR(VLOOKUP(K681,Rabattwerte_eintragen!$A$3:$C$24,3,FALSE),0),0)</f>
        <v>0</v>
      </c>
      <c r="M681" s="58">
        <f>IF(H681&lt;&gt;"",H681*(1-L681)+I681*(1-VLOOKUP("A1",Rabattwerte_eintragen!$A$3:$C$26,3,FALSE)),"")</f>
        <v>250.2</v>
      </c>
      <c r="N681" s="40"/>
      <c r="O681" s="39" t="str">
        <f t="shared" si="13"/>
        <v>Artikel online anzeigen</v>
      </c>
      <c r="P681" s="44"/>
      <c r="Q681" s="49" t="s">
        <v>3037</v>
      </c>
      <c r="R681" s="37"/>
      <c r="S681" s="55"/>
      <c r="T681" s="40" t="s">
        <v>1145</v>
      </c>
      <c r="U681" s="63" t="s">
        <v>5388</v>
      </c>
    </row>
    <row r="682" spans="1:21" x14ac:dyDescent="0.25">
      <c r="A682" s="1">
        <v>1823</v>
      </c>
      <c r="B682" s="46" t="s">
        <v>276</v>
      </c>
      <c r="C682" s="46" t="s">
        <v>2206</v>
      </c>
      <c r="D682" s="46" t="s">
        <v>2299</v>
      </c>
      <c r="E682" s="47" t="s">
        <v>1119</v>
      </c>
      <c r="F682" s="47" t="s">
        <v>1120</v>
      </c>
      <c r="G682" s="47">
        <v>663328</v>
      </c>
      <c r="H682" s="57">
        <v>251.85</v>
      </c>
      <c r="I682" s="60">
        <f>IF(R682="UP",VLOOKUP($I$1,Änderungen!$F$1:$G$4,2,FALSE),IF(OR(ISERROR(FIND("NOVOS",B682)),ISERROR(FIND("Design ",B682))),IF(OR(ISERROR(FIND("thanos EVO",B682)),ISERROR(FIND("Design ",B682))),0,96.55),19.35))</f>
        <v>0</v>
      </c>
      <c r="J682" s="40"/>
      <c r="K682" s="40" t="s">
        <v>1172</v>
      </c>
      <c r="L682" s="29">
        <f>IF(K682&lt;&gt;"",IFERROR(VLOOKUP(K682,Rabattwerte_eintragen!$A$3:$C$24,3,FALSE),0),0)</f>
        <v>0</v>
      </c>
      <c r="M682" s="58">
        <f>IF(H682&lt;&gt;"",H682*(1-L682)+I682*(1-VLOOKUP("A1",Rabattwerte_eintragen!$A$3:$C$26,3,FALSE)),"")</f>
        <v>251.85</v>
      </c>
      <c r="N682" s="40"/>
      <c r="O682" s="39" t="str">
        <f t="shared" si="13"/>
        <v>Artikel online anzeigen</v>
      </c>
      <c r="P682" s="45"/>
      <c r="Q682" s="49" t="s">
        <v>3038</v>
      </c>
      <c r="R682" s="37"/>
      <c r="S682" s="55"/>
      <c r="T682" s="40" t="s">
        <v>1145</v>
      </c>
      <c r="U682" s="63" t="s">
        <v>5388</v>
      </c>
    </row>
    <row r="683" spans="1:21" x14ac:dyDescent="0.25">
      <c r="A683" s="1">
        <v>1824</v>
      </c>
      <c r="B683" s="46" t="s">
        <v>277</v>
      </c>
      <c r="C683" s="46" t="s">
        <v>2206</v>
      </c>
      <c r="D683" s="46" t="s">
        <v>2299</v>
      </c>
      <c r="E683" s="47" t="s">
        <v>1119</v>
      </c>
      <c r="F683" s="47" t="s">
        <v>1120</v>
      </c>
      <c r="G683" s="47">
        <v>663335</v>
      </c>
      <c r="H683" s="57">
        <v>252.45000000000002</v>
      </c>
      <c r="I683" s="60">
        <f>IF(R683="UP",VLOOKUP($I$1,Änderungen!$F$1:$G$4,2,FALSE),IF(OR(ISERROR(FIND("NOVOS",B683)),ISERROR(FIND("Design ",B683))),IF(OR(ISERROR(FIND("thanos EVO",B683)),ISERROR(FIND("Design ",B683))),0,96.55),19.35))</f>
        <v>0</v>
      </c>
      <c r="J683" s="40"/>
      <c r="K683" s="40" t="s">
        <v>1172</v>
      </c>
      <c r="L683" s="29">
        <f>IF(K683&lt;&gt;"",IFERROR(VLOOKUP(K683,Rabattwerte_eintragen!$A$3:$C$24,3,FALSE),0),0)</f>
        <v>0</v>
      </c>
      <c r="M683" s="58">
        <f>IF(H683&lt;&gt;"",H683*(1-L683)+I683*(1-VLOOKUP("A1",Rabattwerte_eintragen!$A$3:$C$26,3,FALSE)),"")</f>
        <v>252.45000000000002</v>
      </c>
      <c r="N683" s="40"/>
      <c r="O683" s="39" t="str">
        <f t="shared" si="13"/>
        <v>Artikel online anzeigen</v>
      </c>
      <c r="P683" s="45"/>
      <c r="Q683" s="49" t="s">
        <v>3039</v>
      </c>
      <c r="R683" s="37"/>
      <c r="S683" s="55"/>
      <c r="T683" s="40" t="s">
        <v>1145</v>
      </c>
      <c r="U683" s="63" t="s">
        <v>5388</v>
      </c>
    </row>
    <row r="684" spans="1:21" x14ac:dyDescent="0.25">
      <c r="A684" s="1">
        <v>1825</v>
      </c>
      <c r="B684" s="46" t="s">
        <v>278</v>
      </c>
      <c r="C684" s="46" t="s">
        <v>2206</v>
      </c>
      <c r="D684" s="46" t="s">
        <v>2299</v>
      </c>
      <c r="E684" s="47" t="s">
        <v>1119</v>
      </c>
      <c r="F684" s="47" t="s">
        <v>1120</v>
      </c>
      <c r="G684" s="47">
        <v>663342</v>
      </c>
      <c r="H684" s="57">
        <v>254.7</v>
      </c>
      <c r="I684" s="60">
        <f>IF(R684="UP",VLOOKUP($I$1,Änderungen!$F$1:$G$4,2,FALSE),IF(OR(ISERROR(FIND("NOVOS",B684)),ISERROR(FIND("Design ",B684))),IF(OR(ISERROR(FIND("thanos EVO",B684)),ISERROR(FIND("Design ",B684))),0,96.55),19.35))</f>
        <v>0</v>
      </c>
      <c r="J684" s="40"/>
      <c r="K684" s="40" t="s">
        <v>1172</v>
      </c>
      <c r="L684" s="29">
        <f>IF(K684&lt;&gt;"",IFERROR(VLOOKUP(K684,Rabattwerte_eintragen!$A$3:$C$24,3,FALSE),0),0)</f>
        <v>0</v>
      </c>
      <c r="M684" s="58">
        <f>IF(H684&lt;&gt;"",H684*(1-L684)+I684*(1-VLOOKUP("A1",Rabattwerte_eintragen!$A$3:$C$26,3,FALSE)),"")</f>
        <v>254.7</v>
      </c>
      <c r="N684" s="40"/>
      <c r="O684" s="39" t="str">
        <f t="shared" si="13"/>
        <v>Artikel online anzeigen</v>
      </c>
      <c r="P684" s="44"/>
      <c r="Q684" s="49" t="s">
        <v>3040</v>
      </c>
      <c r="R684" s="37"/>
      <c r="S684" s="55"/>
      <c r="T684" s="40" t="s">
        <v>1145</v>
      </c>
      <c r="U684" s="63" t="s">
        <v>5388</v>
      </c>
    </row>
    <row r="685" spans="1:21" x14ac:dyDescent="0.25">
      <c r="A685" s="1">
        <v>1826</v>
      </c>
      <c r="B685" s="46" t="s">
        <v>279</v>
      </c>
      <c r="C685" s="46" t="s">
        <v>2206</v>
      </c>
      <c r="D685" s="46" t="s">
        <v>2299</v>
      </c>
      <c r="E685" s="47" t="s">
        <v>1119</v>
      </c>
      <c r="F685" s="47" t="s">
        <v>1120</v>
      </c>
      <c r="G685" s="47">
        <v>663359</v>
      </c>
      <c r="H685" s="57">
        <v>256.45</v>
      </c>
      <c r="I685" s="60">
        <f>IF(R685="UP",VLOOKUP($I$1,Änderungen!$F$1:$G$4,2,FALSE),IF(OR(ISERROR(FIND("NOVOS",B685)),ISERROR(FIND("Design ",B685))),IF(OR(ISERROR(FIND("thanos EVO",B685)),ISERROR(FIND("Design ",B685))),0,96.55),19.35))</f>
        <v>0</v>
      </c>
      <c r="J685" s="40"/>
      <c r="K685" s="40" t="s">
        <v>1172</v>
      </c>
      <c r="L685" s="29">
        <f>IF(K685&lt;&gt;"",IFERROR(VLOOKUP(K685,Rabattwerte_eintragen!$A$3:$C$24,3,FALSE),0),0)</f>
        <v>0</v>
      </c>
      <c r="M685" s="58">
        <f>IF(H685&lt;&gt;"",H685*(1-L685)+I685*(1-VLOOKUP("A1",Rabattwerte_eintragen!$A$3:$C$26,3,FALSE)),"")</f>
        <v>256.45</v>
      </c>
      <c r="N685" s="40"/>
      <c r="O685" s="39" t="str">
        <f t="shared" si="13"/>
        <v>Artikel online anzeigen</v>
      </c>
      <c r="P685" s="44"/>
      <c r="Q685" s="49" t="s">
        <v>3041</v>
      </c>
      <c r="R685" s="37"/>
      <c r="S685" s="55"/>
      <c r="T685" s="40" t="s">
        <v>1145</v>
      </c>
      <c r="U685" s="63" t="s">
        <v>5388</v>
      </c>
    </row>
    <row r="686" spans="1:21" x14ac:dyDescent="0.25">
      <c r="A686" s="1">
        <v>1827</v>
      </c>
      <c r="B686" s="46" t="s">
        <v>280</v>
      </c>
      <c r="C686" s="46" t="s">
        <v>2206</v>
      </c>
      <c r="D686" s="46" t="s">
        <v>2299</v>
      </c>
      <c r="E686" s="47" t="s">
        <v>1119</v>
      </c>
      <c r="F686" s="47" t="s">
        <v>1120</v>
      </c>
      <c r="G686" s="47">
        <v>663366</v>
      </c>
      <c r="H686" s="57">
        <v>258.39999999999998</v>
      </c>
      <c r="I686" s="60">
        <f>IF(R686="UP",VLOOKUP($I$1,Änderungen!$F$1:$G$4,2,FALSE),IF(OR(ISERROR(FIND("NOVOS",B686)),ISERROR(FIND("Design ",B686))),IF(OR(ISERROR(FIND("thanos EVO",B686)),ISERROR(FIND("Design ",B686))),0,96.55),19.35))</f>
        <v>0</v>
      </c>
      <c r="J686" s="40"/>
      <c r="K686" s="40" t="s">
        <v>1172</v>
      </c>
      <c r="L686" s="29">
        <f>IF(K686&lt;&gt;"",IFERROR(VLOOKUP(K686,Rabattwerte_eintragen!$A$3:$C$24,3,FALSE),0),0)</f>
        <v>0</v>
      </c>
      <c r="M686" s="58">
        <f>IF(H686&lt;&gt;"",H686*(1-L686)+I686*(1-VLOOKUP("A1",Rabattwerte_eintragen!$A$3:$C$26,3,FALSE)),"")</f>
        <v>258.39999999999998</v>
      </c>
      <c r="N686" s="40"/>
      <c r="O686" s="39" t="str">
        <f t="shared" si="13"/>
        <v>Artikel online anzeigen</v>
      </c>
      <c r="P686" s="44"/>
      <c r="Q686" s="49" t="s">
        <v>3042</v>
      </c>
      <c r="R686" s="37"/>
      <c r="S686" s="55"/>
      <c r="T686" s="40" t="s">
        <v>1145</v>
      </c>
      <c r="U686" s="63" t="s">
        <v>5388</v>
      </c>
    </row>
    <row r="687" spans="1:21" x14ac:dyDescent="0.25">
      <c r="A687" s="1">
        <v>1829</v>
      </c>
      <c r="B687" s="46" t="s">
        <v>281</v>
      </c>
      <c r="C687" s="46" t="s">
        <v>2206</v>
      </c>
      <c r="D687" s="46" t="s">
        <v>2299</v>
      </c>
      <c r="E687" s="47" t="s">
        <v>1119</v>
      </c>
      <c r="F687" s="47" t="s">
        <v>1120</v>
      </c>
      <c r="G687" s="47">
        <v>663380</v>
      </c>
      <c r="H687" s="57">
        <v>250.95</v>
      </c>
      <c r="I687" s="60">
        <f>IF(R687="UP",VLOOKUP($I$1,Änderungen!$F$1:$G$4,2,FALSE),IF(OR(ISERROR(FIND("NOVOS",B687)),ISERROR(FIND("Design ",B687))),IF(OR(ISERROR(FIND("thanos EVO",B687)),ISERROR(FIND("Design ",B687))),0,96.55),19.35))</f>
        <v>0</v>
      </c>
      <c r="J687" s="40"/>
      <c r="K687" s="40" t="s">
        <v>1172</v>
      </c>
      <c r="L687" s="29">
        <f>IF(K687&lt;&gt;"",IFERROR(VLOOKUP(K687,Rabattwerte_eintragen!$A$3:$C$24,3,FALSE),0),0)</f>
        <v>0</v>
      </c>
      <c r="M687" s="58">
        <f>IF(H687&lt;&gt;"",H687*(1-L687)+I687*(1-VLOOKUP("A1",Rabattwerte_eintragen!$A$3:$C$26,3,FALSE)),"")</f>
        <v>250.95</v>
      </c>
      <c r="N687" s="40"/>
      <c r="O687" s="39" t="str">
        <f t="shared" si="13"/>
        <v>Artikel online anzeigen</v>
      </c>
      <c r="P687" s="45"/>
      <c r="Q687" s="49" t="s">
        <v>3043</v>
      </c>
      <c r="R687" s="37"/>
      <c r="S687" s="55"/>
      <c r="T687" s="40" t="s">
        <v>1145</v>
      </c>
      <c r="U687" s="63" t="s">
        <v>5389</v>
      </c>
    </row>
    <row r="688" spans="1:21" x14ac:dyDescent="0.25">
      <c r="A688" s="1">
        <v>1830</v>
      </c>
      <c r="B688" s="46" t="s">
        <v>282</v>
      </c>
      <c r="C688" s="46" t="s">
        <v>2206</v>
      </c>
      <c r="D688" s="46" t="s">
        <v>2299</v>
      </c>
      <c r="E688" s="47" t="s">
        <v>1119</v>
      </c>
      <c r="F688" s="47" t="s">
        <v>1120</v>
      </c>
      <c r="G688" s="47">
        <v>663397</v>
      </c>
      <c r="H688" s="57">
        <v>252.60000000000002</v>
      </c>
      <c r="I688" s="60">
        <f>IF(R688="UP",VLOOKUP($I$1,Änderungen!$F$1:$G$4,2,FALSE),IF(OR(ISERROR(FIND("NOVOS",B688)),ISERROR(FIND("Design ",B688))),IF(OR(ISERROR(FIND("thanos EVO",B688)),ISERROR(FIND("Design ",B688))),0,96.55),19.35))</f>
        <v>0</v>
      </c>
      <c r="J688" s="40" t="s">
        <v>1019</v>
      </c>
      <c r="K688" s="40" t="s">
        <v>1172</v>
      </c>
      <c r="L688" s="29">
        <f>IF(K688&lt;&gt;"",IFERROR(VLOOKUP(K688,Rabattwerte_eintragen!$A$3:$C$24,3,FALSE),0),0)</f>
        <v>0</v>
      </c>
      <c r="M688" s="58">
        <f>IF(H688&lt;&gt;"",H688*(1-L688)+I688*(1-VLOOKUP("A1",Rabattwerte_eintragen!$A$3:$C$26,3,FALSE)),"")</f>
        <v>252.60000000000002</v>
      </c>
      <c r="N688" s="40"/>
      <c r="O688" s="39" t="str">
        <f t="shared" si="13"/>
        <v>Artikel online anzeigen</v>
      </c>
      <c r="P688" s="44"/>
      <c r="Q688" s="49" t="s">
        <v>3044</v>
      </c>
      <c r="R688" s="37"/>
      <c r="S688" s="55"/>
      <c r="T688" s="40" t="s">
        <v>1145</v>
      </c>
      <c r="U688" s="63" t="s">
        <v>5390</v>
      </c>
    </row>
    <row r="689" spans="1:21" x14ac:dyDescent="0.25">
      <c r="A689" s="1">
        <v>1831</v>
      </c>
      <c r="B689" s="46" t="s">
        <v>283</v>
      </c>
      <c r="C689" s="46" t="s">
        <v>2206</v>
      </c>
      <c r="D689" s="46" t="s">
        <v>2299</v>
      </c>
      <c r="E689" s="47" t="s">
        <v>1119</v>
      </c>
      <c r="F689" s="47" t="s">
        <v>1120</v>
      </c>
      <c r="G689" s="47">
        <v>663403</v>
      </c>
      <c r="H689" s="57">
        <v>254.25</v>
      </c>
      <c r="I689" s="60">
        <f>IF(R689="UP",VLOOKUP($I$1,Änderungen!$F$1:$G$4,2,FALSE),IF(OR(ISERROR(FIND("NOVOS",B689)),ISERROR(FIND("Design ",B689))),IF(OR(ISERROR(FIND("thanos EVO",B689)),ISERROR(FIND("Design ",B689))),0,96.55),19.35))</f>
        <v>0</v>
      </c>
      <c r="J689" s="40"/>
      <c r="K689" s="40" t="s">
        <v>1172</v>
      </c>
      <c r="L689" s="29">
        <f>IF(K689&lt;&gt;"",IFERROR(VLOOKUP(K689,Rabattwerte_eintragen!$A$3:$C$24,3,FALSE),0),0)</f>
        <v>0</v>
      </c>
      <c r="M689" s="58">
        <f>IF(H689&lt;&gt;"",H689*(1-L689)+I689*(1-VLOOKUP("A1",Rabattwerte_eintragen!$A$3:$C$26,3,FALSE)),"")</f>
        <v>254.25</v>
      </c>
      <c r="N689" s="40"/>
      <c r="O689" s="39" t="str">
        <f t="shared" si="13"/>
        <v>Artikel online anzeigen</v>
      </c>
      <c r="P689" s="44"/>
      <c r="Q689" s="49" t="s">
        <v>3045</v>
      </c>
      <c r="R689" s="37"/>
      <c r="S689" s="55"/>
      <c r="T689" s="40" t="s">
        <v>1145</v>
      </c>
      <c r="U689" s="63" t="s">
        <v>5390</v>
      </c>
    </row>
    <row r="690" spans="1:21" x14ac:dyDescent="0.25">
      <c r="A690" s="1">
        <v>1832</v>
      </c>
      <c r="B690" s="46" t="s">
        <v>284</v>
      </c>
      <c r="C690" s="46" t="s">
        <v>2206</v>
      </c>
      <c r="D690" s="46" t="s">
        <v>2299</v>
      </c>
      <c r="E690" s="47" t="s">
        <v>1119</v>
      </c>
      <c r="F690" s="47" t="s">
        <v>1120</v>
      </c>
      <c r="G690" s="47">
        <v>663410</v>
      </c>
      <c r="H690" s="57">
        <v>254.85</v>
      </c>
      <c r="I690" s="60">
        <f>IF(R690="UP",VLOOKUP($I$1,Änderungen!$F$1:$G$4,2,FALSE),IF(OR(ISERROR(FIND("NOVOS",B690)),ISERROR(FIND("Design ",B690))),IF(OR(ISERROR(FIND("thanos EVO",B690)),ISERROR(FIND("Design ",B690))),0,96.55),19.35))</f>
        <v>0</v>
      </c>
      <c r="J690" s="40"/>
      <c r="K690" s="40" t="s">
        <v>1172</v>
      </c>
      <c r="L690" s="29">
        <f>IF(K690&lt;&gt;"",IFERROR(VLOOKUP(K690,Rabattwerte_eintragen!$A$3:$C$24,3,FALSE),0),0)</f>
        <v>0</v>
      </c>
      <c r="M690" s="58">
        <f>IF(H690&lt;&gt;"",H690*(1-L690)+I690*(1-VLOOKUP("A1",Rabattwerte_eintragen!$A$3:$C$26,3,FALSE)),"")</f>
        <v>254.85</v>
      </c>
      <c r="N690" s="40"/>
      <c r="O690" s="39" t="str">
        <f t="shared" si="13"/>
        <v>Artikel online anzeigen</v>
      </c>
      <c r="P690" s="45"/>
      <c r="Q690" s="49" t="s">
        <v>3046</v>
      </c>
      <c r="R690" s="37"/>
      <c r="S690" s="55"/>
      <c r="T690" s="40" t="s">
        <v>1145</v>
      </c>
      <c r="U690" s="63" t="s">
        <v>5390</v>
      </c>
    </row>
    <row r="691" spans="1:21" x14ac:dyDescent="0.25">
      <c r="A691" s="1">
        <v>1833</v>
      </c>
      <c r="B691" s="46" t="s">
        <v>285</v>
      </c>
      <c r="C691" s="46" t="s">
        <v>2206</v>
      </c>
      <c r="D691" s="46" t="s">
        <v>2299</v>
      </c>
      <c r="E691" s="47" t="s">
        <v>1119</v>
      </c>
      <c r="F691" s="47" t="s">
        <v>1120</v>
      </c>
      <c r="G691" s="47">
        <v>663427</v>
      </c>
      <c r="H691" s="57">
        <v>257.04999999999995</v>
      </c>
      <c r="I691" s="60">
        <f>IF(R691="UP",VLOOKUP($I$1,Änderungen!$F$1:$G$4,2,FALSE),IF(OR(ISERROR(FIND("NOVOS",B691)),ISERROR(FIND("Design ",B691))),IF(OR(ISERROR(FIND("thanos EVO",B691)),ISERROR(FIND("Design ",B691))),0,96.55),19.35))</f>
        <v>0</v>
      </c>
      <c r="J691" s="40"/>
      <c r="K691" s="40" t="s">
        <v>1172</v>
      </c>
      <c r="L691" s="29">
        <f>IF(K691&lt;&gt;"",IFERROR(VLOOKUP(K691,Rabattwerte_eintragen!$A$3:$C$24,3,FALSE),0),0)</f>
        <v>0</v>
      </c>
      <c r="M691" s="58">
        <f>IF(H691&lt;&gt;"",H691*(1-L691)+I691*(1-VLOOKUP("A1",Rabattwerte_eintragen!$A$3:$C$26,3,FALSE)),"")</f>
        <v>257.04999999999995</v>
      </c>
      <c r="N691" s="40"/>
      <c r="O691" s="39" t="str">
        <f t="shared" si="13"/>
        <v>Artikel online anzeigen</v>
      </c>
      <c r="P691" s="44"/>
      <c r="Q691" s="49" t="s">
        <v>3047</v>
      </c>
      <c r="R691" s="37"/>
      <c r="S691" s="55"/>
      <c r="T691" s="40" t="s">
        <v>1145</v>
      </c>
      <c r="U691" s="63" t="s">
        <v>5390</v>
      </c>
    </row>
    <row r="692" spans="1:21" x14ac:dyDescent="0.25">
      <c r="A692" s="1">
        <v>1834</v>
      </c>
      <c r="B692" s="46" t="s">
        <v>286</v>
      </c>
      <c r="C692" s="46" t="s">
        <v>2206</v>
      </c>
      <c r="D692" s="46" t="s">
        <v>2299</v>
      </c>
      <c r="E692" s="47" t="s">
        <v>1119</v>
      </c>
      <c r="F692" s="47" t="s">
        <v>1120</v>
      </c>
      <c r="G692" s="47">
        <v>663434</v>
      </c>
      <c r="H692" s="57">
        <v>258.85000000000002</v>
      </c>
      <c r="I692" s="60">
        <f>IF(R692="UP",VLOOKUP($I$1,Änderungen!$F$1:$G$4,2,FALSE),IF(OR(ISERROR(FIND("NOVOS",B692)),ISERROR(FIND("Design ",B692))),IF(OR(ISERROR(FIND("thanos EVO",B692)),ISERROR(FIND("Design ",B692))),0,96.55),19.35))</f>
        <v>0</v>
      </c>
      <c r="J692" s="40"/>
      <c r="K692" s="40" t="s">
        <v>1172</v>
      </c>
      <c r="L692" s="29">
        <f>IF(K692&lt;&gt;"",IFERROR(VLOOKUP(K692,Rabattwerte_eintragen!$A$3:$C$24,3,FALSE),0),0)</f>
        <v>0</v>
      </c>
      <c r="M692" s="58">
        <f>IF(H692&lt;&gt;"",H692*(1-L692)+I692*(1-VLOOKUP("A1",Rabattwerte_eintragen!$A$3:$C$26,3,FALSE)),"")</f>
        <v>258.85000000000002</v>
      </c>
      <c r="N692" s="40"/>
      <c r="O692" s="39" t="str">
        <f t="shared" si="13"/>
        <v>Artikel online anzeigen</v>
      </c>
      <c r="P692" s="44"/>
      <c r="Q692" s="49" t="s">
        <v>3048</v>
      </c>
      <c r="R692" s="37"/>
      <c r="S692" s="55"/>
      <c r="T692" s="40" t="s">
        <v>1145</v>
      </c>
      <c r="U692" s="63" t="s">
        <v>5390</v>
      </c>
    </row>
    <row r="693" spans="1:21" x14ac:dyDescent="0.25">
      <c r="A693" s="1">
        <v>1835</v>
      </c>
      <c r="B693" s="46" t="s">
        <v>287</v>
      </c>
      <c r="C693" s="46" t="s">
        <v>2206</v>
      </c>
      <c r="D693" s="46" t="s">
        <v>2299</v>
      </c>
      <c r="E693" s="47" t="s">
        <v>1119</v>
      </c>
      <c r="F693" s="47" t="s">
        <v>1120</v>
      </c>
      <c r="G693" s="47">
        <v>663441</v>
      </c>
      <c r="H693" s="57">
        <v>260.75</v>
      </c>
      <c r="I693" s="60">
        <f>IF(R693="UP",VLOOKUP($I$1,Änderungen!$F$1:$G$4,2,FALSE),IF(OR(ISERROR(FIND("NOVOS",B693)),ISERROR(FIND("Design ",B693))),IF(OR(ISERROR(FIND("thanos EVO",B693)),ISERROR(FIND("Design ",B693))),0,96.55),19.35))</f>
        <v>0</v>
      </c>
      <c r="J693" s="40"/>
      <c r="K693" s="40" t="s">
        <v>1172</v>
      </c>
      <c r="L693" s="29">
        <f>IF(K693&lt;&gt;"",IFERROR(VLOOKUP(K693,Rabattwerte_eintragen!$A$3:$C$24,3,FALSE),0),0)</f>
        <v>0</v>
      </c>
      <c r="M693" s="58">
        <f>IF(H693&lt;&gt;"",H693*(1-L693)+I693*(1-VLOOKUP("A1",Rabattwerte_eintragen!$A$3:$C$26,3,FALSE)),"")</f>
        <v>260.75</v>
      </c>
      <c r="N693" s="40"/>
      <c r="O693" s="39" t="str">
        <f t="shared" si="13"/>
        <v>Artikel online anzeigen</v>
      </c>
      <c r="P693" s="45"/>
      <c r="Q693" s="49" t="s">
        <v>3049</v>
      </c>
      <c r="R693" s="37"/>
      <c r="S693" s="55"/>
      <c r="T693" s="40" t="s">
        <v>1145</v>
      </c>
      <c r="U693" s="63" t="s">
        <v>5390</v>
      </c>
    </row>
    <row r="694" spans="1:21" x14ac:dyDescent="0.25">
      <c r="A694" s="1">
        <v>1836</v>
      </c>
      <c r="B694" s="46" t="s">
        <v>288</v>
      </c>
      <c r="C694" s="46" t="s">
        <v>2206</v>
      </c>
      <c r="D694" s="46" t="s">
        <v>2299</v>
      </c>
      <c r="E694" s="47" t="s">
        <v>1119</v>
      </c>
      <c r="F694" s="47" t="s">
        <v>1120</v>
      </c>
      <c r="G694" s="47">
        <v>663526</v>
      </c>
      <c r="H694" s="57">
        <v>250.95</v>
      </c>
      <c r="I694" s="60">
        <f>IF(R694="UP",VLOOKUP($I$1,Änderungen!$F$1:$G$4,2,FALSE),IF(OR(ISERROR(FIND("NOVOS",B694)),ISERROR(FIND("Design ",B694))),IF(OR(ISERROR(FIND("thanos EVO",B694)),ISERROR(FIND("Design ",B694))),0,96.55),19.35))</f>
        <v>0</v>
      </c>
      <c r="J694" s="40"/>
      <c r="K694" s="40" t="s">
        <v>1172</v>
      </c>
      <c r="L694" s="29">
        <f>IF(K694&lt;&gt;"",IFERROR(VLOOKUP(K694,Rabattwerte_eintragen!$A$3:$C$24,3,FALSE),0),0)</f>
        <v>0</v>
      </c>
      <c r="M694" s="58">
        <f>IF(H694&lt;&gt;"",H694*(1-L694)+I694*(1-VLOOKUP("A1",Rabattwerte_eintragen!$A$3:$C$26,3,FALSE)),"")</f>
        <v>250.95</v>
      </c>
      <c r="N694" s="40"/>
      <c r="O694" s="39" t="str">
        <f t="shared" si="13"/>
        <v>Artikel online anzeigen</v>
      </c>
      <c r="P694" s="44"/>
      <c r="Q694" s="49" t="s">
        <v>3050</v>
      </c>
      <c r="R694" s="37"/>
      <c r="S694" s="55"/>
      <c r="T694" s="40" t="s">
        <v>1145</v>
      </c>
      <c r="U694" s="63" t="s">
        <v>5391</v>
      </c>
    </row>
    <row r="695" spans="1:21" x14ac:dyDescent="0.25">
      <c r="A695" s="1">
        <v>1837</v>
      </c>
      <c r="B695" s="46" t="s">
        <v>289</v>
      </c>
      <c r="C695" s="46" t="s">
        <v>2206</v>
      </c>
      <c r="D695" s="46" t="s">
        <v>2299</v>
      </c>
      <c r="E695" s="47" t="s">
        <v>1119</v>
      </c>
      <c r="F695" s="47" t="s">
        <v>1120</v>
      </c>
      <c r="G695" s="47">
        <v>663533</v>
      </c>
      <c r="H695" s="57">
        <v>252.60000000000002</v>
      </c>
      <c r="I695" s="60">
        <f>IF(R695="UP",VLOOKUP($I$1,Änderungen!$F$1:$G$4,2,FALSE),IF(OR(ISERROR(FIND("NOVOS",B695)),ISERROR(FIND("Design ",B695))),IF(OR(ISERROR(FIND("thanos EVO",B695)),ISERROR(FIND("Design ",B695))),0,96.55),19.35))</f>
        <v>0</v>
      </c>
      <c r="J695" s="40"/>
      <c r="K695" s="40" t="s">
        <v>1172</v>
      </c>
      <c r="L695" s="29">
        <f>IF(K695&lt;&gt;"",IFERROR(VLOOKUP(K695,Rabattwerte_eintragen!$A$3:$C$24,3,FALSE),0),0)</f>
        <v>0</v>
      </c>
      <c r="M695" s="58">
        <f>IF(H695&lt;&gt;"",H695*(1-L695)+I695*(1-VLOOKUP("A1",Rabattwerte_eintragen!$A$3:$C$26,3,FALSE)),"")</f>
        <v>252.60000000000002</v>
      </c>
      <c r="N695" s="40"/>
      <c r="O695" s="39" t="str">
        <f t="shared" si="13"/>
        <v>Artikel online anzeigen</v>
      </c>
      <c r="P695" s="45"/>
      <c r="Q695" s="49" t="s">
        <v>3051</v>
      </c>
      <c r="R695" s="37"/>
      <c r="S695" s="55"/>
      <c r="T695" s="40" t="s">
        <v>1145</v>
      </c>
      <c r="U695" s="63" t="s">
        <v>5391</v>
      </c>
    </row>
    <row r="696" spans="1:21" x14ac:dyDescent="0.25">
      <c r="A696" s="1">
        <v>1838</v>
      </c>
      <c r="B696" s="46" t="s">
        <v>290</v>
      </c>
      <c r="C696" s="46" t="s">
        <v>2206</v>
      </c>
      <c r="D696" s="46" t="s">
        <v>2299</v>
      </c>
      <c r="E696" s="47" t="s">
        <v>1119</v>
      </c>
      <c r="F696" s="47" t="s">
        <v>1120</v>
      </c>
      <c r="G696" s="47">
        <v>663540</v>
      </c>
      <c r="H696" s="57">
        <v>254.25</v>
      </c>
      <c r="I696" s="60">
        <f>IF(R696="UP",VLOOKUP($I$1,Änderungen!$F$1:$G$4,2,FALSE),IF(OR(ISERROR(FIND("NOVOS",B696)),ISERROR(FIND("Design ",B696))),IF(OR(ISERROR(FIND("thanos EVO",B696)),ISERROR(FIND("Design ",B696))),0,96.55),19.35))</f>
        <v>0</v>
      </c>
      <c r="J696" s="40"/>
      <c r="K696" s="40" t="s">
        <v>1172</v>
      </c>
      <c r="L696" s="29">
        <f>IF(K696&lt;&gt;"",IFERROR(VLOOKUP(K696,Rabattwerte_eintragen!$A$3:$C$24,3,FALSE),0),0)</f>
        <v>0</v>
      </c>
      <c r="M696" s="58">
        <f>IF(H696&lt;&gt;"",H696*(1-L696)+I696*(1-VLOOKUP("A1",Rabattwerte_eintragen!$A$3:$C$26,3,FALSE)),"")</f>
        <v>254.25</v>
      </c>
      <c r="N696" s="40"/>
      <c r="O696" s="39" t="str">
        <f t="shared" si="13"/>
        <v>Artikel online anzeigen</v>
      </c>
      <c r="P696" s="45"/>
      <c r="Q696" s="49" t="s">
        <v>3052</v>
      </c>
      <c r="R696" s="37"/>
      <c r="S696" s="55"/>
      <c r="T696" s="40" t="s">
        <v>1145</v>
      </c>
      <c r="U696" s="63" t="s">
        <v>5391</v>
      </c>
    </row>
    <row r="697" spans="1:21" x14ac:dyDescent="0.25">
      <c r="A697" s="1">
        <v>1839</v>
      </c>
      <c r="B697" s="46" t="s">
        <v>291</v>
      </c>
      <c r="C697" s="46" t="s">
        <v>2206</v>
      </c>
      <c r="D697" s="46" t="s">
        <v>2299</v>
      </c>
      <c r="E697" s="47" t="s">
        <v>1119</v>
      </c>
      <c r="F697" s="47" t="s">
        <v>1120</v>
      </c>
      <c r="G697" s="47">
        <v>663557</v>
      </c>
      <c r="H697" s="57">
        <v>254.85</v>
      </c>
      <c r="I697" s="60">
        <f>IF(R697="UP",VLOOKUP($I$1,Änderungen!$F$1:$G$4,2,FALSE),IF(OR(ISERROR(FIND("NOVOS",B697)),ISERROR(FIND("Design ",B697))),IF(OR(ISERROR(FIND("thanos EVO",B697)),ISERROR(FIND("Design ",B697))),0,96.55),19.35))</f>
        <v>0</v>
      </c>
      <c r="J697" s="40"/>
      <c r="K697" s="40" t="s">
        <v>1172</v>
      </c>
      <c r="L697" s="29">
        <f>IF(K697&lt;&gt;"",IFERROR(VLOOKUP(K697,Rabattwerte_eintragen!$A$3:$C$24,3,FALSE),0),0)</f>
        <v>0</v>
      </c>
      <c r="M697" s="58">
        <f>IF(H697&lt;&gt;"",H697*(1-L697)+I697*(1-VLOOKUP("A1",Rabattwerte_eintragen!$A$3:$C$26,3,FALSE)),"")</f>
        <v>254.85</v>
      </c>
      <c r="N697" s="40"/>
      <c r="O697" s="39" t="str">
        <f t="shared" si="13"/>
        <v>Artikel online anzeigen</v>
      </c>
      <c r="P697" s="44"/>
      <c r="Q697" s="49" t="s">
        <v>3053</v>
      </c>
      <c r="R697" s="37"/>
      <c r="S697" s="55"/>
      <c r="T697" s="40" t="s">
        <v>1145</v>
      </c>
      <c r="U697" s="63" t="s">
        <v>5391</v>
      </c>
    </row>
    <row r="698" spans="1:21" x14ac:dyDescent="0.25">
      <c r="A698" s="1">
        <v>1840</v>
      </c>
      <c r="B698" s="46" t="s">
        <v>292</v>
      </c>
      <c r="C698" s="46" t="s">
        <v>2206</v>
      </c>
      <c r="D698" s="46" t="s">
        <v>2299</v>
      </c>
      <c r="E698" s="47" t="s">
        <v>1119</v>
      </c>
      <c r="F698" s="47" t="s">
        <v>1120</v>
      </c>
      <c r="G698" s="47">
        <v>663564</v>
      </c>
      <c r="H698" s="57">
        <v>257.04999999999995</v>
      </c>
      <c r="I698" s="60">
        <f>IF(R698="UP",VLOOKUP($I$1,Änderungen!$F$1:$G$4,2,FALSE),IF(OR(ISERROR(FIND("NOVOS",B698)),ISERROR(FIND("Design ",B698))),IF(OR(ISERROR(FIND("thanos EVO",B698)),ISERROR(FIND("Design ",B698))),0,96.55),19.35))</f>
        <v>0</v>
      </c>
      <c r="J698" s="40"/>
      <c r="K698" s="40" t="s">
        <v>1172</v>
      </c>
      <c r="L698" s="29">
        <f>IF(K698&lt;&gt;"",IFERROR(VLOOKUP(K698,Rabattwerte_eintragen!$A$3:$C$24,3,FALSE),0),0)</f>
        <v>0</v>
      </c>
      <c r="M698" s="58">
        <f>IF(H698&lt;&gt;"",H698*(1-L698)+I698*(1-VLOOKUP("A1",Rabattwerte_eintragen!$A$3:$C$26,3,FALSE)),"")</f>
        <v>257.04999999999995</v>
      </c>
      <c r="N698" s="40"/>
      <c r="O698" s="39" t="str">
        <f t="shared" si="13"/>
        <v>Artikel online anzeigen</v>
      </c>
      <c r="P698" s="45"/>
      <c r="Q698" s="49" t="s">
        <v>3054</v>
      </c>
      <c r="R698" s="37"/>
      <c r="S698" s="55"/>
      <c r="T698" s="40" t="s">
        <v>1145</v>
      </c>
      <c r="U698" s="63" t="s">
        <v>5391</v>
      </c>
    </row>
    <row r="699" spans="1:21" x14ac:dyDescent="0.25">
      <c r="A699" s="1">
        <v>1841</v>
      </c>
      <c r="B699" s="46" t="s">
        <v>293</v>
      </c>
      <c r="C699" s="46" t="s">
        <v>2206</v>
      </c>
      <c r="D699" s="46" t="s">
        <v>2299</v>
      </c>
      <c r="E699" s="47" t="s">
        <v>1119</v>
      </c>
      <c r="F699" s="47" t="s">
        <v>1120</v>
      </c>
      <c r="G699" s="47">
        <v>663571</v>
      </c>
      <c r="H699" s="57">
        <v>258.85000000000002</v>
      </c>
      <c r="I699" s="60">
        <f>IF(R699="UP",VLOOKUP($I$1,Änderungen!$F$1:$G$4,2,FALSE),IF(OR(ISERROR(FIND("NOVOS",B699)),ISERROR(FIND("Design ",B699))),IF(OR(ISERROR(FIND("thanos EVO",B699)),ISERROR(FIND("Design ",B699))),0,96.55),19.35))</f>
        <v>0</v>
      </c>
      <c r="J699" s="40"/>
      <c r="K699" s="40" t="s">
        <v>1172</v>
      </c>
      <c r="L699" s="29">
        <f>IF(K699&lt;&gt;"",IFERROR(VLOOKUP(K699,Rabattwerte_eintragen!$A$3:$C$24,3,FALSE),0),0)</f>
        <v>0</v>
      </c>
      <c r="M699" s="58">
        <f>IF(H699&lt;&gt;"",H699*(1-L699)+I699*(1-VLOOKUP("A1",Rabattwerte_eintragen!$A$3:$C$26,3,FALSE)),"")</f>
        <v>258.85000000000002</v>
      </c>
      <c r="N699" s="40"/>
      <c r="O699" s="39" t="str">
        <f t="shared" si="13"/>
        <v>Artikel online anzeigen</v>
      </c>
      <c r="P699" s="44"/>
      <c r="Q699" s="49" t="s">
        <v>3055</v>
      </c>
      <c r="R699" s="37"/>
      <c r="S699" s="55"/>
      <c r="T699" s="40" t="s">
        <v>1145</v>
      </c>
      <c r="U699" s="63" t="s">
        <v>5391</v>
      </c>
    </row>
    <row r="700" spans="1:21" x14ac:dyDescent="0.25">
      <c r="A700" s="1">
        <v>1842</v>
      </c>
      <c r="B700" s="46" t="s">
        <v>294</v>
      </c>
      <c r="C700" s="46" t="s">
        <v>2206</v>
      </c>
      <c r="D700" s="46" t="s">
        <v>2299</v>
      </c>
      <c r="E700" s="47" t="s">
        <v>1119</v>
      </c>
      <c r="F700" s="47" t="s">
        <v>1120</v>
      </c>
      <c r="G700" s="47">
        <v>663588</v>
      </c>
      <c r="H700" s="57">
        <v>260.75</v>
      </c>
      <c r="I700" s="60">
        <f>IF(R700="UP",VLOOKUP($I$1,Änderungen!$F$1:$G$4,2,FALSE),IF(OR(ISERROR(FIND("NOVOS",B700)),ISERROR(FIND("Design ",B700))),IF(OR(ISERROR(FIND("thanos EVO",B700)),ISERROR(FIND("Design ",B700))),0,96.55),19.35))</f>
        <v>0</v>
      </c>
      <c r="J700" s="40"/>
      <c r="K700" s="40" t="s">
        <v>1172</v>
      </c>
      <c r="L700" s="29">
        <f>IF(K700&lt;&gt;"",IFERROR(VLOOKUP(K700,Rabattwerte_eintragen!$A$3:$C$24,3,FALSE),0),0)</f>
        <v>0</v>
      </c>
      <c r="M700" s="58">
        <f>IF(H700&lt;&gt;"",H700*(1-L700)+I700*(1-VLOOKUP("A1",Rabattwerte_eintragen!$A$3:$C$26,3,FALSE)),"")</f>
        <v>260.75</v>
      </c>
      <c r="N700" s="40"/>
      <c r="O700" s="39" t="str">
        <f t="shared" si="13"/>
        <v>Artikel online anzeigen</v>
      </c>
      <c r="P700" s="44"/>
      <c r="Q700" s="49" t="s">
        <v>3056</v>
      </c>
      <c r="R700" s="37"/>
      <c r="S700" s="55"/>
      <c r="T700" s="40" t="s">
        <v>1145</v>
      </c>
      <c r="U700" s="63" t="s">
        <v>5391</v>
      </c>
    </row>
    <row r="701" spans="1:21" x14ac:dyDescent="0.25">
      <c r="A701" s="1">
        <v>1843</v>
      </c>
      <c r="B701" s="46" t="s">
        <v>295</v>
      </c>
      <c r="C701" s="46" t="s">
        <v>2206</v>
      </c>
      <c r="D701" s="46" t="s">
        <v>2299</v>
      </c>
      <c r="E701" s="47" t="s">
        <v>1119</v>
      </c>
      <c r="F701" s="47" t="s">
        <v>1120</v>
      </c>
      <c r="G701" s="47">
        <v>663458</v>
      </c>
      <c r="H701" s="57">
        <v>299.10000000000002</v>
      </c>
      <c r="I701" s="60">
        <f>IF(R701="UP",VLOOKUP($I$1,Änderungen!$F$1:$G$4,2,FALSE),IF(OR(ISERROR(FIND("NOVOS",B701)),ISERROR(FIND("Design ",B701))),IF(OR(ISERROR(FIND("thanos EVO",B701)),ISERROR(FIND("Design ",B701))),0,96.55),19.35))</f>
        <v>0</v>
      </c>
      <c r="J701" s="40"/>
      <c r="K701" s="40" t="s">
        <v>1172</v>
      </c>
      <c r="L701" s="29">
        <f>IF(K701&lt;&gt;"",IFERROR(VLOOKUP(K701,Rabattwerte_eintragen!$A$3:$C$24,3,FALSE),0),0)</f>
        <v>0</v>
      </c>
      <c r="M701" s="58">
        <f>IF(H701&lt;&gt;"",H701*(1-L701)+I701*(1-VLOOKUP("A1",Rabattwerte_eintragen!$A$3:$C$26,3,FALSE)),"")</f>
        <v>299.10000000000002</v>
      </c>
      <c r="N701" s="40"/>
      <c r="O701" s="39" t="str">
        <f t="shared" si="13"/>
        <v>Artikel online anzeigen</v>
      </c>
      <c r="P701" s="44"/>
      <c r="Q701" s="49" t="s">
        <v>3057</v>
      </c>
      <c r="R701" s="37"/>
      <c r="S701" s="55"/>
      <c r="T701" s="40" t="s">
        <v>1145</v>
      </c>
      <c r="U701" s="63" t="s">
        <v>5392</v>
      </c>
    </row>
    <row r="702" spans="1:21" x14ac:dyDescent="0.25">
      <c r="A702" s="1">
        <v>1844</v>
      </c>
      <c r="B702" s="46" t="s">
        <v>296</v>
      </c>
      <c r="C702" s="46" t="s">
        <v>2206</v>
      </c>
      <c r="D702" s="46" t="s">
        <v>2299</v>
      </c>
      <c r="E702" s="47" t="s">
        <v>1119</v>
      </c>
      <c r="F702" s="47" t="s">
        <v>1120</v>
      </c>
      <c r="G702" s="47">
        <v>663465</v>
      </c>
      <c r="H702" s="57">
        <v>300.7</v>
      </c>
      <c r="I702" s="60">
        <f>IF(R702="UP",VLOOKUP($I$1,Änderungen!$F$1:$G$4,2,FALSE),IF(OR(ISERROR(FIND("NOVOS",B702)),ISERROR(FIND("Design ",B702))),IF(OR(ISERROR(FIND("thanos EVO",B702)),ISERROR(FIND("Design ",B702))),0,96.55),19.35))</f>
        <v>0</v>
      </c>
      <c r="J702" s="40"/>
      <c r="K702" s="40" t="s">
        <v>1172</v>
      </c>
      <c r="L702" s="29">
        <f>IF(K702&lt;&gt;"",IFERROR(VLOOKUP(K702,Rabattwerte_eintragen!$A$3:$C$24,3,FALSE),0),0)</f>
        <v>0</v>
      </c>
      <c r="M702" s="58">
        <f>IF(H702&lt;&gt;"",H702*(1-L702)+I702*(1-VLOOKUP("A1",Rabattwerte_eintragen!$A$3:$C$26,3,FALSE)),"")</f>
        <v>300.7</v>
      </c>
      <c r="N702" s="40"/>
      <c r="O702" s="39" t="str">
        <f t="shared" si="13"/>
        <v>Artikel online anzeigen</v>
      </c>
      <c r="P702" s="44"/>
      <c r="Q702" s="49" t="s">
        <v>3058</v>
      </c>
      <c r="R702" s="37"/>
      <c r="S702" s="55"/>
      <c r="T702" s="40" t="s">
        <v>1145</v>
      </c>
      <c r="U702" s="63" t="s">
        <v>5392</v>
      </c>
    </row>
    <row r="703" spans="1:21" x14ac:dyDescent="0.25">
      <c r="A703" s="1">
        <v>1845</v>
      </c>
      <c r="B703" s="46" t="s">
        <v>297</v>
      </c>
      <c r="C703" s="46" t="s">
        <v>2206</v>
      </c>
      <c r="D703" s="46" t="s">
        <v>2299</v>
      </c>
      <c r="E703" s="47" t="s">
        <v>1119</v>
      </c>
      <c r="F703" s="47" t="s">
        <v>1120</v>
      </c>
      <c r="G703" s="47">
        <v>663472</v>
      </c>
      <c r="H703" s="57">
        <v>302.35000000000002</v>
      </c>
      <c r="I703" s="60">
        <f>IF(R703="UP",VLOOKUP($I$1,Änderungen!$F$1:$G$4,2,FALSE),IF(OR(ISERROR(FIND("NOVOS",B703)),ISERROR(FIND("Design ",B703))),IF(OR(ISERROR(FIND("thanos EVO",B703)),ISERROR(FIND("Design ",B703))),0,96.55),19.35))</f>
        <v>0</v>
      </c>
      <c r="J703" s="40"/>
      <c r="K703" s="40" t="s">
        <v>1172</v>
      </c>
      <c r="L703" s="29">
        <f>IF(K703&lt;&gt;"",IFERROR(VLOOKUP(K703,Rabattwerte_eintragen!$A$3:$C$24,3,FALSE),0),0)</f>
        <v>0</v>
      </c>
      <c r="M703" s="58">
        <f>IF(H703&lt;&gt;"",H703*(1-L703)+I703*(1-VLOOKUP("A1",Rabattwerte_eintragen!$A$3:$C$26,3,FALSE)),"")</f>
        <v>302.35000000000002</v>
      </c>
      <c r="N703" s="40"/>
      <c r="O703" s="39" t="str">
        <f t="shared" si="13"/>
        <v>Artikel online anzeigen</v>
      </c>
      <c r="P703" s="45"/>
      <c r="Q703" s="49" t="s">
        <v>3059</v>
      </c>
      <c r="R703" s="37"/>
      <c r="S703" s="55"/>
      <c r="T703" s="40" t="s">
        <v>1145</v>
      </c>
      <c r="U703" s="63" t="s">
        <v>5392</v>
      </c>
    </row>
    <row r="704" spans="1:21" x14ac:dyDescent="0.25">
      <c r="A704" s="1">
        <v>1846</v>
      </c>
      <c r="B704" s="46" t="s">
        <v>298</v>
      </c>
      <c r="C704" s="46" t="s">
        <v>2206</v>
      </c>
      <c r="D704" s="46" t="s">
        <v>2299</v>
      </c>
      <c r="E704" s="47" t="s">
        <v>1119</v>
      </c>
      <c r="F704" s="47" t="s">
        <v>1120</v>
      </c>
      <c r="G704" s="47">
        <v>663489</v>
      </c>
      <c r="H704" s="57">
        <v>302.95000000000005</v>
      </c>
      <c r="I704" s="60">
        <f>IF(R704="UP",VLOOKUP($I$1,Änderungen!$F$1:$G$4,2,FALSE),IF(OR(ISERROR(FIND("NOVOS",B704)),ISERROR(FIND("Design ",B704))),IF(OR(ISERROR(FIND("thanos EVO",B704)),ISERROR(FIND("Design ",B704))),0,96.55),19.35))</f>
        <v>0</v>
      </c>
      <c r="J704" s="40"/>
      <c r="K704" s="40" t="s">
        <v>1172</v>
      </c>
      <c r="L704" s="29">
        <f>IF(K704&lt;&gt;"",IFERROR(VLOOKUP(K704,Rabattwerte_eintragen!$A$3:$C$24,3,FALSE),0),0)</f>
        <v>0</v>
      </c>
      <c r="M704" s="58">
        <f>IF(H704&lt;&gt;"",H704*(1-L704)+I704*(1-VLOOKUP("A1",Rabattwerte_eintragen!$A$3:$C$26,3,FALSE)),"")</f>
        <v>302.95000000000005</v>
      </c>
      <c r="N704" s="40"/>
      <c r="O704" s="39" t="str">
        <f t="shared" si="13"/>
        <v>Artikel online anzeigen</v>
      </c>
      <c r="P704" s="44"/>
      <c r="Q704" s="49" t="s">
        <v>3060</v>
      </c>
      <c r="R704" s="37"/>
      <c r="S704" s="55"/>
      <c r="T704" s="40" t="s">
        <v>1145</v>
      </c>
      <c r="U704" s="63" t="s">
        <v>5392</v>
      </c>
    </row>
    <row r="705" spans="1:21" x14ac:dyDescent="0.25">
      <c r="A705" s="1">
        <v>1847</v>
      </c>
      <c r="B705" s="46" t="s">
        <v>299</v>
      </c>
      <c r="C705" s="46" t="s">
        <v>2206</v>
      </c>
      <c r="D705" s="46" t="s">
        <v>2299</v>
      </c>
      <c r="E705" s="47" t="s">
        <v>1119</v>
      </c>
      <c r="F705" s="47" t="s">
        <v>1120</v>
      </c>
      <c r="G705" s="47">
        <v>663496</v>
      </c>
      <c r="H705" s="57">
        <v>305.14999999999998</v>
      </c>
      <c r="I705" s="60">
        <f>IF(R705="UP",VLOOKUP($I$1,Änderungen!$F$1:$G$4,2,FALSE),IF(OR(ISERROR(FIND("NOVOS",B705)),ISERROR(FIND("Design ",B705))),IF(OR(ISERROR(FIND("thanos EVO",B705)),ISERROR(FIND("Design ",B705))),0,96.55),19.35))</f>
        <v>0</v>
      </c>
      <c r="J705" s="40"/>
      <c r="K705" s="40" t="s">
        <v>1172</v>
      </c>
      <c r="L705" s="29">
        <f>IF(K705&lt;&gt;"",IFERROR(VLOOKUP(K705,Rabattwerte_eintragen!$A$3:$C$24,3,FALSE),0),0)</f>
        <v>0</v>
      </c>
      <c r="M705" s="58">
        <f>IF(H705&lt;&gt;"",H705*(1-L705)+I705*(1-VLOOKUP("A1",Rabattwerte_eintragen!$A$3:$C$26,3,FALSE)),"")</f>
        <v>305.14999999999998</v>
      </c>
      <c r="N705" s="40"/>
      <c r="O705" s="39" t="str">
        <f t="shared" si="13"/>
        <v>Artikel online anzeigen</v>
      </c>
      <c r="P705" s="44"/>
      <c r="Q705" s="49" t="s">
        <v>3061</v>
      </c>
      <c r="R705" s="37"/>
      <c r="S705" s="55"/>
      <c r="T705" s="40" t="s">
        <v>1145</v>
      </c>
      <c r="U705" s="63" t="s">
        <v>5392</v>
      </c>
    </row>
    <row r="706" spans="1:21" x14ac:dyDescent="0.25">
      <c r="A706" s="1">
        <v>1848</v>
      </c>
      <c r="B706" s="46" t="s">
        <v>300</v>
      </c>
      <c r="C706" s="46" t="s">
        <v>2206</v>
      </c>
      <c r="D706" s="46" t="s">
        <v>2299</v>
      </c>
      <c r="E706" s="47" t="s">
        <v>1119</v>
      </c>
      <c r="F706" s="47" t="s">
        <v>1120</v>
      </c>
      <c r="G706" s="47">
        <v>663502</v>
      </c>
      <c r="H706" s="57">
        <v>306.95</v>
      </c>
      <c r="I706" s="60">
        <f>IF(R706="UP",VLOOKUP($I$1,Änderungen!$F$1:$G$4,2,FALSE),IF(OR(ISERROR(FIND("NOVOS",B706)),ISERROR(FIND("Design ",B706))),IF(OR(ISERROR(FIND("thanos EVO",B706)),ISERROR(FIND("Design ",B706))),0,96.55),19.35))</f>
        <v>0</v>
      </c>
      <c r="J706" s="40"/>
      <c r="K706" s="40" t="s">
        <v>1172</v>
      </c>
      <c r="L706" s="29">
        <f>IF(K706&lt;&gt;"",IFERROR(VLOOKUP(K706,Rabattwerte_eintragen!$A$3:$C$24,3,FALSE),0),0)</f>
        <v>0</v>
      </c>
      <c r="M706" s="58">
        <f>IF(H706&lt;&gt;"",H706*(1-L706)+I706*(1-VLOOKUP("A1",Rabattwerte_eintragen!$A$3:$C$26,3,FALSE)),"")</f>
        <v>306.95</v>
      </c>
      <c r="N706" s="40"/>
      <c r="O706" s="39" t="str">
        <f t="shared" si="13"/>
        <v>Artikel online anzeigen</v>
      </c>
      <c r="P706" s="44"/>
      <c r="Q706" s="49" t="s">
        <v>3062</v>
      </c>
      <c r="R706" s="37"/>
      <c r="S706" s="55"/>
      <c r="T706" s="40" t="s">
        <v>1145</v>
      </c>
      <c r="U706" s="63" t="s">
        <v>5392</v>
      </c>
    </row>
    <row r="707" spans="1:21" x14ac:dyDescent="0.25">
      <c r="A707" s="1">
        <v>1849</v>
      </c>
      <c r="B707" s="46" t="s">
        <v>301</v>
      </c>
      <c r="C707" s="46" t="s">
        <v>2206</v>
      </c>
      <c r="D707" s="46" t="s">
        <v>2299</v>
      </c>
      <c r="E707" s="47" t="s">
        <v>1119</v>
      </c>
      <c r="F707" s="47" t="s">
        <v>1120</v>
      </c>
      <c r="G707" s="47">
        <v>663519</v>
      </c>
      <c r="H707" s="57">
        <v>308.89999999999998</v>
      </c>
      <c r="I707" s="60">
        <f>IF(R707="UP",VLOOKUP($I$1,Änderungen!$F$1:$G$4,2,FALSE),IF(OR(ISERROR(FIND("NOVOS",B707)),ISERROR(FIND("Design ",B707))),IF(OR(ISERROR(FIND("thanos EVO",B707)),ISERROR(FIND("Design ",B707))),0,96.55),19.35))</f>
        <v>0</v>
      </c>
      <c r="J707" s="40"/>
      <c r="K707" s="40" t="s">
        <v>1172</v>
      </c>
      <c r="L707" s="29">
        <f>IF(K707&lt;&gt;"",IFERROR(VLOOKUP(K707,Rabattwerte_eintragen!$A$3:$C$24,3,FALSE),0),0)</f>
        <v>0</v>
      </c>
      <c r="M707" s="58">
        <f>IF(H707&lt;&gt;"",H707*(1-L707)+I707*(1-VLOOKUP("A1",Rabattwerte_eintragen!$A$3:$C$26,3,FALSE)),"")</f>
        <v>308.89999999999998</v>
      </c>
      <c r="N707" s="40"/>
      <c r="O707" s="39" t="str">
        <f t="shared" si="13"/>
        <v>Artikel online anzeigen</v>
      </c>
      <c r="P707" s="44"/>
      <c r="Q707" s="49" t="s">
        <v>3063</v>
      </c>
      <c r="R707" s="37"/>
      <c r="S707" s="55"/>
      <c r="T707" s="40" t="s">
        <v>1145</v>
      </c>
      <c r="U707" s="63" t="s">
        <v>5392</v>
      </c>
    </row>
    <row r="708" spans="1:21" x14ac:dyDescent="0.25">
      <c r="A708" s="1">
        <v>3279</v>
      </c>
      <c r="B708" s="46" t="s">
        <v>1068</v>
      </c>
      <c r="C708" s="46" t="s">
        <v>2206</v>
      </c>
      <c r="D708" s="46" t="s">
        <v>2299</v>
      </c>
      <c r="E708" s="47" t="s">
        <v>1119</v>
      </c>
      <c r="F708" s="47" t="s">
        <v>1120</v>
      </c>
      <c r="G708" s="47">
        <v>747783</v>
      </c>
      <c r="H708" s="57">
        <v>132.89999999999998</v>
      </c>
      <c r="I708" s="60">
        <f>IF(R708="UP",VLOOKUP($I$1,Änderungen!$F$1:$G$4,2,FALSE),IF(OR(ISERROR(FIND("NOVOS",B708)),ISERROR(FIND("Design ",B708))),IF(OR(ISERROR(FIND("thanos EVO",B708)),ISERROR(FIND("Design ",B708))),0,96.55),19.35))</f>
        <v>0</v>
      </c>
      <c r="J708" s="40"/>
      <c r="K708" s="40" t="s">
        <v>1172</v>
      </c>
      <c r="L708" s="29">
        <f>IF(K708&lt;&gt;"",IFERROR(VLOOKUP(K708,Rabattwerte_eintragen!$A$3:$C$24,3,FALSE),0),0)</f>
        <v>0</v>
      </c>
      <c r="M708" s="58">
        <f>IF(H708&lt;&gt;"",H708*(1-L708)+I708*(1-VLOOKUP("A1",Rabattwerte_eintragen!$A$3:$C$26,3,FALSE)),"")</f>
        <v>132.89999999999998</v>
      </c>
      <c r="N708" s="40"/>
      <c r="O708" s="39" t="str">
        <f t="shared" si="13"/>
        <v>Artikel online anzeigen</v>
      </c>
      <c r="P708" s="44"/>
      <c r="Q708" s="49" t="s">
        <v>3064</v>
      </c>
      <c r="R708" s="37"/>
      <c r="S708" s="55"/>
      <c r="T708" s="40" t="s">
        <v>1145</v>
      </c>
      <c r="U708" s="63" t="s">
        <v>5393</v>
      </c>
    </row>
    <row r="709" spans="1:21" x14ac:dyDescent="0.25">
      <c r="A709" s="1">
        <v>3280</v>
      </c>
      <c r="B709" s="46" t="s">
        <v>1069</v>
      </c>
      <c r="C709" s="46" t="s">
        <v>2206</v>
      </c>
      <c r="D709" s="46" t="s">
        <v>2299</v>
      </c>
      <c r="E709" s="47" t="s">
        <v>1119</v>
      </c>
      <c r="F709" s="47" t="s">
        <v>1120</v>
      </c>
      <c r="G709" s="47">
        <v>748032</v>
      </c>
      <c r="H709" s="57">
        <v>134.55000000000001</v>
      </c>
      <c r="I709" s="60">
        <f>IF(R709="UP",VLOOKUP($I$1,Änderungen!$F$1:$G$4,2,FALSE),IF(OR(ISERROR(FIND("NOVOS",B709)),ISERROR(FIND("Design ",B709))),IF(OR(ISERROR(FIND("thanos EVO",B709)),ISERROR(FIND("Design ",B709))),0,96.55),19.35))</f>
        <v>0</v>
      </c>
      <c r="J709" s="40"/>
      <c r="K709" s="40" t="s">
        <v>1172</v>
      </c>
      <c r="L709" s="29">
        <f>IF(K709&lt;&gt;"",IFERROR(VLOOKUP(K709,Rabattwerte_eintragen!$A$3:$C$24,3,FALSE),0),0)</f>
        <v>0</v>
      </c>
      <c r="M709" s="58">
        <f>IF(H709&lt;&gt;"",H709*(1-L709)+I709*(1-VLOOKUP("A1",Rabattwerte_eintragen!$A$3:$C$26,3,FALSE)),"")</f>
        <v>134.55000000000001</v>
      </c>
      <c r="N709" s="40"/>
      <c r="O709" s="39" t="str">
        <f t="shared" si="13"/>
        <v>Artikel online anzeigen</v>
      </c>
      <c r="P709" s="45"/>
      <c r="Q709" s="49" t="s">
        <v>3065</v>
      </c>
      <c r="R709" s="37"/>
      <c r="S709" s="55"/>
      <c r="T709" s="40" t="s">
        <v>1145</v>
      </c>
      <c r="U709" s="63" t="s">
        <v>5393</v>
      </c>
    </row>
    <row r="710" spans="1:21" x14ac:dyDescent="0.25">
      <c r="A710" s="1">
        <v>3281</v>
      </c>
      <c r="B710" s="46" t="s">
        <v>1070</v>
      </c>
      <c r="C710" s="46" t="s">
        <v>2206</v>
      </c>
      <c r="D710" s="46" t="s">
        <v>2299</v>
      </c>
      <c r="E710" s="47" t="s">
        <v>1119</v>
      </c>
      <c r="F710" s="47" t="s">
        <v>1120</v>
      </c>
      <c r="G710" s="47">
        <v>747769</v>
      </c>
      <c r="H710" s="57">
        <v>136.15</v>
      </c>
      <c r="I710" s="60">
        <f>IF(R710="UP",VLOOKUP($I$1,Änderungen!$F$1:$G$4,2,FALSE),IF(OR(ISERROR(FIND("NOVOS",B710)),ISERROR(FIND("Design ",B710))),IF(OR(ISERROR(FIND("thanos EVO",B710)),ISERROR(FIND("Design ",B710))),0,96.55),19.35))</f>
        <v>0</v>
      </c>
      <c r="J710" s="40"/>
      <c r="K710" s="40" t="s">
        <v>1172</v>
      </c>
      <c r="L710" s="29">
        <f>IF(K710&lt;&gt;"",IFERROR(VLOOKUP(K710,Rabattwerte_eintragen!$A$3:$C$24,3,FALSE),0),0)</f>
        <v>0</v>
      </c>
      <c r="M710" s="58">
        <f>IF(H710&lt;&gt;"",H710*(1-L710)+I710*(1-VLOOKUP("A1",Rabattwerte_eintragen!$A$3:$C$26,3,FALSE)),"")</f>
        <v>136.15</v>
      </c>
      <c r="N710" s="40"/>
      <c r="O710" s="39" t="str">
        <f t="shared" si="13"/>
        <v>Artikel online anzeigen</v>
      </c>
      <c r="P710" s="44"/>
      <c r="Q710" s="49" t="s">
        <v>3066</v>
      </c>
      <c r="R710" s="37"/>
      <c r="S710" s="55"/>
      <c r="T710" s="40" t="s">
        <v>1145</v>
      </c>
      <c r="U710" s="63" t="s">
        <v>5393</v>
      </c>
    </row>
    <row r="711" spans="1:21" x14ac:dyDescent="0.25">
      <c r="A711" s="1">
        <v>3282</v>
      </c>
      <c r="B711" s="46" t="s">
        <v>1071</v>
      </c>
      <c r="C711" s="46" t="s">
        <v>2206</v>
      </c>
      <c r="D711" s="46" t="s">
        <v>2299</v>
      </c>
      <c r="E711" s="47" t="s">
        <v>1119</v>
      </c>
      <c r="F711" s="47" t="s">
        <v>1120</v>
      </c>
      <c r="G711" s="47">
        <v>747790</v>
      </c>
      <c r="H711" s="57">
        <v>136.75</v>
      </c>
      <c r="I711" s="60">
        <f>IF(R711="UP",VLOOKUP($I$1,Änderungen!$F$1:$G$4,2,FALSE),IF(OR(ISERROR(FIND("NOVOS",B711)),ISERROR(FIND("Design ",B711))),IF(OR(ISERROR(FIND("thanos EVO",B711)),ISERROR(FIND("Design ",B711))),0,96.55),19.35))</f>
        <v>0</v>
      </c>
      <c r="J711" s="40"/>
      <c r="K711" s="40" t="s">
        <v>1172</v>
      </c>
      <c r="L711" s="29">
        <f>IF(K711&lt;&gt;"",IFERROR(VLOOKUP(K711,Rabattwerte_eintragen!$A$3:$C$24,3,FALSE),0),0)</f>
        <v>0</v>
      </c>
      <c r="M711" s="58">
        <f>IF(H711&lt;&gt;"",H711*(1-L711)+I711*(1-VLOOKUP("A1",Rabattwerte_eintragen!$A$3:$C$26,3,FALSE)),"")</f>
        <v>136.75</v>
      </c>
      <c r="N711" s="40"/>
      <c r="O711" s="39" t="str">
        <f t="shared" si="13"/>
        <v>Artikel online anzeigen</v>
      </c>
      <c r="P711" s="44"/>
      <c r="Q711" s="49" t="s">
        <v>3067</v>
      </c>
      <c r="R711" s="37"/>
      <c r="S711" s="55"/>
      <c r="T711" s="40" t="s">
        <v>1145</v>
      </c>
      <c r="U711" s="63" t="s">
        <v>5393</v>
      </c>
    </row>
    <row r="712" spans="1:21" x14ac:dyDescent="0.25">
      <c r="A712" s="1">
        <v>3283</v>
      </c>
      <c r="B712" s="46" t="s">
        <v>1072</v>
      </c>
      <c r="C712" s="46" t="s">
        <v>2206</v>
      </c>
      <c r="D712" s="46" t="s">
        <v>2299</v>
      </c>
      <c r="E712" s="47" t="s">
        <v>1119</v>
      </c>
      <c r="F712" s="47" t="s">
        <v>1120</v>
      </c>
      <c r="G712" s="47">
        <v>748049</v>
      </c>
      <c r="H712" s="57">
        <v>139</v>
      </c>
      <c r="I712" s="60">
        <f>IF(R712="UP",VLOOKUP($I$1,Änderungen!$F$1:$G$4,2,FALSE),IF(OR(ISERROR(FIND("NOVOS",B712)),ISERROR(FIND("Design ",B712))),IF(OR(ISERROR(FIND("thanos EVO",B712)),ISERROR(FIND("Design ",B712))),0,96.55),19.35))</f>
        <v>0</v>
      </c>
      <c r="J712" s="40"/>
      <c r="K712" s="40" t="s">
        <v>1172</v>
      </c>
      <c r="L712" s="29">
        <f>IF(K712&lt;&gt;"",IFERROR(VLOOKUP(K712,Rabattwerte_eintragen!$A$3:$C$24,3,FALSE),0),0)</f>
        <v>0</v>
      </c>
      <c r="M712" s="58">
        <f>IF(H712&lt;&gt;"",H712*(1-L712)+I712*(1-VLOOKUP("A1",Rabattwerte_eintragen!$A$3:$C$26,3,FALSE)),"")</f>
        <v>139</v>
      </c>
      <c r="N712" s="40"/>
      <c r="O712" s="39" t="str">
        <f t="shared" si="13"/>
        <v>Artikel online anzeigen</v>
      </c>
      <c r="P712" s="44"/>
      <c r="Q712" s="49" t="s">
        <v>3068</v>
      </c>
      <c r="R712" s="37"/>
      <c r="S712" s="55"/>
      <c r="T712" s="40" t="s">
        <v>1145</v>
      </c>
      <c r="U712" s="63" t="s">
        <v>5393</v>
      </c>
    </row>
    <row r="713" spans="1:21" x14ac:dyDescent="0.25">
      <c r="A713" s="1">
        <v>3284</v>
      </c>
      <c r="B713" s="46" t="s">
        <v>1073</v>
      </c>
      <c r="C713" s="46" t="s">
        <v>2206</v>
      </c>
      <c r="D713" s="46" t="s">
        <v>2299</v>
      </c>
      <c r="E713" s="47" t="s">
        <v>1119</v>
      </c>
      <c r="F713" s="47" t="s">
        <v>1120</v>
      </c>
      <c r="G713" s="47">
        <v>747776</v>
      </c>
      <c r="H713" s="57">
        <v>140.80000000000001</v>
      </c>
      <c r="I713" s="60">
        <f>IF(R713="UP",VLOOKUP($I$1,Änderungen!$F$1:$G$4,2,FALSE),IF(OR(ISERROR(FIND("NOVOS",B713)),ISERROR(FIND("Design ",B713))),IF(OR(ISERROR(FIND("thanos EVO",B713)),ISERROR(FIND("Design ",B713))),0,96.55),19.35))</f>
        <v>0</v>
      </c>
      <c r="J713" s="40"/>
      <c r="K713" s="40" t="s">
        <v>1172</v>
      </c>
      <c r="L713" s="29">
        <f>IF(K713&lt;&gt;"",IFERROR(VLOOKUP(K713,Rabattwerte_eintragen!$A$3:$C$24,3,FALSE),0),0)</f>
        <v>0</v>
      </c>
      <c r="M713" s="58">
        <f>IF(H713&lt;&gt;"",H713*(1-L713)+I713*(1-VLOOKUP("A1",Rabattwerte_eintragen!$A$3:$C$26,3,FALSE)),"")</f>
        <v>140.80000000000001</v>
      </c>
      <c r="N713" s="40"/>
      <c r="O713" s="39" t="str">
        <f t="shared" si="13"/>
        <v>Artikel online anzeigen</v>
      </c>
      <c r="P713" s="44"/>
      <c r="Q713" s="49" t="s">
        <v>3069</v>
      </c>
      <c r="R713" s="37"/>
      <c r="S713" s="55"/>
      <c r="T713" s="40" t="s">
        <v>1145</v>
      </c>
      <c r="U713" s="63" t="s">
        <v>5393</v>
      </c>
    </row>
    <row r="714" spans="1:21" x14ac:dyDescent="0.25">
      <c r="A714" s="1">
        <v>3285</v>
      </c>
      <c r="B714" s="46" t="s">
        <v>1074</v>
      </c>
      <c r="C714" s="46" t="s">
        <v>2206</v>
      </c>
      <c r="D714" s="46" t="s">
        <v>2299</v>
      </c>
      <c r="E714" s="47" t="s">
        <v>1119</v>
      </c>
      <c r="F714" s="47" t="s">
        <v>1120</v>
      </c>
      <c r="G714" s="47">
        <v>748056</v>
      </c>
      <c r="H714" s="57">
        <v>142.69999999999999</v>
      </c>
      <c r="I714" s="60">
        <f>IF(R714="UP",VLOOKUP($I$1,Änderungen!$F$1:$G$4,2,FALSE),IF(OR(ISERROR(FIND("NOVOS",B714)),ISERROR(FIND("Design ",B714))),IF(OR(ISERROR(FIND("thanos EVO",B714)),ISERROR(FIND("Design ",B714))),0,96.55),19.35))</f>
        <v>0</v>
      </c>
      <c r="J714" s="40"/>
      <c r="K714" s="40" t="s">
        <v>1172</v>
      </c>
      <c r="L714" s="29">
        <f>IF(K714&lt;&gt;"",IFERROR(VLOOKUP(K714,Rabattwerte_eintragen!$A$3:$C$24,3,FALSE),0),0)</f>
        <v>0</v>
      </c>
      <c r="M714" s="58">
        <f>IF(H714&lt;&gt;"",H714*(1-L714)+I714*(1-VLOOKUP("A1",Rabattwerte_eintragen!$A$3:$C$26,3,FALSE)),"")</f>
        <v>142.69999999999999</v>
      </c>
      <c r="N714" s="40"/>
      <c r="O714" s="39" t="str">
        <f t="shared" si="13"/>
        <v>Artikel online anzeigen</v>
      </c>
      <c r="P714" s="44"/>
      <c r="Q714" s="49" t="s">
        <v>3070</v>
      </c>
      <c r="R714" s="37"/>
      <c r="S714" s="55"/>
      <c r="T714" s="40" t="s">
        <v>1145</v>
      </c>
      <c r="U714" s="63" t="s">
        <v>5393</v>
      </c>
    </row>
    <row r="715" spans="1:21" x14ac:dyDescent="0.25">
      <c r="A715" s="1">
        <v>1870</v>
      </c>
      <c r="B715" s="46" t="s">
        <v>316</v>
      </c>
      <c r="C715" s="46" t="s">
        <v>2206</v>
      </c>
      <c r="D715" s="46" t="s">
        <v>2299</v>
      </c>
      <c r="E715" s="47" t="s">
        <v>1119</v>
      </c>
      <c r="F715" s="47" t="s">
        <v>1120</v>
      </c>
      <c r="G715" s="47">
        <v>699174</v>
      </c>
      <c r="H715" s="57">
        <v>189.95000000000002</v>
      </c>
      <c r="I715" s="60">
        <f>IF(R715="UP",VLOOKUP($I$1,Änderungen!$F$1:$G$4,2,FALSE),IF(OR(ISERROR(FIND("NOVOS",B715)),ISERROR(FIND("Design ",B715))),IF(OR(ISERROR(FIND("thanos EVO",B715)),ISERROR(FIND("Design ",B715))),0,96.55),19.35))</f>
        <v>0</v>
      </c>
      <c r="J715" s="40"/>
      <c r="K715" s="40" t="s">
        <v>1172</v>
      </c>
      <c r="L715" s="29">
        <f>IF(K715&lt;&gt;"",IFERROR(VLOOKUP(K715,Rabattwerte_eintragen!$A$3:$C$24,3,FALSE),0),0)</f>
        <v>0</v>
      </c>
      <c r="M715" s="58">
        <f>IF(H715&lt;&gt;"",H715*(1-L715)+I715*(1-VLOOKUP("A1",Rabattwerte_eintragen!$A$3:$C$26,3,FALSE)),"")</f>
        <v>189.95000000000002</v>
      </c>
      <c r="N715" s="40"/>
      <c r="O715" s="39" t="str">
        <f t="shared" si="13"/>
        <v>Artikel online anzeigen</v>
      </c>
      <c r="P715" s="44"/>
      <c r="Q715" s="49" t="s">
        <v>3071</v>
      </c>
      <c r="R715" s="37"/>
      <c r="S715" s="55"/>
      <c r="T715" s="40" t="s">
        <v>1145</v>
      </c>
      <c r="U715" s="63" t="s">
        <v>5394</v>
      </c>
    </row>
    <row r="716" spans="1:21" x14ac:dyDescent="0.25">
      <c r="A716" s="1">
        <v>1871</v>
      </c>
      <c r="B716" s="46" t="s">
        <v>317</v>
      </c>
      <c r="C716" s="46" t="s">
        <v>2206</v>
      </c>
      <c r="D716" s="46" t="s">
        <v>2299</v>
      </c>
      <c r="E716" s="47" t="s">
        <v>1119</v>
      </c>
      <c r="F716" s="47" t="s">
        <v>1120</v>
      </c>
      <c r="G716" s="47">
        <v>699181</v>
      </c>
      <c r="H716" s="57">
        <v>191.55</v>
      </c>
      <c r="I716" s="60">
        <f>IF(R716="UP",VLOOKUP($I$1,Änderungen!$F$1:$G$4,2,FALSE),IF(OR(ISERROR(FIND("NOVOS",B716)),ISERROR(FIND("Design ",B716))),IF(OR(ISERROR(FIND("thanos EVO",B716)),ISERROR(FIND("Design ",B716))),0,96.55),19.35))</f>
        <v>0</v>
      </c>
      <c r="J716" s="40"/>
      <c r="K716" s="40" t="s">
        <v>1172</v>
      </c>
      <c r="L716" s="29">
        <f>IF(K716&lt;&gt;"",IFERROR(VLOOKUP(K716,Rabattwerte_eintragen!$A$3:$C$24,3,FALSE),0),0)</f>
        <v>0</v>
      </c>
      <c r="M716" s="58">
        <f>IF(H716&lt;&gt;"",H716*(1-L716)+I716*(1-VLOOKUP("A1",Rabattwerte_eintragen!$A$3:$C$26,3,FALSE)),"")</f>
        <v>191.55</v>
      </c>
      <c r="N716" s="40"/>
      <c r="O716" s="39" t="str">
        <f t="shared" si="13"/>
        <v>Artikel online anzeigen</v>
      </c>
      <c r="P716" s="45"/>
      <c r="Q716" s="49" t="s">
        <v>3072</v>
      </c>
      <c r="R716" s="37"/>
      <c r="S716" s="55"/>
      <c r="T716" s="40" t="s">
        <v>1145</v>
      </c>
      <c r="U716" s="63" t="s">
        <v>5394</v>
      </c>
    </row>
    <row r="717" spans="1:21" x14ac:dyDescent="0.25">
      <c r="A717" s="1">
        <v>1872</v>
      </c>
      <c r="B717" s="46" t="s">
        <v>318</v>
      </c>
      <c r="C717" s="46" t="s">
        <v>2206</v>
      </c>
      <c r="D717" s="46" t="s">
        <v>2299</v>
      </c>
      <c r="E717" s="47" t="s">
        <v>1119</v>
      </c>
      <c r="F717" s="47" t="s">
        <v>1120</v>
      </c>
      <c r="G717" s="47">
        <v>683838</v>
      </c>
      <c r="H717" s="57">
        <v>193.35000000000002</v>
      </c>
      <c r="I717" s="60">
        <f>IF(R717="UP",VLOOKUP($I$1,Änderungen!$F$1:$G$4,2,FALSE),IF(OR(ISERROR(FIND("NOVOS",B717)),ISERROR(FIND("Design ",B717))),IF(OR(ISERROR(FIND("thanos EVO",B717)),ISERROR(FIND("Design ",B717))),0,96.55),19.35))</f>
        <v>0</v>
      </c>
      <c r="J717" s="40"/>
      <c r="K717" s="40" t="s">
        <v>1172</v>
      </c>
      <c r="L717" s="29">
        <f>IF(K717&lt;&gt;"",IFERROR(VLOOKUP(K717,Rabattwerte_eintragen!$A$3:$C$24,3,FALSE),0),0)</f>
        <v>0</v>
      </c>
      <c r="M717" s="58">
        <f>IF(H717&lt;&gt;"",H717*(1-L717)+I717*(1-VLOOKUP("A1",Rabattwerte_eintragen!$A$3:$C$26,3,FALSE)),"")</f>
        <v>193.35000000000002</v>
      </c>
      <c r="N717" s="40"/>
      <c r="O717" s="39" t="str">
        <f t="shared" si="13"/>
        <v>Artikel online anzeigen</v>
      </c>
      <c r="P717" s="44"/>
      <c r="Q717" s="49" t="s">
        <v>3073</v>
      </c>
      <c r="R717" s="37"/>
      <c r="S717" s="55"/>
      <c r="T717" s="40" t="s">
        <v>1145</v>
      </c>
      <c r="U717" s="63" t="s">
        <v>5394</v>
      </c>
    </row>
    <row r="718" spans="1:21" x14ac:dyDescent="0.25">
      <c r="A718" s="1">
        <v>1873</v>
      </c>
      <c r="B718" s="46" t="s">
        <v>319</v>
      </c>
      <c r="C718" s="46" t="s">
        <v>2206</v>
      </c>
      <c r="D718" s="46" t="s">
        <v>2299</v>
      </c>
      <c r="E718" s="47" t="s">
        <v>1119</v>
      </c>
      <c r="F718" s="47" t="s">
        <v>1120</v>
      </c>
      <c r="G718" s="47">
        <v>699198</v>
      </c>
      <c r="H718" s="57">
        <v>193.95</v>
      </c>
      <c r="I718" s="60">
        <f>IF(R718="UP",VLOOKUP($I$1,Änderungen!$F$1:$G$4,2,FALSE),IF(OR(ISERROR(FIND("NOVOS",B718)),ISERROR(FIND("Design ",B718))),IF(OR(ISERROR(FIND("thanos EVO",B718)),ISERROR(FIND("Design ",B718))),0,96.55),19.35))</f>
        <v>0</v>
      </c>
      <c r="J718" s="40"/>
      <c r="K718" s="40" t="s">
        <v>1172</v>
      </c>
      <c r="L718" s="29">
        <f>IF(K718&lt;&gt;"",IFERROR(VLOOKUP(K718,Rabattwerte_eintragen!$A$3:$C$24,3,FALSE),0),0)</f>
        <v>0</v>
      </c>
      <c r="M718" s="58">
        <f>IF(H718&lt;&gt;"",H718*(1-L718)+I718*(1-VLOOKUP("A1",Rabattwerte_eintragen!$A$3:$C$26,3,FALSE)),"")</f>
        <v>193.95</v>
      </c>
      <c r="N718" s="40"/>
      <c r="O718" s="39" t="str">
        <f t="shared" si="13"/>
        <v>Artikel online anzeigen</v>
      </c>
      <c r="P718" s="44"/>
      <c r="Q718" s="49" t="s">
        <v>3074</v>
      </c>
      <c r="R718" s="37"/>
      <c r="S718" s="55"/>
      <c r="T718" s="40" t="s">
        <v>1145</v>
      </c>
      <c r="U718" s="63" t="s">
        <v>5394</v>
      </c>
    </row>
    <row r="719" spans="1:21" x14ac:dyDescent="0.25">
      <c r="A719" s="1">
        <v>1874</v>
      </c>
      <c r="B719" s="46" t="s">
        <v>320</v>
      </c>
      <c r="C719" s="46" t="s">
        <v>2206</v>
      </c>
      <c r="D719" s="46" t="s">
        <v>2299</v>
      </c>
      <c r="E719" s="47" t="s">
        <v>1119</v>
      </c>
      <c r="F719" s="47" t="s">
        <v>1120</v>
      </c>
      <c r="G719" s="47">
        <v>699204</v>
      </c>
      <c r="H719" s="57">
        <v>196.14999999999998</v>
      </c>
      <c r="I719" s="60">
        <f>IF(R719="UP",VLOOKUP($I$1,Änderungen!$F$1:$G$4,2,FALSE),IF(OR(ISERROR(FIND("NOVOS",B719)),ISERROR(FIND("Design ",B719))),IF(OR(ISERROR(FIND("thanos EVO",B719)),ISERROR(FIND("Design ",B719))),0,96.55),19.35))</f>
        <v>0</v>
      </c>
      <c r="J719" s="40"/>
      <c r="K719" s="40" t="s">
        <v>1172</v>
      </c>
      <c r="L719" s="29">
        <f>IF(K719&lt;&gt;"",IFERROR(VLOOKUP(K719,Rabattwerte_eintragen!$A$3:$C$24,3,FALSE),0),0)</f>
        <v>0</v>
      </c>
      <c r="M719" s="58">
        <f>IF(H719&lt;&gt;"",H719*(1-L719)+I719*(1-VLOOKUP("A1",Rabattwerte_eintragen!$A$3:$C$26,3,FALSE)),"")</f>
        <v>196.14999999999998</v>
      </c>
      <c r="N719" s="40"/>
      <c r="O719" s="39" t="str">
        <f t="shared" si="13"/>
        <v>Artikel online anzeigen</v>
      </c>
      <c r="P719" s="44"/>
      <c r="Q719" s="49" t="s">
        <v>3075</v>
      </c>
      <c r="R719" s="37"/>
      <c r="S719" s="55"/>
      <c r="T719" s="40" t="s">
        <v>1145</v>
      </c>
      <c r="U719" s="63" t="s">
        <v>5394</v>
      </c>
    </row>
    <row r="720" spans="1:21" x14ac:dyDescent="0.25">
      <c r="A720" s="1">
        <v>1875</v>
      </c>
      <c r="B720" s="46" t="s">
        <v>321</v>
      </c>
      <c r="C720" s="46" t="s">
        <v>2206</v>
      </c>
      <c r="D720" s="46" t="s">
        <v>2299</v>
      </c>
      <c r="E720" s="47" t="s">
        <v>1119</v>
      </c>
      <c r="F720" s="47" t="s">
        <v>1120</v>
      </c>
      <c r="G720" s="47">
        <v>699211</v>
      </c>
      <c r="H720" s="57">
        <v>197.8</v>
      </c>
      <c r="I720" s="60">
        <f>IF(R720="UP",VLOOKUP($I$1,Änderungen!$F$1:$G$4,2,FALSE),IF(OR(ISERROR(FIND("NOVOS",B720)),ISERROR(FIND("Design ",B720))),IF(OR(ISERROR(FIND("thanos EVO",B720)),ISERROR(FIND("Design ",B720))),0,96.55),19.35))</f>
        <v>0</v>
      </c>
      <c r="J720" s="40"/>
      <c r="K720" s="40" t="s">
        <v>1172</v>
      </c>
      <c r="L720" s="29">
        <f>IF(K720&lt;&gt;"",IFERROR(VLOOKUP(K720,Rabattwerte_eintragen!$A$3:$C$24,3,FALSE),0),0)</f>
        <v>0</v>
      </c>
      <c r="M720" s="58">
        <f>IF(H720&lt;&gt;"",H720*(1-L720)+I720*(1-VLOOKUP("A1",Rabattwerte_eintragen!$A$3:$C$26,3,FALSE)),"")</f>
        <v>197.8</v>
      </c>
      <c r="N720" s="40"/>
      <c r="O720" s="39" t="str">
        <f t="shared" si="13"/>
        <v>Artikel online anzeigen</v>
      </c>
      <c r="P720" s="44"/>
      <c r="Q720" s="49" t="s">
        <v>3076</v>
      </c>
      <c r="R720" s="37"/>
      <c r="S720" s="55"/>
      <c r="T720" s="40" t="s">
        <v>1145</v>
      </c>
      <c r="U720" s="63" t="s">
        <v>5394</v>
      </c>
    </row>
    <row r="721" spans="1:21" x14ac:dyDescent="0.25">
      <c r="A721" s="1">
        <v>1876</v>
      </c>
      <c r="B721" s="46" t="s">
        <v>322</v>
      </c>
      <c r="C721" s="46" t="s">
        <v>2206</v>
      </c>
      <c r="D721" s="46" t="s">
        <v>2299</v>
      </c>
      <c r="E721" s="47" t="s">
        <v>1119</v>
      </c>
      <c r="F721" s="47" t="s">
        <v>1120</v>
      </c>
      <c r="G721" s="47">
        <v>699228</v>
      </c>
      <c r="H721" s="57">
        <v>199.89999999999998</v>
      </c>
      <c r="I721" s="60">
        <f>IF(R721="UP",VLOOKUP($I$1,Änderungen!$F$1:$G$4,2,FALSE),IF(OR(ISERROR(FIND("NOVOS",B721)),ISERROR(FIND("Design ",B721))),IF(OR(ISERROR(FIND("thanos EVO",B721)),ISERROR(FIND("Design ",B721))),0,96.55),19.35))</f>
        <v>0</v>
      </c>
      <c r="J721" s="40"/>
      <c r="K721" s="40" t="s">
        <v>1172</v>
      </c>
      <c r="L721" s="29">
        <f>IF(K721&lt;&gt;"",IFERROR(VLOOKUP(K721,Rabattwerte_eintragen!$A$3:$C$24,3,FALSE),0),0)</f>
        <v>0</v>
      </c>
      <c r="M721" s="58">
        <f>IF(H721&lt;&gt;"",H721*(1-L721)+I721*(1-VLOOKUP("A1",Rabattwerte_eintragen!$A$3:$C$26,3,FALSE)),"")</f>
        <v>199.89999999999998</v>
      </c>
      <c r="N721" s="40"/>
      <c r="O721" s="39" t="str">
        <f t="shared" si="13"/>
        <v>Artikel online anzeigen</v>
      </c>
      <c r="P721" s="44"/>
      <c r="Q721" s="49" t="s">
        <v>3077</v>
      </c>
      <c r="R721" s="37"/>
      <c r="S721" s="55"/>
      <c r="T721" s="40" t="s">
        <v>1145</v>
      </c>
      <c r="U721" s="63" t="s">
        <v>5394</v>
      </c>
    </row>
    <row r="722" spans="1:21" x14ac:dyDescent="0.25">
      <c r="A722" s="1">
        <v>1877</v>
      </c>
      <c r="B722" s="46" t="s">
        <v>323</v>
      </c>
      <c r="C722" s="46" t="s">
        <v>2206</v>
      </c>
      <c r="D722" s="46" t="s">
        <v>2299</v>
      </c>
      <c r="E722" s="47" t="s">
        <v>1119</v>
      </c>
      <c r="F722" s="47" t="s">
        <v>1120</v>
      </c>
      <c r="G722" s="47">
        <v>699235</v>
      </c>
      <c r="H722" s="57">
        <v>258.55</v>
      </c>
      <c r="I722" s="60">
        <f>IF(R722="UP",VLOOKUP($I$1,Änderungen!$F$1:$G$4,2,FALSE),IF(OR(ISERROR(FIND("NOVOS",B722)),ISERROR(FIND("Design ",B722))),IF(OR(ISERROR(FIND("thanos EVO",B722)),ISERROR(FIND("Design ",B722))),0,96.55),19.35))</f>
        <v>0</v>
      </c>
      <c r="J722" s="40"/>
      <c r="K722" s="40" t="s">
        <v>1172</v>
      </c>
      <c r="L722" s="29">
        <f>IF(K722&lt;&gt;"",IFERROR(VLOOKUP(K722,Rabattwerte_eintragen!$A$3:$C$24,3,FALSE),0),0)</f>
        <v>0</v>
      </c>
      <c r="M722" s="58">
        <f>IF(H722&lt;&gt;"",H722*(1-L722)+I722*(1-VLOOKUP("A1",Rabattwerte_eintragen!$A$3:$C$26,3,FALSE)),"")</f>
        <v>258.55</v>
      </c>
      <c r="N722" s="40"/>
      <c r="O722" s="39" t="str">
        <f t="shared" si="13"/>
        <v>Artikel online anzeigen</v>
      </c>
      <c r="P722" s="44"/>
      <c r="Q722" s="49" t="s">
        <v>3078</v>
      </c>
      <c r="R722" s="37"/>
      <c r="S722" s="55"/>
      <c r="T722" s="40" t="s">
        <v>1145</v>
      </c>
      <c r="U722" s="63" t="s">
        <v>5395</v>
      </c>
    </row>
    <row r="723" spans="1:21" x14ac:dyDescent="0.25">
      <c r="A723" s="1">
        <v>1878</v>
      </c>
      <c r="B723" s="46" t="s">
        <v>324</v>
      </c>
      <c r="C723" s="46" t="s">
        <v>2206</v>
      </c>
      <c r="D723" s="46" t="s">
        <v>2299</v>
      </c>
      <c r="E723" s="47" t="s">
        <v>1119</v>
      </c>
      <c r="F723" s="47" t="s">
        <v>1120</v>
      </c>
      <c r="G723" s="47">
        <v>699242</v>
      </c>
      <c r="H723" s="57">
        <v>260.14999999999998</v>
      </c>
      <c r="I723" s="60">
        <f>IF(R723="UP",VLOOKUP($I$1,Änderungen!$F$1:$G$4,2,FALSE),IF(OR(ISERROR(FIND("NOVOS",B723)),ISERROR(FIND("Design ",B723))),IF(OR(ISERROR(FIND("thanos EVO",B723)),ISERROR(FIND("Design ",B723))),0,96.55),19.35))</f>
        <v>0</v>
      </c>
      <c r="J723" s="40"/>
      <c r="K723" s="40" t="s">
        <v>1172</v>
      </c>
      <c r="L723" s="29">
        <f>IF(K723&lt;&gt;"",IFERROR(VLOOKUP(K723,Rabattwerte_eintragen!$A$3:$C$24,3,FALSE),0),0)</f>
        <v>0</v>
      </c>
      <c r="M723" s="58">
        <f>IF(H723&lt;&gt;"",H723*(1-L723)+I723*(1-VLOOKUP("A1",Rabattwerte_eintragen!$A$3:$C$26,3,FALSE)),"")</f>
        <v>260.14999999999998</v>
      </c>
      <c r="N723" s="40"/>
      <c r="O723" s="39" t="str">
        <f t="shared" si="13"/>
        <v>Artikel online anzeigen</v>
      </c>
      <c r="P723" s="44"/>
      <c r="Q723" s="49" t="s">
        <v>3079</v>
      </c>
      <c r="R723" s="37"/>
      <c r="S723" s="55"/>
      <c r="T723" s="40" t="s">
        <v>1145</v>
      </c>
      <c r="U723" s="63" t="s">
        <v>5395</v>
      </c>
    </row>
    <row r="724" spans="1:21" x14ac:dyDescent="0.25">
      <c r="A724" s="1">
        <v>1879</v>
      </c>
      <c r="B724" s="46" t="s">
        <v>325</v>
      </c>
      <c r="C724" s="46" t="s">
        <v>2206</v>
      </c>
      <c r="D724" s="46" t="s">
        <v>2299</v>
      </c>
      <c r="E724" s="47" t="s">
        <v>1119</v>
      </c>
      <c r="F724" s="47" t="s">
        <v>1120</v>
      </c>
      <c r="G724" s="47">
        <v>682848</v>
      </c>
      <c r="H724" s="57">
        <v>261.95</v>
      </c>
      <c r="I724" s="60">
        <f>IF(R724="UP",VLOOKUP($I$1,Änderungen!$F$1:$G$4,2,FALSE),IF(OR(ISERROR(FIND("NOVOS",B724)),ISERROR(FIND("Design ",B724))),IF(OR(ISERROR(FIND("thanos EVO",B724)),ISERROR(FIND("Design ",B724))),0,96.55),19.35))</f>
        <v>0</v>
      </c>
      <c r="J724" s="40"/>
      <c r="K724" s="40" t="s">
        <v>1172</v>
      </c>
      <c r="L724" s="29">
        <f>IF(K724&lt;&gt;"",IFERROR(VLOOKUP(K724,Rabattwerte_eintragen!$A$3:$C$24,3,FALSE),0),0)</f>
        <v>0</v>
      </c>
      <c r="M724" s="58">
        <f>IF(H724&lt;&gt;"",H724*(1-L724)+I724*(1-VLOOKUP("A1",Rabattwerte_eintragen!$A$3:$C$26,3,FALSE)),"")</f>
        <v>261.95</v>
      </c>
      <c r="N724" s="40"/>
      <c r="O724" s="39" t="str">
        <f t="shared" si="13"/>
        <v>Artikel online anzeigen</v>
      </c>
      <c r="P724" s="44"/>
      <c r="Q724" s="49" t="s">
        <v>3080</v>
      </c>
      <c r="R724" s="37"/>
      <c r="S724" s="55"/>
      <c r="T724" s="40" t="s">
        <v>1145</v>
      </c>
      <c r="U724" s="63" t="s">
        <v>5395</v>
      </c>
    </row>
    <row r="725" spans="1:21" x14ac:dyDescent="0.25">
      <c r="A725" s="1">
        <v>1880</v>
      </c>
      <c r="B725" s="46" t="s">
        <v>326</v>
      </c>
      <c r="C725" s="46" t="s">
        <v>2206</v>
      </c>
      <c r="D725" s="46" t="s">
        <v>2299</v>
      </c>
      <c r="E725" s="47" t="s">
        <v>1119</v>
      </c>
      <c r="F725" s="47" t="s">
        <v>1120</v>
      </c>
      <c r="G725" s="47">
        <v>699259</v>
      </c>
      <c r="H725" s="57">
        <v>262.55</v>
      </c>
      <c r="I725" s="60">
        <f>IF(R725="UP",VLOOKUP($I$1,Änderungen!$F$1:$G$4,2,FALSE),IF(OR(ISERROR(FIND("NOVOS",B725)),ISERROR(FIND("Design ",B725))),IF(OR(ISERROR(FIND("thanos EVO",B725)),ISERROR(FIND("Design ",B725))),0,96.55),19.35))</f>
        <v>0</v>
      </c>
      <c r="J725" s="40"/>
      <c r="K725" s="40" t="s">
        <v>1172</v>
      </c>
      <c r="L725" s="29">
        <f>IF(K725&lt;&gt;"",IFERROR(VLOOKUP(K725,Rabattwerte_eintragen!$A$3:$C$24,3,FALSE),0),0)</f>
        <v>0</v>
      </c>
      <c r="M725" s="58">
        <f>IF(H725&lt;&gt;"",H725*(1-L725)+I725*(1-VLOOKUP("A1",Rabattwerte_eintragen!$A$3:$C$26,3,FALSE)),"")</f>
        <v>262.55</v>
      </c>
      <c r="N725" s="40"/>
      <c r="O725" s="39" t="str">
        <f t="shared" si="13"/>
        <v>Artikel online anzeigen</v>
      </c>
      <c r="P725" s="44"/>
      <c r="Q725" s="49" t="s">
        <v>3081</v>
      </c>
      <c r="R725" s="37"/>
      <c r="S725" s="55"/>
      <c r="T725" s="40" t="s">
        <v>1145</v>
      </c>
      <c r="U725" s="63" t="s">
        <v>5395</v>
      </c>
    </row>
    <row r="726" spans="1:21" x14ac:dyDescent="0.25">
      <c r="A726" s="1">
        <v>1881</v>
      </c>
      <c r="B726" s="46" t="s">
        <v>327</v>
      </c>
      <c r="C726" s="46" t="s">
        <v>2206</v>
      </c>
      <c r="D726" s="46" t="s">
        <v>2299</v>
      </c>
      <c r="E726" s="47" t="s">
        <v>1119</v>
      </c>
      <c r="F726" s="47" t="s">
        <v>1120</v>
      </c>
      <c r="G726" s="47">
        <v>699266</v>
      </c>
      <c r="H726" s="57">
        <v>264.8</v>
      </c>
      <c r="I726" s="60">
        <f>IF(R726="UP",VLOOKUP($I$1,Änderungen!$F$1:$G$4,2,FALSE),IF(OR(ISERROR(FIND("NOVOS",B726)),ISERROR(FIND("Design ",B726))),IF(OR(ISERROR(FIND("thanos EVO",B726)),ISERROR(FIND("Design ",B726))),0,96.55),19.35))</f>
        <v>0</v>
      </c>
      <c r="J726" s="40"/>
      <c r="K726" s="40" t="s">
        <v>1172</v>
      </c>
      <c r="L726" s="29">
        <f>IF(K726&lt;&gt;"",IFERROR(VLOOKUP(K726,Rabattwerte_eintragen!$A$3:$C$24,3,FALSE),0),0)</f>
        <v>0</v>
      </c>
      <c r="M726" s="58">
        <f>IF(H726&lt;&gt;"",H726*(1-L726)+I726*(1-VLOOKUP("A1",Rabattwerte_eintragen!$A$3:$C$26,3,FALSE)),"")</f>
        <v>264.8</v>
      </c>
      <c r="N726" s="40"/>
      <c r="O726" s="39" t="str">
        <f t="shared" si="13"/>
        <v>Artikel online anzeigen</v>
      </c>
      <c r="P726" s="44"/>
      <c r="Q726" s="49" t="s">
        <v>3082</v>
      </c>
      <c r="R726" s="37"/>
      <c r="S726" s="55"/>
      <c r="T726" s="40" t="s">
        <v>1145</v>
      </c>
      <c r="U726" s="63" t="s">
        <v>5395</v>
      </c>
    </row>
    <row r="727" spans="1:21" x14ac:dyDescent="0.25">
      <c r="A727" s="1">
        <v>1882</v>
      </c>
      <c r="B727" s="46" t="s">
        <v>328</v>
      </c>
      <c r="C727" s="46" t="s">
        <v>2206</v>
      </c>
      <c r="D727" s="46" t="s">
        <v>2299</v>
      </c>
      <c r="E727" s="47" t="s">
        <v>1119</v>
      </c>
      <c r="F727" s="47" t="s">
        <v>1120</v>
      </c>
      <c r="G727" s="47">
        <v>699273</v>
      </c>
      <c r="H727" s="57">
        <v>266.39999999999998</v>
      </c>
      <c r="I727" s="60">
        <f>IF(R727="UP",VLOOKUP($I$1,Änderungen!$F$1:$G$4,2,FALSE),IF(OR(ISERROR(FIND("NOVOS",B727)),ISERROR(FIND("Design ",B727))),IF(OR(ISERROR(FIND("thanos EVO",B727)),ISERROR(FIND("Design ",B727))),0,96.55),19.35))</f>
        <v>0</v>
      </c>
      <c r="J727" s="40"/>
      <c r="K727" s="40" t="s">
        <v>1172</v>
      </c>
      <c r="L727" s="29">
        <f>IF(K727&lt;&gt;"",IFERROR(VLOOKUP(K727,Rabattwerte_eintragen!$A$3:$C$24,3,FALSE),0),0)</f>
        <v>0</v>
      </c>
      <c r="M727" s="58">
        <f>IF(H727&lt;&gt;"",H727*(1-L727)+I727*(1-VLOOKUP("A1",Rabattwerte_eintragen!$A$3:$C$26,3,FALSE)),"")</f>
        <v>266.39999999999998</v>
      </c>
      <c r="N727" s="40"/>
      <c r="O727" s="39" t="str">
        <f t="shared" si="13"/>
        <v>Artikel online anzeigen</v>
      </c>
      <c r="P727" s="45"/>
      <c r="Q727" s="49" t="s">
        <v>3083</v>
      </c>
      <c r="R727" s="37"/>
      <c r="S727" s="55"/>
      <c r="T727" s="40" t="s">
        <v>1145</v>
      </c>
      <c r="U727" s="63" t="s">
        <v>5395</v>
      </c>
    </row>
    <row r="728" spans="1:21" x14ac:dyDescent="0.25">
      <c r="A728" s="1">
        <v>1883</v>
      </c>
      <c r="B728" s="46" t="s">
        <v>329</v>
      </c>
      <c r="C728" s="46" t="s">
        <v>2206</v>
      </c>
      <c r="D728" s="46" t="s">
        <v>2299</v>
      </c>
      <c r="E728" s="47" t="s">
        <v>1119</v>
      </c>
      <c r="F728" s="47" t="s">
        <v>1120</v>
      </c>
      <c r="G728" s="47">
        <v>699280</v>
      </c>
      <c r="H728" s="57">
        <v>268.5</v>
      </c>
      <c r="I728" s="60">
        <f>IF(R728="UP",VLOOKUP($I$1,Änderungen!$F$1:$G$4,2,FALSE),IF(OR(ISERROR(FIND("NOVOS",B728)),ISERROR(FIND("Design ",B728))),IF(OR(ISERROR(FIND("thanos EVO",B728)),ISERROR(FIND("Design ",B728))),0,96.55),19.35))</f>
        <v>0</v>
      </c>
      <c r="J728" s="40"/>
      <c r="K728" s="40" t="s">
        <v>1172</v>
      </c>
      <c r="L728" s="29">
        <f>IF(K728&lt;&gt;"",IFERROR(VLOOKUP(K728,Rabattwerte_eintragen!$A$3:$C$24,3,FALSE),0),0)</f>
        <v>0</v>
      </c>
      <c r="M728" s="58">
        <f>IF(H728&lt;&gt;"",H728*(1-L728)+I728*(1-VLOOKUP("A1",Rabattwerte_eintragen!$A$3:$C$26,3,FALSE)),"")</f>
        <v>268.5</v>
      </c>
      <c r="N728" s="40"/>
      <c r="O728" s="39" t="str">
        <f t="shared" si="13"/>
        <v>Artikel online anzeigen</v>
      </c>
      <c r="P728" s="44"/>
      <c r="Q728" s="49" t="s">
        <v>3084</v>
      </c>
      <c r="R728" s="37"/>
      <c r="S728" s="55"/>
      <c r="T728" s="40" t="s">
        <v>1145</v>
      </c>
      <c r="U728" s="63" t="s">
        <v>5395</v>
      </c>
    </row>
    <row r="729" spans="1:21" x14ac:dyDescent="0.25">
      <c r="A729" s="1">
        <v>1850</v>
      </c>
      <c r="B729" s="46" t="s">
        <v>302</v>
      </c>
      <c r="C729" s="46" t="s">
        <v>2206</v>
      </c>
      <c r="D729" s="46" t="s">
        <v>2299</v>
      </c>
      <c r="E729" s="47" t="s">
        <v>1119</v>
      </c>
      <c r="F729" s="47" t="s">
        <v>1120</v>
      </c>
      <c r="G729" s="47">
        <v>621823</v>
      </c>
      <c r="H729" s="57">
        <v>189.95000000000002</v>
      </c>
      <c r="I729" s="60">
        <f>IF(R729="UP",VLOOKUP($I$1,Änderungen!$F$1:$G$4,2,FALSE),IF(OR(ISERROR(FIND("NOVOS",B729)),ISERROR(FIND("Design ",B729))),IF(OR(ISERROR(FIND("thanos EVO",B729)),ISERROR(FIND("Design ",B729))),0,96.55),19.35))</f>
        <v>0</v>
      </c>
      <c r="J729" s="40"/>
      <c r="K729" s="40" t="s">
        <v>1172</v>
      </c>
      <c r="L729" s="29">
        <f>IF(K729&lt;&gt;"",IFERROR(VLOOKUP(K729,Rabattwerte_eintragen!$A$3:$C$24,3,FALSE),0),0)</f>
        <v>0</v>
      </c>
      <c r="M729" s="58">
        <f>IF(H729&lt;&gt;"",H729*(1-L729)+I729*(1-VLOOKUP("A1",Rabattwerte_eintragen!$A$3:$C$26,3,FALSE)),"")</f>
        <v>189.95000000000002</v>
      </c>
      <c r="N729" s="40"/>
      <c r="O729" s="39" t="str">
        <f t="shared" si="13"/>
        <v>Artikel online anzeigen</v>
      </c>
      <c r="P729" s="44"/>
      <c r="Q729" s="49" t="s">
        <v>3085</v>
      </c>
      <c r="R729" s="37"/>
      <c r="S729" s="55"/>
      <c r="T729" s="40" t="s">
        <v>1145</v>
      </c>
      <c r="U729" s="63" t="s">
        <v>5396</v>
      </c>
    </row>
    <row r="730" spans="1:21" x14ac:dyDescent="0.25">
      <c r="A730" s="1">
        <v>1855</v>
      </c>
      <c r="B730" s="46" t="s">
        <v>303</v>
      </c>
      <c r="C730" s="46" t="s">
        <v>2206</v>
      </c>
      <c r="D730" s="46" t="s">
        <v>2299</v>
      </c>
      <c r="E730" s="47" t="s">
        <v>1119</v>
      </c>
      <c r="F730" s="47" t="s">
        <v>1120</v>
      </c>
      <c r="G730" s="47">
        <v>621830</v>
      </c>
      <c r="H730" s="57">
        <v>191.55</v>
      </c>
      <c r="I730" s="60">
        <f>IF(R730="UP",VLOOKUP($I$1,Änderungen!$F$1:$G$4,2,FALSE),IF(OR(ISERROR(FIND("NOVOS",B730)),ISERROR(FIND("Design ",B730))),IF(OR(ISERROR(FIND("thanos EVO",B730)),ISERROR(FIND("Design ",B730))),0,96.55),19.35))</f>
        <v>0</v>
      </c>
      <c r="J730" s="40"/>
      <c r="K730" s="40" t="s">
        <v>1172</v>
      </c>
      <c r="L730" s="29">
        <f>IF(K730&lt;&gt;"",IFERROR(VLOOKUP(K730,Rabattwerte_eintragen!$A$3:$C$24,3,FALSE),0),0)</f>
        <v>0</v>
      </c>
      <c r="M730" s="58">
        <f>IF(H730&lt;&gt;"",H730*(1-L730)+I730*(1-VLOOKUP("A1",Rabattwerte_eintragen!$A$3:$C$26,3,FALSE)),"")</f>
        <v>191.55</v>
      </c>
      <c r="N730" s="40"/>
      <c r="O730" s="39" t="str">
        <f t="shared" si="13"/>
        <v>Artikel online anzeigen</v>
      </c>
      <c r="P730" s="44"/>
      <c r="Q730" s="49" t="s">
        <v>3086</v>
      </c>
      <c r="R730" s="37"/>
      <c r="S730" s="55"/>
      <c r="T730" s="40" t="s">
        <v>1145</v>
      </c>
      <c r="U730" s="63" t="s">
        <v>5396</v>
      </c>
    </row>
    <row r="731" spans="1:21" x14ac:dyDescent="0.25">
      <c r="A731" s="1">
        <v>1856</v>
      </c>
      <c r="B731" s="46" t="s">
        <v>304</v>
      </c>
      <c r="C731" s="46" t="s">
        <v>2206</v>
      </c>
      <c r="D731" s="46" t="s">
        <v>2299</v>
      </c>
      <c r="E731" s="47" t="s">
        <v>1119</v>
      </c>
      <c r="F731" s="47" t="s">
        <v>1120</v>
      </c>
      <c r="G731" s="47">
        <v>621847</v>
      </c>
      <c r="H731" s="57">
        <v>193.35000000000002</v>
      </c>
      <c r="I731" s="60">
        <f>IF(R731="UP",VLOOKUP($I$1,Änderungen!$F$1:$G$4,2,FALSE),IF(OR(ISERROR(FIND("NOVOS",B731)),ISERROR(FIND("Design ",B731))),IF(OR(ISERROR(FIND("thanos EVO",B731)),ISERROR(FIND("Design ",B731))),0,96.55),19.35))</f>
        <v>0</v>
      </c>
      <c r="J731" s="40"/>
      <c r="K731" s="40" t="s">
        <v>1172</v>
      </c>
      <c r="L731" s="29">
        <f>IF(K731&lt;&gt;"",IFERROR(VLOOKUP(K731,Rabattwerte_eintragen!$A$3:$C$24,3,FALSE),0),0)</f>
        <v>0</v>
      </c>
      <c r="M731" s="58">
        <f>IF(H731&lt;&gt;"",H731*(1-L731)+I731*(1-VLOOKUP("A1",Rabattwerte_eintragen!$A$3:$C$26,3,FALSE)),"")</f>
        <v>193.35000000000002</v>
      </c>
      <c r="N731" s="40"/>
      <c r="O731" s="39" t="str">
        <f t="shared" si="13"/>
        <v>Artikel online anzeigen</v>
      </c>
      <c r="P731" s="44"/>
      <c r="Q731" s="49" t="s">
        <v>3087</v>
      </c>
      <c r="R731" s="37"/>
      <c r="S731" s="55"/>
      <c r="T731" s="40" t="s">
        <v>1145</v>
      </c>
      <c r="U731" s="63" t="s">
        <v>5396</v>
      </c>
    </row>
    <row r="732" spans="1:21" x14ac:dyDescent="0.25">
      <c r="A732" s="1">
        <v>1857</v>
      </c>
      <c r="B732" s="46" t="s">
        <v>305</v>
      </c>
      <c r="C732" s="46" t="s">
        <v>2206</v>
      </c>
      <c r="D732" s="46" t="s">
        <v>2299</v>
      </c>
      <c r="E732" s="47" t="s">
        <v>1119</v>
      </c>
      <c r="F732" s="47" t="s">
        <v>1120</v>
      </c>
      <c r="G732" s="47">
        <v>621854</v>
      </c>
      <c r="H732" s="57">
        <v>193.95</v>
      </c>
      <c r="I732" s="60">
        <f>IF(R732="UP",VLOOKUP($I$1,Änderungen!$F$1:$G$4,2,FALSE),IF(OR(ISERROR(FIND("NOVOS",B732)),ISERROR(FIND("Design ",B732))),IF(OR(ISERROR(FIND("thanos EVO",B732)),ISERROR(FIND("Design ",B732))),0,96.55),19.35))</f>
        <v>0</v>
      </c>
      <c r="J732" s="40"/>
      <c r="K732" s="40" t="s">
        <v>1172</v>
      </c>
      <c r="L732" s="29">
        <f>IF(K732&lt;&gt;"",IFERROR(VLOOKUP(K732,Rabattwerte_eintragen!$A$3:$C$24,3,FALSE),0),0)</f>
        <v>0</v>
      </c>
      <c r="M732" s="58">
        <f>IF(H732&lt;&gt;"",H732*(1-L732)+I732*(1-VLOOKUP("A1",Rabattwerte_eintragen!$A$3:$C$26,3,FALSE)),"")</f>
        <v>193.95</v>
      </c>
      <c r="N732" s="40"/>
      <c r="O732" s="39" t="str">
        <f t="shared" si="13"/>
        <v>Artikel online anzeigen</v>
      </c>
      <c r="P732" s="45"/>
      <c r="Q732" s="49" t="s">
        <v>3088</v>
      </c>
      <c r="R732" s="37"/>
      <c r="S732" s="55"/>
      <c r="T732" s="40" t="s">
        <v>1145</v>
      </c>
      <c r="U732" s="63" t="s">
        <v>5396</v>
      </c>
    </row>
    <row r="733" spans="1:21" x14ac:dyDescent="0.25">
      <c r="A733" s="1">
        <v>1858</v>
      </c>
      <c r="B733" s="46" t="s">
        <v>306</v>
      </c>
      <c r="C733" s="46" t="s">
        <v>2206</v>
      </c>
      <c r="D733" s="46" t="s">
        <v>2299</v>
      </c>
      <c r="E733" s="47" t="s">
        <v>1119</v>
      </c>
      <c r="F733" s="47" t="s">
        <v>1120</v>
      </c>
      <c r="G733" s="47">
        <v>621861</v>
      </c>
      <c r="H733" s="57">
        <v>196.14999999999998</v>
      </c>
      <c r="I733" s="60">
        <f>IF(R733="UP",VLOOKUP($I$1,Änderungen!$F$1:$G$4,2,FALSE),IF(OR(ISERROR(FIND("NOVOS",B733)),ISERROR(FIND("Design ",B733))),IF(OR(ISERROR(FIND("thanos EVO",B733)),ISERROR(FIND("Design ",B733))),0,96.55),19.35))</f>
        <v>0</v>
      </c>
      <c r="J733" s="40"/>
      <c r="K733" s="40" t="s">
        <v>1172</v>
      </c>
      <c r="L733" s="29">
        <f>IF(K733&lt;&gt;"",IFERROR(VLOOKUP(K733,Rabattwerte_eintragen!$A$3:$C$24,3,FALSE),0),0)</f>
        <v>0</v>
      </c>
      <c r="M733" s="58">
        <f>IF(H733&lt;&gt;"",H733*(1-L733)+I733*(1-VLOOKUP("A1",Rabattwerte_eintragen!$A$3:$C$26,3,FALSE)),"")</f>
        <v>196.14999999999998</v>
      </c>
      <c r="N733" s="40"/>
      <c r="O733" s="39" t="str">
        <f t="shared" si="13"/>
        <v>Artikel online anzeigen</v>
      </c>
      <c r="P733" s="45"/>
      <c r="Q733" s="49" t="s">
        <v>3089</v>
      </c>
      <c r="R733" s="37"/>
      <c r="S733" s="55"/>
      <c r="T733" s="40" t="s">
        <v>1145</v>
      </c>
      <c r="U733" s="63" t="s">
        <v>5396</v>
      </c>
    </row>
    <row r="734" spans="1:21" x14ac:dyDescent="0.25">
      <c r="A734" s="1">
        <v>1859</v>
      </c>
      <c r="B734" s="46" t="s">
        <v>307</v>
      </c>
      <c r="C734" s="46" t="s">
        <v>2206</v>
      </c>
      <c r="D734" s="46" t="s">
        <v>2299</v>
      </c>
      <c r="E734" s="47" t="s">
        <v>1119</v>
      </c>
      <c r="F734" s="47" t="s">
        <v>1120</v>
      </c>
      <c r="G734" s="47">
        <v>621878</v>
      </c>
      <c r="H734" s="57">
        <v>197.8</v>
      </c>
      <c r="I734" s="60">
        <f>IF(R734="UP",VLOOKUP($I$1,Änderungen!$F$1:$G$4,2,FALSE),IF(OR(ISERROR(FIND("NOVOS",B734)),ISERROR(FIND("Design ",B734))),IF(OR(ISERROR(FIND("thanos EVO",B734)),ISERROR(FIND("Design ",B734))),0,96.55),19.35))</f>
        <v>0</v>
      </c>
      <c r="J734" s="40"/>
      <c r="K734" s="40" t="s">
        <v>1172</v>
      </c>
      <c r="L734" s="29">
        <f>IF(K734&lt;&gt;"",IFERROR(VLOOKUP(K734,Rabattwerte_eintragen!$A$3:$C$24,3,FALSE),0),0)</f>
        <v>0</v>
      </c>
      <c r="M734" s="58">
        <f>IF(H734&lt;&gt;"",H734*(1-L734)+I734*(1-VLOOKUP("A1",Rabattwerte_eintragen!$A$3:$C$26,3,FALSE)),"")</f>
        <v>197.8</v>
      </c>
      <c r="N734" s="40"/>
      <c r="O734" s="39" t="str">
        <f t="shared" si="13"/>
        <v>Artikel online anzeigen</v>
      </c>
      <c r="P734" s="45"/>
      <c r="Q734" s="49" t="s">
        <v>3090</v>
      </c>
      <c r="R734" s="37"/>
      <c r="S734" s="55"/>
      <c r="T734" s="40" t="s">
        <v>1145</v>
      </c>
      <c r="U734" s="63" t="s">
        <v>5396</v>
      </c>
    </row>
    <row r="735" spans="1:21" x14ac:dyDescent="0.25">
      <c r="A735" s="1">
        <v>1860</v>
      </c>
      <c r="B735" s="46" t="s">
        <v>308</v>
      </c>
      <c r="C735" s="46" t="s">
        <v>2206</v>
      </c>
      <c r="D735" s="46" t="s">
        <v>2299</v>
      </c>
      <c r="E735" s="47" t="s">
        <v>1119</v>
      </c>
      <c r="F735" s="47" t="s">
        <v>1120</v>
      </c>
      <c r="G735" s="47">
        <v>621885</v>
      </c>
      <c r="H735" s="57">
        <v>199.89999999999998</v>
      </c>
      <c r="I735" s="60">
        <f>IF(R735="UP",VLOOKUP($I$1,Änderungen!$F$1:$G$4,2,FALSE),IF(OR(ISERROR(FIND("NOVOS",B735)),ISERROR(FIND("Design ",B735))),IF(OR(ISERROR(FIND("thanos EVO",B735)),ISERROR(FIND("Design ",B735))),0,96.55),19.35))</f>
        <v>0</v>
      </c>
      <c r="J735" s="40"/>
      <c r="K735" s="40" t="s">
        <v>1172</v>
      </c>
      <c r="L735" s="29">
        <f>IF(K735&lt;&gt;"",IFERROR(VLOOKUP(K735,Rabattwerte_eintragen!$A$3:$C$24,3,FALSE),0),0)</f>
        <v>0</v>
      </c>
      <c r="M735" s="58">
        <f>IF(H735&lt;&gt;"",H735*(1-L735)+I735*(1-VLOOKUP("A1",Rabattwerte_eintragen!$A$3:$C$26,3,FALSE)),"")</f>
        <v>199.89999999999998</v>
      </c>
      <c r="N735" s="40"/>
      <c r="O735" s="39" t="str">
        <f t="shared" si="13"/>
        <v>Artikel online anzeigen</v>
      </c>
      <c r="P735" s="45"/>
      <c r="Q735" s="49" t="s">
        <v>3091</v>
      </c>
      <c r="R735" s="37"/>
      <c r="S735" s="55"/>
      <c r="T735" s="40" t="s">
        <v>1145</v>
      </c>
      <c r="U735" s="63" t="s">
        <v>5396</v>
      </c>
    </row>
    <row r="736" spans="1:21" x14ac:dyDescent="0.25">
      <c r="A736" s="1">
        <v>1862</v>
      </c>
      <c r="B736" s="46" t="s">
        <v>309</v>
      </c>
      <c r="C736" s="46" t="s">
        <v>2206</v>
      </c>
      <c r="D736" s="46" t="s">
        <v>2299</v>
      </c>
      <c r="E736" s="47" t="s">
        <v>1119</v>
      </c>
      <c r="F736" s="47" t="s">
        <v>1120</v>
      </c>
      <c r="G736" s="47">
        <v>663618</v>
      </c>
      <c r="H736" s="57">
        <v>258.55</v>
      </c>
      <c r="I736" s="60">
        <f>IF(R736="UP",VLOOKUP($I$1,Änderungen!$F$1:$G$4,2,FALSE),IF(OR(ISERROR(FIND("NOVOS",B736)),ISERROR(FIND("Design ",B736))),IF(OR(ISERROR(FIND("thanos EVO",B736)),ISERROR(FIND("Design ",B736))),0,96.55),19.35))</f>
        <v>0</v>
      </c>
      <c r="J736" s="40"/>
      <c r="K736" s="40" t="s">
        <v>1172</v>
      </c>
      <c r="L736" s="29">
        <f>IF(K736&lt;&gt;"",IFERROR(VLOOKUP(K736,Rabattwerte_eintragen!$A$3:$C$24,3,FALSE),0),0)</f>
        <v>0</v>
      </c>
      <c r="M736" s="58">
        <f>IF(H736&lt;&gt;"",H736*(1-L736)+I736*(1-VLOOKUP("A1",Rabattwerte_eintragen!$A$3:$C$26,3,FALSE)),"")</f>
        <v>258.55</v>
      </c>
      <c r="N736" s="40"/>
      <c r="O736" s="39" t="str">
        <f t="shared" ref="O736:O799" si="14">IF(Q736&lt;&gt;"",HYPERLINK(Q736, "Artikel online anzeigen"),"")</f>
        <v>Artikel online anzeigen</v>
      </c>
      <c r="P736" s="44"/>
      <c r="Q736" s="49" t="s">
        <v>3092</v>
      </c>
      <c r="R736" s="37"/>
      <c r="S736" s="55"/>
      <c r="T736" s="40" t="s">
        <v>1145</v>
      </c>
      <c r="U736" s="63" t="s">
        <v>5397</v>
      </c>
    </row>
    <row r="737" spans="1:21" x14ac:dyDescent="0.25">
      <c r="A737" s="1">
        <v>1863</v>
      </c>
      <c r="B737" s="46" t="s">
        <v>310</v>
      </c>
      <c r="C737" s="46" t="s">
        <v>2206</v>
      </c>
      <c r="D737" s="46" t="s">
        <v>2299</v>
      </c>
      <c r="E737" s="47" t="s">
        <v>1119</v>
      </c>
      <c r="F737" s="47" t="s">
        <v>1120</v>
      </c>
      <c r="G737" s="47">
        <v>663625</v>
      </c>
      <c r="H737" s="57">
        <v>260.14999999999998</v>
      </c>
      <c r="I737" s="60">
        <f>IF(R737="UP",VLOOKUP($I$1,Änderungen!$F$1:$G$4,2,FALSE),IF(OR(ISERROR(FIND("NOVOS",B737)),ISERROR(FIND("Design ",B737))),IF(OR(ISERROR(FIND("thanos EVO",B737)),ISERROR(FIND("Design ",B737))),0,96.55),19.35))</f>
        <v>0</v>
      </c>
      <c r="J737" s="40"/>
      <c r="K737" s="40" t="s">
        <v>1172</v>
      </c>
      <c r="L737" s="29">
        <f>IF(K737&lt;&gt;"",IFERROR(VLOOKUP(K737,Rabattwerte_eintragen!$A$3:$C$24,3,FALSE),0),0)</f>
        <v>0</v>
      </c>
      <c r="M737" s="58">
        <f>IF(H737&lt;&gt;"",H737*(1-L737)+I737*(1-VLOOKUP("A1",Rabattwerte_eintragen!$A$3:$C$26,3,FALSE)),"")</f>
        <v>260.14999999999998</v>
      </c>
      <c r="N737" s="40"/>
      <c r="O737" s="39" t="str">
        <f t="shared" si="14"/>
        <v>Artikel online anzeigen</v>
      </c>
      <c r="P737" s="44"/>
      <c r="Q737" s="49" t="s">
        <v>3093</v>
      </c>
      <c r="R737" s="37"/>
      <c r="S737" s="55"/>
      <c r="T737" s="40" t="s">
        <v>1145</v>
      </c>
      <c r="U737" s="63" t="s">
        <v>5397</v>
      </c>
    </row>
    <row r="738" spans="1:21" x14ac:dyDescent="0.25">
      <c r="A738" s="1">
        <v>1864</v>
      </c>
      <c r="B738" s="46" t="s">
        <v>311</v>
      </c>
      <c r="C738" s="46" t="s">
        <v>2206</v>
      </c>
      <c r="D738" s="46" t="s">
        <v>2299</v>
      </c>
      <c r="E738" s="47" t="s">
        <v>1119</v>
      </c>
      <c r="F738" s="47" t="s">
        <v>1120</v>
      </c>
      <c r="G738" s="47">
        <v>663632</v>
      </c>
      <c r="H738" s="57">
        <v>261.95</v>
      </c>
      <c r="I738" s="60">
        <f>IF(R738="UP",VLOOKUP($I$1,Änderungen!$F$1:$G$4,2,FALSE),IF(OR(ISERROR(FIND("NOVOS",B738)),ISERROR(FIND("Design ",B738))),IF(OR(ISERROR(FIND("thanos EVO",B738)),ISERROR(FIND("Design ",B738))),0,96.55),19.35))</f>
        <v>0</v>
      </c>
      <c r="J738" s="40"/>
      <c r="K738" s="40" t="s">
        <v>1172</v>
      </c>
      <c r="L738" s="29">
        <f>IF(K738&lt;&gt;"",IFERROR(VLOOKUP(K738,Rabattwerte_eintragen!$A$3:$C$24,3,FALSE),0),0)</f>
        <v>0</v>
      </c>
      <c r="M738" s="58">
        <f>IF(H738&lt;&gt;"",H738*(1-L738)+I738*(1-VLOOKUP("A1",Rabattwerte_eintragen!$A$3:$C$26,3,FALSE)),"")</f>
        <v>261.95</v>
      </c>
      <c r="N738" s="40"/>
      <c r="O738" s="39" t="str">
        <f t="shared" si="14"/>
        <v>Artikel online anzeigen</v>
      </c>
      <c r="P738" s="45"/>
      <c r="Q738" s="49" t="s">
        <v>3094</v>
      </c>
      <c r="R738" s="37"/>
      <c r="S738" s="55"/>
      <c r="T738" s="40" t="s">
        <v>1145</v>
      </c>
      <c r="U738" s="63" t="s">
        <v>5397</v>
      </c>
    </row>
    <row r="739" spans="1:21" x14ac:dyDescent="0.25">
      <c r="A739" s="1">
        <v>1865</v>
      </c>
      <c r="B739" s="46" t="s">
        <v>312</v>
      </c>
      <c r="C739" s="46" t="s">
        <v>2206</v>
      </c>
      <c r="D739" s="46" t="s">
        <v>2299</v>
      </c>
      <c r="E739" s="47" t="s">
        <v>1119</v>
      </c>
      <c r="F739" s="47" t="s">
        <v>1120</v>
      </c>
      <c r="G739" s="47">
        <v>663649</v>
      </c>
      <c r="H739" s="57">
        <v>262.55</v>
      </c>
      <c r="I739" s="60">
        <f>IF(R739="UP",VLOOKUP($I$1,Änderungen!$F$1:$G$4,2,FALSE),IF(OR(ISERROR(FIND("NOVOS",B739)),ISERROR(FIND("Design ",B739))),IF(OR(ISERROR(FIND("thanos EVO",B739)),ISERROR(FIND("Design ",B739))),0,96.55),19.35))</f>
        <v>0</v>
      </c>
      <c r="J739" s="40"/>
      <c r="K739" s="40" t="s">
        <v>1172</v>
      </c>
      <c r="L739" s="29">
        <f>IF(K739&lt;&gt;"",IFERROR(VLOOKUP(K739,Rabattwerte_eintragen!$A$3:$C$24,3,FALSE),0),0)</f>
        <v>0</v>
      </c>
      <c r="M739" s="58">
        <f>IF(H739&lt;&gt;"",H739*(1-L739)+I739*(1-VLOOKUP("A1",Rabattwerte_eintragen!$A$3:$C$26,3,FALSE)),"")</f>
        <v>262.55</v>
      </c>
      <c r="N739" s="40"/>
      <c r="O739" s="39" t="str">
        <f t="shared" si="14"/>
        <v>Artikel online anzeigen</v>
      </c>
      <c r="P739" s="44"/>
      <c r="Q739" s="49" t="s">
        <v>3095</v>
      </c>
      <c r="R739" s="37"/>
      <c r="S739" s="55"/>
      <c r="T739" s="40" t="s">
        <v>1145</v>
      </c>
      <c r="U739" s="63" t="s">
        <v>5397</v>
      </c>
    </row>
    <row r="740" spans="1:21" x14ac:dyDescent="0.25">
      <c r="A740" s="1">
        <v>1866</v>
      </c>
      <c r="B740" s="46" t="s">
        <v>313</v>
      </c>
      <c r="C740" s="46" t="s">
        <v>2206</v>
      </c>
      <c r="D740" s="46" t="s">
        <v>2299</v>
      </c>
      <c r="E740" s="47" t="s">
        <v>1119</v>
      </c>
      <c r="F740" s="47" t="s">
        <v>1120</v>
      </c>
      <c r="G740" s="47">
        <v>663656</v>
      </c>
      <c r="H740" s="57">
        <v>264.8</v>
      </c>
      <c r="I740" s="60">
        <f>IF(R740="UP",VLOOKUP($I$1,Änderungen!$F$1:$G$4,2,FALSE),IF(OR(ISERROR(FIND("NOVOS",B740)),ISERROR(FIND("Design ",B740))),IF(OR(ISERROR(FIND("thanos EVO",B740)),ISERROR(FIND("Design ",B740))),0,96.55),19.35))</f>
        <v>0</v>
      </c>
      <c r="J740" s="40"/>
      <c r="K740" s="40" t="s">
        <v>1172</v>
      </c>
      <c r="L740" s="29">
        <f>IF(K740&lt;&gt;"",IFERROR(VLOOKUP(K740,Rabattwerte_eintragen!$A$3:$C$24,3,FALSE),0),0)</f>
        <v>0</v>
      </c>
      <c r="M740" s="58">
        <f>IF(H740&lt;&gt;"",H740*(1-L740)+I740*(1-VLOOKUP("A1",Rabattwerte_eintragen!$A$3:$C$26,3,FALSE)),"")</f>
        <v>264.8</v>
      </c>
      <c r="N740" s="40"/>
      <c r="O740" s="39" t="str">
        <f t="shared" si="14"/>
        <v>Artikel online anzeigen</v>
      </c>
      <c r="P740" s="45"/>
      <c r="Q740" s="49" t="s">
        <v>3096</v>
      </c>
      <c r="R740" s="37"/>
      <c r="S740" s="55"/>
      <c r="T740" s="40" t="s">
        <v>1145</v>
      </c>
      <c r="U740" s="63" t="s">
        <v>5397</v>
      </c>
    </row>
    <row r="741" spans="1:21" x14ac:dyDescent="0.25">
      <c r="A741" s="1">
        <v>1868</v>
      </c>
      <c r="B741" s="46" t="s">
        <v>314</v>
      </c>
      <c r="C741" s="46" t="s">
        <v>2206</v>
      </c>
      <c r="D741" s="46" t="s">
        <v>2299</v>
      </c>
      <c r="E741" s="47" t="s">
        <v>1119</v>
      </c>
      <c r="F741" s="47" t="s">
        <v>1120</v>
      </c>
      <c r="G741" s="47">
        <v>663663</v>
      </c>
      <c r="H741" s="57">
        <v>266.39999999999998</v>
      </c>
      <c r="I741" s="60">
        <f>IF(R741="UP",VLOOKUP($I$1,Änderungen!$F$1:$G$4,2,FALSE),IF(OR(ISERROR(FIND("NOVOS",B741)),ISERROR(FIND("Design ",B741))),IF(OR(ISERROR(FIND("thanos EVO",B741)),ISERROR(FIND("Design ",B741))),0,96.55),19.35))</f>
        <v>0</v>
      </c>
      <c r="J741" s="40"/>
      <c r="K741" s="40" t="s">
        <v>1172</v>
      </c>
      <c r="L741" s="29">
        <f>IF(K741&lt;&gt;"",IFERROR(VLOOKUP(K741,Rabattwerte_eintragen!$A$3:$C$24,3,FALSE),0),0)</f>
        <v>0</v>
      </c>
      <c r="M741" s="58">
        <f>IF(H741&lt;&gt;"",H741*(1-L741)+I741*(1-VLOOKUP("A1",Rabattwerte_eintragen!$A$3:$C$26,3,FALSE)),"")</f>
        <v>266.39999999999998</v>
      </c>
      <c r="N741" s="40"/>
      <c r="O741" s="39" t="str">
        <f t="shared" si="14"/>
        <v>Artikel online anzeigen</v>
      </c>
      <c r="P741" s="45"/>
      <c r="Q741" s="49" t="s">
        <v>3097</v>
      </c>
      <c r="R741" s="37"/>
      <c r="S741" s="55"/>
      <c r="T741" s="40" t="s">
        <v>1145</v>
      </c>
      <c r="U741" s="63" t="s">
        <v>5397</v>
      </c>
    </row>
    <row r="742" spans="1:21" x14ac:dyDescent="0.25">
      <c r="A742" s="1">
        <v>1869</v>
      </c>
      <c r="B742" s="46" t="s">
        <v>315</v>
      </c>
      <c r="C742" s="46" t="s">
        <v>2206</v>
      </c>
      <c r="D742" s="46" t="s">
        <v>2299</v>
      </c>
      <c r="E742" s="47" t="s">
        <v>1119</v>
      </c>
      <c r="F742" s="47" t="s">
        <v>1120</v>
      </c>
      <c r="G742" s="47">
        <v>663670</v>
      </c>
      <c r="H742" s="57">
        <v>268.5</v>
      </c>
      <c r="I742" s="60">
        <f>IF(R742="UP",VLOOKUP($I$1,Änderungen!$F$1:$G$4,2,FALSE),IF(OR(ISERROR(FIND("NOVOS",B742)),ISERROR(FIND("Design ",B742))),IF(OR(ISERROR(FIND("thanos EVO",B742)),ISERROR(FIND("Design ",B742))),0,96.55),19.35))</f>
        <v>0</v>
      </c>
      <c r="J742" s="40"/>
      <c r="K742" s="40" t="s">
        <v>1172</v>
      </c>
      <c r="L742" s="29">
        <f>IF(K742&lt;&gt;"",IFERROR(VLOOKUP(K742,Rabattwerte_eintragen!$A$3:$C$24,3,FALSE),0),0)</f>
        <v>0</v>
      </c>
      <c r="M742" s="58">
        <f>IF(H742&lt;&gt;"",H742*(1-L742)+I742*(1-VLOOKUP("A1",Rabattwerte_eintragen!$A$3:$C$26,3,FALSE)),"")</f>
        <v>268.5</v>
      </c>
      <c r="N742" s="40"/>
      <c r="O742" s="39" t="str">
        <f t="shared" si="14"/>
        <v>Artikel online anzeigen</v>
      </c>
      <c r="P742" s="44"/>
      <c r="Q742" s="49" t="s">
        <v>3098</v>
      </c>
      <c r="R742" s="37"/>
      <c r="S742" s="55"/>
      <c r="T742" s="40" t="s">
        <v>1145</v>
      </c>
      <c r="U742" s="63" t="s">
        <v>5397</v>
      </c>
    </row>
    <row r="743" spans="1:21" x14ac:dyDescent="0.25">
      <c r="A743" s="1">
        <v>10579</v>
      </c>
      <c r="B743" s="46" t="s">
        <v>1030</v>
      </c>
      <c r="C743" s="46" t="s">
        <v>2206</v>
      </c>
      <c r="D743" s="46" t="s">
        <v>2299</v>
      </c>
      <c r="E743" s="47" t="s">
        <v>1119</v>
      </c>
      <c r="F743" s="47" t="s">
        <v>1120</v>
      </c>
      <c r="G743" s="47">
        <v>797818</v>
      </c>
      <c r="H743" s="57">
        <v>164.1</v>
      </c>
      <c r="I743" s="60">
        <f>IF(R743="UP",VLOOKUP($I$1,Änderungen!$F$1:$G$4,2,FALSE),IF(OR(ISERROR(FIND("NOVOS",B743)),ISERROR(FIND("Design ",B743))),IF(OR(ISERROR(FIND("thanos EVO",B743)),ISERROR(FIND("Design ",B743))),0,96.55),19.35))</f>
        <v>0</v>
      </c>
      <c r="J743" s="40"/>
      <c r="K743" s="40" t="s">
        <v>1190</v>
      </c>
      <c r="L743" s="29">
        <f>IF(K743&lt;&gt;"",IFERROR(VLOOKUP(K743,Rabattwerte_eintragen!$A$3:$C$24,3,FALSE),0),0)</f>
        <v>0</v>
      </c>
      <c r="M743" s="58">
        <f>IF(H743&lt;&gt;"",H743*(1-L743)+I743*(1-VLOOKUP("A1",Rabattwerte_eintragen!$A$3:$C$26,3,FALSE)),"")</f>
        <v>164.1</v>
      </c>
      <c r="N743" s="40"/>
      <c r="O743" s="39" t="str">
        <f t="shared" si="14"/>
        <v>Artikel online anzeigen</v>
      </c>
      <c r="P743" s="45"/>
      <c r="Q743" s="49" t="s">
        <v>3099</v>
      </c>
      <c r="R743" s="37"/>
      <c r="S743" s="55"/>
      <c r="T743" s="40" t="s">
        <v>1144</v>
      </c>
      <c r="U743" s="63" t="s">
        <v>5398</v>
      </c>
    </row>
    <row r="744" spans="1:21" x14ac:dyDescent="0.25">
      <c r="A744" s="1">
        <v>10580</v>
      </c>
      <c r="B744" s="46" t="s">
        <v>1031</v>
      </c>
      <c r="C744" s="46" t="s">
        <v>2206</v>
      </c>
      <c r="D744" s="46" t="s">
        <v>2299</v>
      </c>
      <c r="E744" s="47" t="s">
        <v>1119</v>
      </c>
      <c r="F744" s="47" t="s">
        <v>1120</v>
      </c>
      <c r="G744" s="47">
        <v>797825</v>
      </c>
      <c r="H744" s="57">
        <v>165.2</v>
      </c>
      <c r="I744" s="60">
        <f>IF(R744="UP",VLOOKUP($I$1,Änderungen!$F$1:$G$4,2,FALSE),IF(OR(ISERROR(FIND("NOVOS",B744)),ISERROR(FIND("Design ",B744))),IF(OR(ISERROR(FIND("thanos EVO",B744)),ISERROR(FIND("Design ",B744))),0,96.55),19.35))</f>
        <v>0</v>
      </c>
      <c r="J744" s="40"/>
      <c r="K744" s="40" t="s">
        <v>1190</v>
      </c>
      <c r="L744" s="29">
        <f>IF(K744&lt;&gt;"",IFERROR(VLOOKUP(K744,Rabattwerte_eintragen!$A$3:$C$24,3,FALSE),0),0)</f>
        <v>0</v>
      </c>
      <c r="M744" s="58">
        <f>IF(H744&lt;&gt;"",H744*(1-L744)+I744*(1-VLOOKUP("A1",Rabattwerte_eintragen!$A$3:$C$26,3,FALSE)),"")</f>
        <v>165.2</v>
      </c>
      <c r="N744" s="40"/>
      <c r="O744" s="39" t="str">
        <f t="shared" si="14"/>
        <v>Artikel online anzeigen</v>
      </c>
      <c r="P744" s="44"/>
      <c r="Q744" s="49" t="s">
        <v>3100</v>
      </c>
      <c r="R744" s="37"/>
      <c r="S744" s="55"/>
      <c r="T744" s="40" t="s">
        <v>1144</v>
      </c>
      <c r="U744" s="63" t="s">
        <v>5398</v>
      </c>
    </row>
    <row r="745" spans="1:21" x14ac:dyDescent="0.25">
      <c r="A745" s="1">
        <v>10581</v>
      </c>
      <c r="B745" s="46" t="s">
        <v>1032</v>
      </c>
      <c r="C745" s="46" t="s">
        <v>2206</v>
      </c>
      <c r="D745" s="46" t="s">
        <v>2299</v>
      </c>
      <c r="E745" s="47" t="s">
        <v>1119</v>
      </c>
      <c r="F745" s="47" t="s">
        <v>1120</v>
      </c>
      <c r="G745" s="47">
        <v>797832</v>
      </c>
      <c r="H745" s="57">
        <v>166.4</v>
      </c>
      <c r="I745" s="60">
        <f>IF(R745="UP",VLOOKUP($I$1,Änderungen!$F$1:$G$4,2,FALSE),IF(OR(ISERROR(FIND("NOVOS",B745)),ISERROR(FIND("Design ",B745))),IF(OR(ISERROR(FIND("thanos EVO",B745)),ISERROR(FIND("Design ",B745))),0,96.55),19.35))</f>
        <v>0</v>
      </c>
      <c r="J745" s="40"/>
      <c r="K745" s="40" t="s">
        <v>1190</v>
      </c>
      <c r="L745" s="29">
        <f>IF(K745&lt;&gt;"",IFERROR(VLOOKUP(K745,Rabattwerte_eintragen!$A$3:$C$24,3,FALSE),0),0)</f>
        <v>0</v>
      </c>
      <c r="M745" s="58">
        <f>IF(H745&lt;&gt;"",H745*(1-L745)+I745*(1-VLOOKUP("A1",Rabattwerte_eintragen!$A$3:$C$26,3,FALSE)),"")</f>
        <v>166.4</v>
      </c>
      <c r="N745" s="40"/>
      <c r="O745" s="39" t="str">
        <f t="shared" si="14"/>
        <v>Artikel online anzeigen</v>
      </c>
      <c r="P745" s="44"/>
      <c r="Q745" s="49" t="s">
        <v>3101</v>
      </c>
      <c r="R745" s="37"/>
      <c r="S745" s="55"/>
      <c r="T745" s="40" t="s">
        <v>1144</v>
      </c>
      <c r="U745" s="63" t="s">
        <v>5398</v>
      </c>
    </row>
    <row r="746" spans="1:21" x14ac:dyDescent="0.25">
      <c r="A746" s="1">
        <v>10582</v>
      </c>
      <c r="B746" s="46" t="s">
        <v>1033</v>
      </c>
      <c r="C746" s="46" t="s">
        <v>2206</v>
      </c>
      <c r="D746" s="46" t="s">
        <v>2299</v>
      </c>
      <c r="E746" s="47" t="s">
        <v>1119</v>
      </c>
      <c r="F746" s="47" t="s">
        <v>1120</v>
      </c>
      <c r="G746" s="47">
        <v>797849</v>
      </c>
      <c r="H746" s="57">
        <v>166.8</v>
      </c>
      <c r="I746" s="60">
        <f>IF(R746="UP",VLOOKUP($I$1,Änderungen!$F$1:$G$4,2,FALSE),IF(OR(ISERROR(FIND("NOVOS",B746)),ISERROR(FIND("Design ",B746))),IF(OR(ISERROR(FIND("thanos EVO",B746)),ISERROR(FIND("Design ",B746))),0,96.55),19.35))</f>
        <v>0</v>
      </c>
      <c r="J746" s="40"/>
      <c r="K746" s="40" t="s">
        <v>1190</v>
      </c>
      <c r="L746" s="29">
        <f>IF(K746&lt;&gt;"",IFERROR(VLOOKUP(K746,Rabattwerte_eintragen!$A$3:$C$24,3,FALSE),0),0)</f>
        <v>0</v>
      </c>
      <c r="M746" s="58">
        <f>IF(H746&lt;&gt;"",H746*(1-L746)+I746*(1-VLOOKUP("A1",Rabattwerte_eintragen!$A$3:$C$26,3,FALSE)),"")</f>
        <v>166.8</v>
      </c>
      <c r="N746" s="40"/>
      <c r="O746" s="39" t="str">
        <f t="shared" si="14"/>
        <v>Artikel online anzeigen</v>
      </c>
      <c r="P746" s="44"/>
      <c r="Q746" s="49" t="s">
        <v>3102</v>
      </c>
      <c r="R746" s="37"/>
      <c r="S746" s="55"/>
      <c r="T746" s="40" t="s">
        <v>1144</v>
      </c>
      <c r="U746" s="63" t="s">
        <v>5398</v>
      </c>
    </row>
    <row r="747" spans="1:21" x14ac:dyDescent="0.25">
      <c r="A747" s="1">
        <v>10583</v>
      </c>
      <c r="B747" s="46" t="s">
        <v>1034</v>
      </c>
      <c r="C747" s="46" t="s">
        <v>2206</v>
      </c>
      <c r="D747" s="46" t="s">
        <v>2299</v>
      </c>
      <c r="E747" s="47" t="s">
        <v>1119</v>
      </c>
      <c r="F747" s="47" t="s">
        <v>1120</v>
      </c>
      <c r="G747" s="47">
        <v>797856</v>
      </c>
      <c r="H747" s="57">
        <v>168.3</v>
      </c>
      <c r="I747" s="60">
        <f>IF(R747="UP",VLOOKUP($I$1,Änderungen!$F$1:$G$4,2,FALSE),IF(OR(ISERROR(FIND("NOVOS",B747)),ISERROR(FIND("Design ",B747))),IF(OR(ISERROR(FIND("thanos EVO",B747)),ISERROR(FIND("Design ",B747))),0,96.55),19.35))</f>
        <v>0</v>
      </c>
      <c r="J747" s="40"/>
      <c r="K747" s="40" t="s">
        <v>1190</v>
      </c>
      <c r="L747" s="29">
        <f>IF(K747&lt;&gt;"",IFERROR(VLOOKUP(K747,Rabattwerte_eintragen!$A$3:$C$24,3,FALSE),0),0)</f>
        <v>0</v>
      </c>
      <c r="M747" s="58">
        <f>IF(H747&lt;&gt;"",H747*(1-L747)+I747*(1-VLOOKUP("A1",Rabattwerte_eintragen!$A$3:$C$26,3,FALSE)),"")</f>
        <v>168.3</v>
      </c>
      <c r="N747" s="40"/>
      <c r="O747" s="39" t="str">
        <f t="shared" si="14"/>
        <v>Artikel online anzeigen</v>
      </c>
      <c r="P747" s="44"/>
      <c r="Q747" s="49" t="s">
        <v>3103</v>
      </c>
      <c r="R747" s="37"/>
      <c r="S747" s="55"/>
      <c r="T747" s="40" t="s">
        <v>1144</v>
      </c>
      <c r="U747" s="63" t="s">
        <v>5398</v>
      </c>
    </row>
    <row r="748" spans="1:21" x14ac:dyDescent="0.25">
      <c r="A748" s="1">
        <v>10584</v>
      </c>
      <c r="B748" s="46" t="s">
        <v>1035</v>
      </c>
      <c r="C748" s="46" t="s">
        <v>2206</v>
      </c>
      <c r="D748" s="46" t="s">
        <v>2299</v>
      </c>
      <c r="E748" s="47" t="s">
        <v>1119</v>
      </c>
      <c r="F748" s="47" t="s">
        <v>1120</v>
      </c>
      <c r="G748" s="47">
        <v>797863</v>
      </c>
      <c r="H748" s="57">
        <v>169.4</v>
      </c>
      <c r="I748" s="60">
        <f>IF(R748="UP",VLOOKUP($I$1,Änderungen!$F$1:$G$4,2,FALSE),IF(OR(ISERROR(FIND("NOVOS",B748)),ISERROR(FIND("Design ",B748))),IF(OR(ISERROR(FIND("thanos EVO",B748)),ISERROR(FIND("Design ",B748))),0,96.55),19.35))</f>
        <v>0</v>
      </c>
      <c r="J748" s="40"/>
      <c r="K748" s="40" t="s">
        <v>1190</v>
      </c>
      <c r="L748" s="29">
        <f>IF(K748&lt;&gt;"",IFERROR(VLOOKUP(K748,Rabattwerte_eintragen!$A$3:$C$24,3,FALSE),0),0)</f>
        <v>0</v>
      </c>
      <c r="M748" s="58">
        <f>IF(H748&lt;&gt;"",H748*(1-L748)+I748*(1-VLOOKUP("A1",Rabattwerte_eintragen!$A$3:$C$26,3,FALSE)),"")</f>
        <v>169.4</v>
      </c>
      <c r="N748" s="40"/>
      <c r="O748" s="39" t="str">
        <f t="shared" si="14"/>
        <v>Artikel online anzeigen</v>
      </c>
      <c r="P748" s="44"/>
      <c r="Q748" s="49" t="s">
        <v>3104</v>
      </c>
      <c r="R748" s="37"/>
      <c r="S748" s="55"/>
      <c r="T748" s="40" t="s">
        <v>1144</v>
      </c>
      <c r="U748" s="63" t="s">
        <v>5398</v>
      </c>
    </row>
    <row r="749" spans="1:21" x14ac:dyDescent="0.25">
      <c r="A749" s="1">
        <v>10585</v>
      </c>
      <c r="B749" s="46" t="s">
        <v>1036</v>
      </c>
      <c r="C749" s="46" t="s">
        <v>2206</v>
      </c>
      <c r="D749" s="46" t="s">
        <v>2299</v>
      </c>
      <c r="E749" s="47" t="s">
        <v>1119</v>
      </c>
      <c r="F749" s="47" t="s">
        <v>1120</v>
      </c>
      <c r="G749" s="47">
        <v>797870</v>
      </c>
      <c r="H749" s="57">
        <v>170.8</v>
      </c>
      <c r="I749" s="60">
        <f>IF(R749="UP",VLOOKUP($I$1,Änderungen!$F$1:$G$4,2,FALSE),IF(OR(ISERROR(FIND("NOVOS",B749)),ISERROR(FIND("Design ",B749))),IF(OR(ISERROR(FIND("thanos EVO",B749)),ISERROR(FIND("Design ",B749))),0,96.55),19.35))</f>
        <v>0</v>
      </c>
      <c r="J749" s="40"/>
      <c r="K749" s="40" t="s">
        <v>1190</v>
      </c>
      <c r="L749" s="29">
        <f>IF(K749&lt;&gt;"",IFERROR(VLOOKUP(K749,Rabattwerte_eintragen!$A$3:$C$24,3,FALSE),0),0)</f>
        <v>0</v>
      </c>
      <c r="M749" s="58">
        <f>IF(H749&lt;&gt;"",H749*(1-L749)+I749*(1-VLOOKUP("A1",Rabattwerte_eintragen!$A$3:$C$26,3,FALSE)),"")</f>
        <v>170.8</v>
      </c>
      <c r="N749" s="40"/>
      <c r="O749" s="39" t="str">
        <f t="shared" si="14"/>
        <v>Artikel online anzeigen</v>
      </c>
      <c r="P749" s="44"/>
      <c r="Q749" s="49" t="s">
        <v>3105</v>
      </c>
      <c r="R749" s="37"/>
      <c r="S749" s="55"/>
      <c r="T749" s="40" t="s">
        <v>1144</v>
      </c>
      <c r="U749" s="63" t="s">
        <v>5398</v>
      </c>
    </row>
    <row r="750" spans="1:21" x14ac:dyDescent="0.25">
      <c r="A750" s="1">
        <v>13236</v>
      </c>
      <c r="B750" s="46" t="s">
        <v>1624</v>
      </c>
      <c r="C750" s="46" t="s">
        <v>2206</v>
      </c>
      <c r="D750" s="46" t="s">
        <v>2299</v>
      </c>
      <c r="E750" s="47" t="s">
        <v>1119</v>
      </c>
      <c r="F750" s="47" t="s">
        <v>1120</v>
      </c>
      <c r="G750" s="47">
        <v>850318</v>
      </c>
      <c r="H750" s="57">
        <v>140.19999999999999</v>
      </c>
      <c r="I750" s="60">
        <f>IF(R750="UP",VLOOKUP($I$1,Änderungen!$F$1:$G$4,2,FALSE),IF(OR(ISERROR(FIND("NOVOS",B750)),ISERROR(FIND("Design ",B750))),IF(OR(ISERROR(FIND("thanos EVO",B750)),ISERROR(FIND("Design ",B750))),0,96.55),19.35))</f>
        <v>0</v>
      </c>
      <c r="J750" s="40"/>
      <c r="K750" s="40" t="s">
        <v>1190</v>
      </c>
      <c r="L750" s="29">
        <f>IF(K750&lt;&gt;"",IFERROR(VLOOKUP(K750,Rabattwerte_eintragen!$A$3:$C$24,3,FALSE),0),0)</f>
        <v>0</v>
      </c>
      <c r="M750" s="58">
        <f>IF(H750&lt;&gt;"",H750*(1-L750)+I750*(1-VLOOKUP("A1",Rabattwerte_eintragen!$A$3:$C$26,3,FALSE)),"")</f>
        <v>140.19999999999999</v>
      </c>
      <c r="N750" s="40"/>
      <c r="O750" s="39" t="str">
        <f t="shared" si="14"/>
        <v>Artikel online anzeigen</v>
      </c>
      <c r="P750" s="44"/>
      <c r="Q750" s="49" t="s">
        <v>3106</v>
      </c>
      <c r="R750" s="37"/>
      <c r="S750" s="55"/>
      <c r="T750" s="40" t="s">
        <v>1144</v>
      </c>
      <c r="U750" s="63" t="s">
        <v>5399</v>
      </c>
    </row>
    <row r="751" spans="1:21" x14ac:dyDescent="0.25">
      <c r="A751" s="1">
        <v>3298</v>
      </c>
      <c r="B751" s="46" t="s">
        <v>330</v>
      </c>
      <c r="C751" s="46" t="s">
        <v>2207</v>
      </c>
      <c r="D751" s="46" t="s">
        <v>2300</v>
      </c>
      <c r="E751" s="47" t="s">
        <v>1119</v>
      </c>
      <c r="F751" s="47" t="s">
        <v>1120</v>
      </c>
      <c r="G751" s="47">
        <v>626347</v>
      </c>
      <c r="H751" s="57">
        <v>240</v>
      </c>
      <c r="I751" s="60">
        <f>IF(R751="UP",VLOOKUP($I$1,Änderungen!$F$1:$G$4,2,FALSE),IF(OR(ISERROR(FIND("NOVOS",B751)),ISERROR(FIND("Design ",B751))),IF(OR(ISERROR(FIND("thanos EVO",B751)),ISERROR(FIND("Design ",B751))),0,96.55),19.35))</f>
        <v>0</v>
      </c>
      <c r="J751" s="40" t="s">
        <v>1019</v>
      </c>
      <c r="K751" s="40" t="s">
        <v>1179</v>
      </c>
      <c r="L751" s="29">
        <f>IF(K751&lt;&gt;"",IFERROR(VLOOKUP(K751,Rabattwerte_eintragen!$A$3:$C$24,3,FALSE),0),0)</f>
        <v>0</v>
      </c>
      <c r="M751" s="58">
        <f>IF(H751&lt;&gt;"",H751*(1-L751)+I751*(1-VLOOKUP("A1",Rabattwerte_eintragen!$A$3:$C$26,3,FALSE)),"")</f>
        <v>240</v>
      </c>
      <c r="N751" s="40"/>
      <c r="O751" s="39" t="str">
        <f t="shared" si="14"/>
        <v>Artikel online anzeigen</v>
      </c>
      <c r="P751" s="44"/>
      <c r="Q751" s="49" t="s">
        <v>3107</v>
      </c>
      <c r="R751" s="37"/>
      <c r="S751" s="55"/>
      <c r="T751" s="40" t="s">
        <v>1146</v>
      </c>
      <c r="U751" s="63" t="s">
        <v>5400</v>
      </c>
    </row>
    <row r="752" spans="1:21" x14ac:dyDescent="0.25">
      <c r="A752" s="1">
        <v>3313</v>
      </c>
      <c r="B752" s="46" t="s">
        <v>331</v>
      </c>
      <c r="C752" s="46" t="s">
        <v>2207</v>
      </c>
      <c r="D752" s="46" t="s">
        <v>2300</v>
      </c>
      <c r="E752" s="47" t="s">
        <v>1119</v>
      </c>
      <c r="F752" s="47" t="s">
        <v>1120</v>
      </c>
      <c r="G752" s="47">
        <v>626354</v>
      </c>
      <c r="H752" s="57">
        <v>250.9</v>
      </c>
      <c r="I752" s="60">
        <f>IF(R752="UP",VLOOKUP($I$1,Änderungen!$F$1:$G$4,2,FALSE),IF(OR(ISERROR(FIND("NOVOS",B752)),ISERROR(FIND("Design ",B752))),IF(OR(ISERROR(FIND("thanos EVO",B752)),ISERROR(FIND("Design ",B752))),0,96.55),19.35))</f>
        <v>0</v>
      </c>
      <c r="J752" s="40" t="s">
        <v>1019</v>
      </c>
      <c r="K752" s="40" t="s">
        <v>1179</v>
      </c>
      <c r="L752" s="29">
        <f>IF(K752&lt;&gt;"",IFERROR(VLOOKUP(K752,Rabattwerte_eintragen!$A$3:$C$24,3,FALSE),0),0)</f>
        <v>0</v>
      </c>
      <c r="M752" s="58">
        <f>IF(H752&lt;&gt;"",H752*(1-L752)+I752*(1-VLOOKUP("A1",Rabattwerte_eintragen!$A$3:$C$26,3,FALSE)),"")</f>
        <v>250.9</v>
      </c>
      <c r="N752" s="40"/>
      <c r="O752" s="39" t="str">
        <f t="shared" si="14"/>
        <v>Artikel online anzeigen</v>
      </c>
      <c r="P752" s="44"/>
      <c r="Q752" s="49" t="s">
        <v>3108</v>
      </c>
      <c r="R752" s="37"/>
      <c r="S752" s="55"/>
      <c r="T752" s="40" t="s">
        <v>1146</v>
      </c>
      <c r="U752" s="63" t="s">
        <v>5401</v>
      </c>
    </row>
    <row r="753" spans="1:21" x14ac:dyDescent="0.25">
      <c r="A753" s="1">
        <v>3331</v>
      </c>
      <c r="B753" s="46" t="s">
        <v>332</v>
      </c>
      <c r="C753" s="46" t="s">
        <v>2207</v>
      </c>
      <c r="D753" s="46" t="s">
        <v>2300</v>
      </c>
      <c r="E753" s="47" t="s">
        <v>1119</v>
      </c>
      <c r="F753" s="47" t="s">
        <v>1120</v>
      </c>
      <c r="G753" s="47">
        <v>626361</v>
      </c>
      <c r="H753" s="57">
        <v>261.5</v>
      </c>
      <c r="I753" s="60">
        <f>IF(R753="UP",VLOOKUP($I$1,Änderungen!$F$1:$G$4,2,FALSE),IF(OR(ISERROR(FIND("NOVOS",B753)),ISERROR(FIND("Design ",B753))),IF(OR(ISERROR(FIND("thanos EVO",B753)),ISERROR(FIND("Design ",B753))),0,96.55),19.35))</f>
        <v>0</v>
      </c>
      <c r="J753" s="40" t="s">
        <v>1019</v>
      </c>
      <c r="K753" s="40" t="s">
        <v>1179</v>
      </c>
      <c r="L753" s="29">
        <f>IF(K753&lt;&gt;"",IFERROR(VLOOKUP(K753,Rabattwerte_eintragen!$A$3:$C$24,3,FALSE),0),0)</f>
        <v>0</v>
      </c>
      <c r="M753" s="58">
        <f>IF(H753&lt;&gt;"",H753*(1-L753)+I753*(1-VLOOKUP("A1",Rabattwerte_eintragen!$A$3:$C$26,3,FALSE)),"")</f>
        <v>261.5</v>
      </c>
      <c r="N753" s="40"/>
      <c r="O753" s="39" t="str">
        <f t="shared" si="14"/>
        <v>Artikel online anzeigen</v>
      </c>
      <c r="P753" s="44"/>
      <c r="Q753" s="49" t="s">
        <v>3109</v>
      </c>
      <c r="R753" s="37"/>
      <c r="S753" s="55"/>
      <c r="T753" s="40" t="s">
        <v>1146</v>
      </c>
      <c r="U753" s="63" t="s">
        <v>5402</v>
      </c>
    </row>
    <row r="754" spans="1:21" x14ac:dyDescent="0.25">
      <c r="A754" s="1">
        <v>3299</v>
      </c>
      <c r="B754" s="46" t="s">
        <v>333</v>
      </c>
      <c r="C754" s="46" t="s">
        <v>2207</v>
      </c>
      <c r="D754" s="46" t="s">
        <v>2300</v>
      </c>
      <c r="E754" s="47" t="s">
        <v>1119</v>
      </c>
      <c r="F754" s="47" t="s">
        <v>1120</v>
      </c>
      <c r="G754" s="47">
        <v>626378</v>
      </c>
      <c r="H754" s="57">
        <v>264</v>
      </c>
      <c r="I754" s="60">
        <f>IF(R754="UP",VLOOKUP($I$1,Änderungen!$F$1:$G$4,2,FALSE),IF(OR(ISERROR(FIND("NOVOS",B754)),ISERROR(FIND("Design ",B754))),IF(OR(ISERROR(FIND("thanos EVO",B754)),ISERROR(FIND("Design ",B754))),0,96.55),19.35))</f>
        <v>0</v>
      </c>
      <c r="J754" s="40" t="s">
        <v>1019</v>
      </c>
      <c r="K754" s="40" t="s">
        <v>1179</v>
      </c>
      <c r="L754" s="29">
        <f>IF(K754&lt;&gt;"",IFERROR(VLOOKUP(K754,Rabattwerte_eintragen!$A$3:$C$24,3,FALSE),0),0)</f>
        <v>0</v>
      </c>
      <c r="M754" s="58">
        <f>IF(H754&lt;&gt;"",H754*(1-L754)+I754*(1-VLOOKUP("A1",Rabattwerte_eintragen!$A$3:$C$26,3,FALSE)),"")</f>
        <v>264</v>
      </c>
      <c r="N754" s="40"/>
      <c r="O754" s="39" t="str">
        <f t="shared" si="14"/>
        <v>Artikel online anzeigen</v>
      </c>
      <c r="P754" s="44"/>
      <c r="Q754" s="49" t="s">
        <v>3110</v>
      </c>
      <c r="R754" s="37"/>
      <c r="S754" s="55"/>
      <c r="T754" s="40" t="s">
        <v>1146</v>
      </c>
      <c r="U754" s="63" t="s">
        <v>5403</v>
      </c>
    </row>
    <row r="755" spans="1:21" x14ac:dyDescent="0.25">
      <c r="A755" s="1">
        <v>3314</v>
      </c>
      <c r="B755" s="46" t="s">
        <v>334</v>
      </c>
      <c r="C755" s="46" t="s">
        <v>2207</v>
      </c>
      <c r="D755" s="46" t="s">
        <v>2300</v>
      </c>
      <c r="E755" s="47" t="s">
        <v>1119</v>
      </c>
      <c r="F755" s="47" t="s">
        <v>1120</v>
      </c>
      <c r="G755" s="47">
        <v>626385</v>
      </c>
      <c r="H755" s="57">
        <v>274.89999999999998</v>
      </c>
      <c r="I755" s="60">
        <f>IF(R755="UP",VLOOKUP($I$1,Änderungen!$F$1:$G$4,2,FALSE),IF(OR(ISERROR(FIND("NOVOS",B755)),ISERROR(FIND("Design ",B755))),IF(OR(ISERROR(FIND("thanos EVO",B755)),ISERROR(FIND("Design ",B755))),0,96.55),19.35))</f>
        <v>0</v>
      </c>
      <c r="J755" s="40" t="s">
        <v>1019</v>
      </c>
      <c r="K755" s="40" t="s">
        <v>1179</v>
      </c>
      <c r="L755" s="29">
        <f>IF(K755&lt;&gt;"",IFERROR(VLOOKUP(K755,Rabattwerte_eintragen!$A$3:$C$24,3,FALSE),0),0)</f>
        <v>0</v>
      </c>
      <c r="M755" s="58">
        <f>IF(H755&lt;&gt;"",H755*(1-L755)+I755*(1-VLOOKUP("A1",Rabattwerte_eintragen!$A$3:$C$26,3,FALSE)),"")</f>
        <v>274.89999999999998</v>
      </c>
      <c r="N755" s="40"/>
      <c r="O755" s="39" t="str">
        <f t="shared" si="14"/>
        <v>Artikel online anzeigen</v>
      </c>
      <c r="P755" s="44"/>
      <c r="Q755" s="49" t="s">
        <v>3111</v>
      </c>
      <c r="R755" s="37"/>
      <c r="S755" s="55"/>
      <c r="T755" s="40" t="s">
        <v>1146</v>
      </c>
      <c r="U755" s="63" t="s">
        <v>5404</v>
      </c>
    </row>
    <row r="756" spans="1:21" x14ac:dyDescent="0.25">
      <c r="A756" s="1">
        <v>3332</v>
      </c>
      <c r="B756" s="46" t="s">
        <v>335</v>
      </c>
      <c r="C756" s="46" t="s">
        <v>2207</v>
      </c>
      <c r="D756" s="46" t="s">
        <v>2300</v>
      </c>
      <c r="E756" s="47" t="s">
        <v>1119</v>
      </c>
      <c r="F756" s="47" t="s">
        <v>1120</v>
      </c>
      <c r="G756" s="47">
        <v>626392</v>
      </c>
      <c r="H756" s="57">
        <v>285.5</v>
      </c>
      <c r="I756" s="60">
        <f>IF(R756="UP",VLOOKUP($I$1,Änderungen!$F$1:$G$4,2,FALSE),IF(OR(ISERROR(FIND("NOVOS",B756)),ISERROR(FIND("Design ",B756))),IF(OR(ISERROR(FIND("thanos EVO",B756)),ISERROR(FIND("Design ",B756))),0,96.55),19.35))</f>
        <v>0</v>
      </c>
      <c r="J756" s="40" t="s">
        <v>1019</v>
      </c>
      <c r="K756" s="40" t="s">
        <v>1179</v>
      </c>
      <c r="L756" s="29">
        <f>IF(K756&lt;&gt;"",IFERROR(VLOOKUP(K756,Rabattwerte_eintragen!$A$3:$C$24,3,FALSE),0),0)</f>
        <v>0</v>
      </c>
      <c r="M756" s="58">
        <f>IF(H756&lt;&gt;"",H756*(1-L756)+I756*(1-VLOOKUP("A1",Rabattwerte_eintragen!$A$3:$C$26,3,FALSE)),"")</f>
        <v>285.5</v>
      </c>
      <c r="N756" s="40"/>
      <c r="O756" s="39" t="str">
        <f t="shared" si="14"/>
        <v>Artikel online anzeigen</v>
      </c>
      <c r="P756" s="44"/>
      <c r="Q756" s="49" t="s">
        <v>3112</v>
      </c>
      <c r="R756" s="37"/>
      <c r="S756" s="55"/>
      <c r="T756" s="40" t="s">
        <v>1146</v>
      </c>
      <c r="U756" s="63" t="s">
        <v>5405</v>
      </c>
    </row>
    <row r="757" spans="1:21" x14ac:dyDescent="0.25">
      <c r="A757" s="1">
        <v>3344</v>
      </c>
      <c r="B757" s="46" t="s">
        <v>336</v>
      </c>
      <c r="C757" s="46" t="s">
        <v>2207</v>
      </c>
      <c r="D757" s="46" t="s">
        <v>2300</v>
      </c>
      <c r="E757" s="47" t="s">
        <v>1119</v>
      </c>
      <c r="F757" s="47" t="s">
        <v>1120</v>
      </c>
      <c r="G757" s="47">
        <v>663151</v>
      </c>
      <c r="H757" s="57">
        <v>329.35</v>
      </c>
      <c r="I757" s="60">
        <f>IF(R757="UP",VLOOKUP($I$1,Änderungen!$F$1:$G$4,2,FALSE),IF(OR(ISERROR(FIND("NOVOS",B757)),ISERROR(FIND("Design ",B757))),IF(OR(ISERROR(FIND("thanos EVO",B757)),ISERROR(FIND("Design ",B757))),0,96.55),19.35))</f>
        <v>0</v>
      </c>
      <c r="J757" s="40"/>
      <c r="K757" s="40" t="s">
        <v>1178</v>
      </c>
      <c r="L757" s="29">
        <f>IF(K757&lt;&gt;"",IFERROR(VLOOKUP(K757,Rabattwerte_eintragen!$A$3:$C$24,3,FALSE),0),0)</f>
        <v>0</v>
      </c>
      <c r="M757" s="58">
        <f>IF(H757&lt;&gt;"",H757*(1-L757)+I757*(1-VLOOKUP("A1",Rabattwerte_eintragen!$A$3:$C$26,3,FALSE)),"")</f>
        <v>329.35</v>
      </c>
      <c r="N757" s="40"/>
      <c r="O757" s="39" t="str">
        <f t="shared" si="14"/>
        <v>Artikel online anzeigen</v>
      </c>
      <c r="P757" s="44"/>
      <c r="Q757" s="49" t="s">
        <v>3113</v>
      </c>
      <c r="R757" s="37"/>
      <c r="S757" s="55"/>
      <c r="T757" s="40" t="s">
        <v>1146</v>
      </c>
      <c r="U757" s="63" t="s">
        <v>5406</v>
      </c>
    </row>
    <row r="758" spans="1:21" x14ac:dyDescent="0.25">
      <c r="A758" s="1">
        <v>3349</v>
      </c>
      <c r="B758" s="46" t="s">
        <v>337</v>
      </c>
      <c r="C758" s="46" t="s">
        <v>2207</v>
      </c>
      <c r="D758" s="46" t="s">
        <v>2300</v>
      </c>
      <c r="E758" s="47" t="s">
        <v>1119</v>
      </c>
      <c r="F758" s="47" t="s">
        <v>1120</v>
      </c>
      <c r="G758" s="47">
        <v>663168</v>
      </c>
      <c r="H758" s="57">
        <v>341.25</v>
      </c>
      <c r="I758" s="60">
        <f>IF(R758="UP",VLOOKUP($I$1,Änderungen!$F$1:$G$4,2,FALSE),IF(OR(ISERROR(FIND("NOVOS",B758)),ISERROR(FIND("Design ",B758))),IF(OR(ISERROR(FIND("thanos EVO",B758)),ISERROR(FIND("Design ",B758))),0,96.55),19.35))</f>
        <v>0</v>
      </c>
      <c r="J758" s="40"/>
      <c r="K758" s="40" t="s">
        <v>1178</v>
      </c>
      <c r="L758" s="29">
        <f>IF(K758&lt;&gt;"",IFERROR(VLOOKUP(K758,Rabattwerte_eintragen!$A$3:$C$24,3,FALSE),0),0)</f>
        <v>0</v>
      </c>
      <c r="M758" s="58">
        <f>IF(H758&lt;&gt;"",H758*(1-L758)+I758*(1-VLOOKUP("A1",Rabattwerte_eintragen!$A$3:$C$26,3,FALSE)),"")</f>
        <v>341.25</v>
      </c>
      <c r="N758" s="40"/>
      <c r="O758" s="39" t="str">
        <f t="shared" si="14"/>
        <v>Artikel online anzeigen</v>
      </c>
      <c r="P758" s="44"/>
      <c r="Q758" s="49" t="s">
        <v>3114</v>
      </c>
      <c r="R758" s="37"/>
      <c r="S758" s="55"/>
      <c r="T758" s="40" t="s">
        <v>1146</v>
      </c>
      <c r="U758" s="63" t="s">
        <v>5407</v>
      </c>
    </row>
    <row r="759" spans="1:21" x14ac:dyDescent="0.25">
      <c r="A759" s="1">
        <v>3350</v>
      </c>
      <c r="B759" s="46" t="s">
        <v>338</v>
      </c>
      <c r="C759" s="46" t="s">
        <v>2207</v>
      </c>
      <c r="D759" s="46" t="s">
        <v>2300</v>
      </c>
      <c r="E759" s="47" t="s">
        <v>1119</v>
      </c>
      <c r="F759" s="47" t="s">
        <v>1120</v>
      </c>
      <c r="G759" s="47">
        <v>663175</v>
      </c>
      <c r="H759" s="57">
        <v>352.9</v>
      </c>
      <c r="I759" s="60">
        <f>IF(R759="UP",VLOOKUP($I$1,Änderungen!$F$1:$G$4,2,FALSE),IF(OR(ISERROR(FIND("NOVOS",B759)),ISERROR(FIND("Design ",B759))),IF(OR(ISERROR(FIND("thanos EVO",B759)),ISERROR(FIND("Design ",B759))),0,96.55),19.35))</f>
        <v>0</v>
      </c>
      <c r="J759" s="40"/>
      <c r="K759" s="40" t="s">
        <v>1178</v>
      </c>
      <c r="L759" s="29">
        <f>IF(K759&lt;&gt;"",IFERROR(VLOOKUP(K759,Rabattwerte_eintragen!$A$3:$C$24,3,FALSE),0),0)</f>
        <v>0</v>
      </c>
      <c r="M759" s="58">
        <f>IF(H759&lt;&gt;"",H759*(1-L759)+I759*(1-VLOOKUP("A1",Rabattwerte_eintragen!$A$3:$C$26,3,FALSE)),"")</f>
        <v>352.9</v>
      </c>
      <c r="N759" s="40"/>
      <c r="O759" s="39" t="str">
        <f t="shared" si="14"/>
        <v>Artikel online anzeigen</v>
      </c>
      <c r="P759" s="44"/>
      <c r="Q759" s="49" t="s">
        <v>3115</v>
      </c>
      <c r="R759" s="37"/>
      <c r="S759" s="55"/>
      <c r="T759" s="40" t="s">
        <v>1146</v>
      </c>
      <c r="U759" s="63" t="s">
        <v>5408</v>
      </c>
    </row>
    <row r="760" spans="1:21" x14ac:dyDescent="0.25">
      <c r="A760" s="1">
        <v>3351</v>
      </c>
      <c r="B760" s="46" t="s">
        <v>339</v>
      </c>
      <c r="C760" s="46" t="s">
        <v>2207</v>
      </c>
      <c r="D760" s="46" t="s">
        <v>2300</v>
      </c>
      <c r="E760" s="47" t="s">
        <v>1119</v>
      </c>
      <c r="F760" s="47" t="s">
        <v>1120</v>
      </c>
      <c r="G760" s="47">
        <v>663083</v>
      </c>
      <c r="H760" s="57">
        <v>371.95</v>
      </c>
      <c r="I760" s="60">
        <f>IF(R760="UP",VLOOKUP($I$1,Änderungen!$F$1:$G$4,2,FALSE),IF(OR(ISERROR(FIND("NOVOS",B760)),ISERROR(FIND("Design ",B760))),IF(OR(ISERROR(FIND("thanos EVO",B760)),ISERROR(FIND("Design ",B760))),0,96.55),19.35))</f>
        <v>0</v>
      </c>
      <c r="J760" s="40"/>
      <c r="K760" s="40" t="s">
        <v>1178</v>
      </c>
      <c r="L760" s="29">
        <f>IF(K760&lt;&gt;"",IFERROR(VLOOKUP(K760,Rabattwerte_eintragen!$A$3:$C$24,3,FALSE),0),0)</f>
        <v>0</v>
      </c>
      <c r="M760" s="58">
        <f>IF(H760&lt;&gt;"",H760*(1-L760)+I760*(1-VLOOKUP("A1",Rabattwerte_eintragen!$A$3:$C$26,3,FALSE)),"")</f>
        <v>371.95</v>
      </c>
      <c r="N760" s="40"/>
      <c r="O760" s="39" t="str">
        <f t="shared" si="14"/>
        <v>Artikel online anzeigen</v>
      </c>
      <c r="P760" s="44"/>
      <c r="Q760" s="49" t="s">
        <v>3116</v>
      </c>
      <c r="R760" s="37"/>
      <c r="S760" s="55"/>
      <c r="T760" s="40" t="s">
        <v>1146</v>
      </c>
      <c r="U760" s="63" t="s">
        <v>5409</v>
      </c>
    </row>
    <row r="761" spans="1:21" x14ac:dyDescent="0.25">
      <c r="A761" s="1">
        <v>3352</v>
      </c>
      <c r="B761" s="46" t="s">
        <v>340</v>
      </c>
      <c r="C761" s="46" t="s">
        <v>2207</v>
      </c>
      <c r="D761" s="46" t="s">
        <v>2300</v>
      </c>
      <c r="E761" s="47" t="s">
        <v>1119</v>
      </c>
      <c r="F761" s="47" t="s">
        <v>1120</v>
      </c>
      <c r="G761" s="47">
        <v>663090</v>
      </c>
      <c r="H761" s="57">
        <v>383.84999999999997</v>
      </c>
      <c r="I761" s="60">
        <f>IF(R761="UP",VLOOKUP($I$1,Änderungen!$F$1:$G$4,2,FALSE),IF(OR(ISERROR(FIND("NOVOS",B761)),ISERROR(FIND("Design ",B761))),IF(OR(ISERROR(FIND("thanos EVO",B761)),ISERROR(FIND("Design ",B761))),0,96.55),19.35))</f>
        <v>0</v>
      </c>
      <c r="J761" s="40"/>
      <c r="K761" s="40" t="s">
        <v>1178</v>
      </c>
      <c r="L761" s="29">
        <f>IF(K761&lt;&gt;"",IFERROR(VLOOKUP(K761,Rabattwerte_eintragen!$A$3:$C$24,3,FALSE),0),0)</f>
        <v>0</v>
      </c>
      <c r="M761" s="58">
        <f>IF(H761&lt;&gt;"",H761*(1-L761)+I761*(1-VLOOKUP("A1",Rabattwerte_eintragen!$A$3:$C$26,3,FALSE)),"")</f>
        <v>383.84999999999997</v>
      </c>
      <c r="N761" s="40"/>
      <c r="O761" s="39" t="str">
        <f t="shared" si="14"/>
        <v>Artikel online anzeigen</v>
      </c>
      <c r="P761" s="44"/>
      <c r="Q761" s="49" t="s">
        <v>3117</v>
      </c>
      <c r="R761" s="37"/>
      <c r="S761" s="55"/>
      <c r="T761" s="40" t="s">
        <v>1146</v>
      </c>
      <c r="U761" s="63" t="s">
        <v>5410</v>
      </c>
    </row>
    <row r="762" spans="1:21" x14ac:dyDescent="0.25">
      <c r="A762" s="1">
        <v>3353</v>
      </c>
      <c r="B762" s="46" t="s">
        <v>341</v>
      </c>
      <c r="C762" s="46" t="s">
        <v>2207</v>
      </c>
      <c r="D762" s="46" t="s">
        <v>2300</v>
      </c>
      <c r="E762" s="47" t="s">
        <v>1119</v>
      </c>
      <c r="F762" s="47" t="s">
        <v>1120</v>
      </c>
      <c r="G762" s="47">
        <v>663113</v>
      </c>
      <c r="H762" s="57">
        <v>395.5</v>
      </c>
      <c r="I762" s="60">
        <f>IF(R762="UP",VLOOKUP($I$1,Änderungen!$F$1:$G$4,2,FALSE),IF(OR(ISERROR(FIND("NOVOS",B762)),ISERROR(FIND("Design ",B762))),IF(OR(ISERROR(FIND("thanos EVO",B762)),ISERROR(FIND("Design ",B762))),0,96.55),19.35))</f>
        <v>0</v>
      </c>
      <c r="J762" s="40"/>
      <c r="K762" s="40" t="s">
        <v>1178</v>
      </c>
      <c r="L762" s="29">
        <f>IF(K762&lt;&gt;"",IFERROR(VLOOKUP(K762,Rabattwerte_eintragen!$A$3:$C$24,3,FALSE),0),0)</f>
        <v>0</v>
      </c>
      <c r="M762" s="58">
        <f>IF(H762&lt;&gt;"",H762*(1-L762)+I762*(1-VLOOKUP("A1",Rabattwerte_eintragen!$A$3:$C$26,3,FALSE)),"")</f>
        <v>395.5</v>
      </c>
      <c r="N762" s="40"/>
      <c r="O762" s="39" t="str">
        <f t="shared" si="14"/>
        <v>Artikel online anzeigen</v>
      </c>
      <c r="P762" s="44"/>
      <c r="Q762" s="49" t="s">
        <v>3118</v>
      </c>
      <c r="R762" s="37"/>
      <c r="S762" s="55"/>
      <c r="T762" s="40" t="s">
        <v>1146</v>
      </c>
      <c r="U762" s="63" t="s">
        <v>5411</v>
      </c>
    </row>
    <row r="763" spans="1:21" x14ac:dyDescent="0.25">
      <c r="A763" s="1">
        <v>3354</v>
      </c>
      <c r="B763" s="46" t="s">
        <v>342</v>
      </c>
      <c r="C763" s="46" t="s">
        <v>2207</v>
      </c>
      <c r="D763" s="46" t="s">
        <v>2300</v>
      </c>
      <c r="E763" s="47" t="s">
        <v>1119</v>
      </c>
      <c r="F763" s="47" t="s">
        <v>1120</v>
      </c>
      <c r="G763" s="47">
        <v>663120</v>
      </c>
      <c r="H763" s="57">
        <v>398.25</v>
      </c>
      <c r="I763" s="60">
        <f>IF(R763="UP",VLOOKUP($I$1,Änderungen!$F$1:$G$4,2,FALSE),IF(OR(ISERROR(FIND("NOVOS",B763)),ISERROR(FIND("Design ",B763))),IF(OR(ISERROR(FIND("thanos EVO",B763)),ISERROR(FIND("Design ",B763))),0,96.55),19.35))</f>
        <v>0</v>
      </c>
      <c r="J763" s="40"/>
      <c r="K763" s="40" t="s">
        <v>1178</v>
      </c>
      <c r="L763" s="29">
        <f>IF(K763&lt;&gt;"",IFERROR(VLOOKUP(K763,Rabattwerte_eintragen!$A$3:$C$24,3,FALSE),0),0)</f>
        <v>0</v>
      </c>
      <c r="M763" s="58">
        <f>IF(H763&lt;&gt;"",H763*(1-L763)+I763*(1-VLOOKUP("A1",Rabattwerte_eintragen!$A$3:$C$26,3,FALSE)),"")</f>
        <v>398.25</v>
      </c>
      <c r="N763" s="40"/>
      <c r="O763" s="39" t="str">
        <f t="shared" si="14"/>
        <v>Artikel online anzeigen</v>
      </c>
      <c r="P763" s="44"/>
      <c r="Q763" s="49" t="s">
        <v>3119</v>
      </c>
      <c r="R763" s="37"/>
      <c r="S763" s="55"/>
      <c r="T763" s="40" t="s">
        <v>1146</v>
      </c>
      <c r="U763" s="63" t="s">
        <v>5412</v>
      </c>
    </row>
    <row r="764" spans="1:21" x14ac:dyDescent="0.25">
      <c r="A764" s="1">
        <v>3355</v>
      </c>
      <c r="B764" s="46" t="s">
        <v>343</v>
      </c>
      <c r="C764" s="46" t="s">
        <v>2207</v>
      </c>
      <c r="D764" s="46" t="s">
        <v>2300</v>
      </c>
      <c r="E764" s="47" t="s">
        <v>1119</v>
      </c>
      <c r="F764" s="47" t="s">
        <v>1120</v>
      </c>
      <c r="G764" s="47">
        <v>663137</v>
      </c>
      <c r="H764" s="57">
        <v>410.20000000000005</v>
      </c>
      <c r="I764" s="60">
        <f>IF(R764="UP",VLOOKUP($I$1,Änderungen!$F$1:$G$4,2,FALSE),IF(OR(ISERROR(FIND("NOVOS",B764)),ISERROR(FIND("Design ",B764))),IF(OR(ISERROR(FIND("thanos EVO",B764)),ISERROR(FIND("Design ",B764))),0,96.55),19.35))</f>
        <v>0</v>
      </c>
      <c r="J764" s="40"/>
      <c r="K764" s="40" t="s">
        <v>1178</v>
      </c>
      <c r="L764" s="29">
        <f>IF(K764&lt;&gt;"",IFERROR(VLOOKUP(K764,Rabattwerte_eintragen!$A$3:$C$24,3,FALSE),0),0)</f>
        <v>0</v>
      </c>
      <c r="M764" s="58">
        <f>IF(H764&lt;&gt;"",H764*(1-L764)+I764*(1-VLOOKUP("A1",Rabattwerte_eintragen!$A$3:$C$26,3,FALSE)),"")</f>
        <v>410.20000000000005</v>
      </c>
      <c r="N764" s="40"/>
      <c r="O764" s="39" t="str">
        <f t="shared" si="14"/>
        <v>Artikel online anzeigen</v>
      </c>
      <c r="P764" s="44"/>
      <c r="Q764" s="49" t="s">
        <v>3120</v>
      </c>
      <c r="R764" s="37"/>
      <c r="S764" s="55"/>
      <c r="T764" s="40" t="s">
        <v>1146</v>
      </c>
      <c r="U764" s="63" t="s">
        <v>5413</v>
      </c>
    </row>
    <row r="765" spans="1:21" x14ac:dyDescent="0.25">
      <c r="A765" s="1">
        <v>3356</v>
      </c>
      <c r="B765" s="46" t="s">
        <v>344</v>
      </c>
      <c r="C765" s="46" t="s">
        <v>2207</v>
      </c>
      <c r="D765" s="46" t="s">
        <v>2300</v>
      </c>
      <c r="E765" s="47" t="s">
        <v>1119</v>
      </c>
      <c r="F765" s="47" t="s">
        <v>1120</v>
      </c>
      <c r="G765" s="47">
        <v>663144</v>
      </c>
      <c r="H765" s="57">
        <v>421.8</v>
      </c>
      <c r="I765" s="60">
        <f>IF(R765="UP",VLOOKUP($I$1,Änderungen!$F$1:$G$4,2,FALSE),IF(OR(ISERROR(FIND("NOVOS",B765)),ISERROR(FIND("Design ",B765))),IF(OR(ISERROR(FIND("thanos EVO",B765)),ISERROR(FIND("Design ",B765))),0,96.55),19.35))</f>
        <v>0</v>
      </c>
      <c r="J765" s="40"/>
      <c r="K765" s="40" t="s">
        <v>1178</v>
      </c>
      <c r="L765" s="29">
        <f>IF(K765&lt;&gt;"",IFERROR(VLOOKUP(K765,Rabattwerte_eintragen!$A$3:$C$24,3,FALSE),0),0)</f>
        <v>0</v>
      </c>
      <c r="M765" s="58">
        <f>IF(H765&lt;&gt;"",H765*(1-L765)+I765*(1-VLOOKUP("A1",Rabattwerte_eintragen!$A$3:$C$26,3,FALSE)),"")</f>
        <v>421.8</v>
      </c>
      <c r="N765" s="40"/>
      <c r="O765" s="39" t="str">
        <f t="shared" si="14"/>
        <v>Artikel online anzeigen</v>
      </c>
      <c r="P765" s="44"/>
      <c r="Q765" s="49" t="s">
        <v>3121</v>
      </c>
      <c r="R765" s="37"/>
      <c r="S765" s="55"/>
      <c r="T765" s="40" t="s">
        <v>1146</v>
      </c>
      <c r="U765" s="63" t="s">
        <v>5414</v>
      </c>
    </row>
    <row r="766" spans="1:21" x14ac:dyDescent="0.25">
      <c r="A766" s="1">
        <v>3357</v>
      </c>
      <c r="B766" s="46" t="s">
        <v>345</v>
      </c>
      <c r="C766" s="46" t="s">
        <v>2207</v>
      </c>
      <c r="D766" s="46" t="s">
        <v>2300</v>
      </c>
      <c r="E766" s="47" t="s">
        <v>1119</v>
      </c>
      <c r="F766" s="47" t="s">
        <v>1120</v>
      </c>
      <c r="G766" s="47">
        <v>663205</v>
      </c>
      <c r="H766" s="57">
        <v>392.65</v>
      </c>
      <c r="I766" s="60">
        <f>IF(R766="UP",VLOOKUP($I$1,Änderungen!$F$1:$G$4,2,FALSE),IF(OR(ISERROR(FIND("NOVOS",B766)),ISERROR(FIND("Design ",B766))),IF(OR(ISERROR(FIND("thanos EVO",B766)),ISERROR(FIND("Design ",B766))),0,96.55),19.35))</f>
        <v>0</v>
      </c>
      <c r="J766" s="40"/>
      <c r="K766" s="40" t="s">
        <v>1178</v>
      </c>
      <c r="L766" s="29">
        <f>IF(K766&lt;&gt;"",IFERROR(VLOOKUP(K766,Rabattwerte_eintragen!$A$3:$C$24,3,FALSE),0),0)</f>
        <v>0</v>
      </c>
      <c r="M766" s="58">
        <f>IF(H766&lt;&gt;"",H766*(1-L766)+I766*(1-VLOOKUP("A1",Rabattwerte_eintragen!$A$3:$C$26,3,FALSE)),"")</f>
        <v>392.65</v>
      </c>
      <c r="N766" s="40"/>
      <c r="O766" s="39" t="str">
        <f t="shared" si="14"/>
        <v>Artikel online anzeigen</v>
      </c>
      <c r="P766" s="44"/>
      <c r="Q766" s="49" t="s">
        <v>3122</v>
      </c>
      <c r="R766" s="37"/>
      <c r="S766" s="55"/>
      <c r="T766" s="40" t="s">
        <v>1146</v>
      </c>
      <c r="U766" s="63" t="s">
        <v>5415</v>
      </c>
    </row>
    <row r="767" spans="1:21" x14ac:dyDescent="0.25">
      <c r="A767" s="1">
        <v>3358</v>
      </c>
      <c r="B767" s="46" t="s">
        <v>346</v>
      </c>
      <c r="C767" s="46" t="s">
        <v>2207</v>
      </c>
      <c r="D767" s="46" t="s">
        <v>2300</v>
      </c>
      <c r="E767" s="47" t="s">
        <v>1119</v>
      </c>
      <c r="F767" s="47" t="s">
        <v>1120</v>
      </c>
      <c r="G767" s="47">
        <v>663229</v>
      </c>
      <c r="H767" s="57">
        <v>404.54999999999995</v>
      </c>
      <c r="I767" s="60">
        <f>IF(R767="UP",VLOOKUP($I$1,Änderungen!$F$1:$G$4,2,FALSE),IF(OR(ISERROR(FIND("NOVOS",B767)),ISERROR(FIND("Design ",B767))),IF(OR(ISERROR(FIND("thanos EVO",B767)),ISERROR(FIND("Design ",B767))),0,96.55),19.35))</f>
        <v>0</v>
      </c>
      <c r="J767" s="40"/>
      <c r="K767" s="40" t="s">
        <v>1178</v>
      </c>
      <c r="L767" s="29">
        <f>IF(K767&lt;&gt;"",IFERROR(VLOOKUP(K767,Rabattwerte_eintragen!$A$3:$C$24,3,FALSE),0),0)</f>
        <v>0</v>
      </c>
      <c r="M767" s="58">
        <f>IF(H767&lt;&gt;"",H767*(1-L767)+I767*(1-VLOOKUP("A1",Rabattwerte_eintragen!$A$3:$C$26,3,FALSE)),"")</f>
        <v>404.54999999999995</v>
      </c>
      <c r="N767" s="40"/>
      <c r="O767" s="39" t="str">
        <f t="shared" si="14"/>
        <v>Artikel online anzeigen</v>
      </c>
      <c r="P767" s="44"/>
      <c r="Q767" s="49" t="s">
        <v>3123</v>
      </c>
      <c r="R767" s="37"/>
      <c r="S767" s="55"/>
      <c r="T767" s="40" t="s">
        <v>1146</v>
      </c>
      <c r="U767" s="63" t="s">
        <v>5416</v>
      </c>
    </row>
    <row r="768" spans="1:21" x14ac:dyDescent="0.25">
      <c r="A768" s="1">
        <v>3359</v>
      </c>
      <c r="B768" s="46" t="s">
        <v>347</v>
      </c>
      <c r="C768" s="46" t="s">
        <v>2207</v>
      </c>
      <c r="D768" s="46" t="s">
        <v>2300</v>
      </c>
      <c r="E768" s="47" t="s">
        <v>1119</v>
      </c>
      <c r="F768" s="47" t="s">
        <v>1120</v>
      </c>
      <c r="G768" s="47">
        <v>663236</v>
      </c>
      <c r="H768" s="57">
        <v>416.2</v>
      </c>
      <c r="I768" s="60">
        <f>IF(R768="UP",VLOOKUP($I$1,Änderungen!$F$1:$G$4,2,FALSE),IF(OR(ISERROR(FIND("NOVOS",B768)),ISERROR(FIND("Design ",B768))),IF(OR(ISERROR(FIND("thanos EVO",B768)),ISERROR(FIND("Design ",B768))),0,96.55),19.35))</f>
        <v>0</v>
      </c>
      <c r="J768" s="40"/>
      <c r="K768" s="40" t="s">
        <v>1178</v>
      </c>
      <c r="L768" s="29">
        <f>IF(K768&lt;&gt;"",IFERROR(VLOOKUP(K768,Rabattwerte_eintragen!$A$3:$C$24,3,FALSE),0),0)</f>
        <v>0</v>
      </c>
      <c r="M768" s="58">
        <f>IF(H768&lt;&gt;"",H768*(1-L768)+I768*(1-VLOOKUP("A1",Rabattwerte_eintragen!$A$3:$C$26,3,FALSE)),"")</f>
        <v>416.2</v>
      </c>
      <c r="N768" s="40"/>
      <c r="O768" s="39" t="str">
        <f t="shared" si="14"/>
        <v>Artikel online anzeigen</v>
      </c>
      <c r="P768" s="44"/>
      <c r="Q768" s="49" t="s">
        <v>3124</v>
      </c>
      <c r="R768" s="37"/>
      <c r="S768" s="55"/>
      <c r="T768" s="40" t="s">
        <v>1146</v>
      </c>
      <c r="U768" s="63" t="s">
        <v>5417</v>
      </c>
    </row>
    <row r="769" spans="1:21" x14ac:dyDescent="0.25">
      <c r="A769" s="1">
        <v>3376</v>
      </c>
      <c r="B769" s="46" t="s">
        <v>1081</v>
      </c>
      <c r="C769" s="46" t="s">
        <v>2208</v>
      </c>
      <c r="D769" s="46" t="s">
        <v>2300</v>
      </c>
      <c r="E769" s="47" t="s">
        <v>1119</v>
      </c>
      <c r="F769" s="47" t="s">
        <v>1120</v>
      </c>
      <c r="G769" s="47">
        <v>747738</v>
      </c>
      <c r="H769" s="57">
        <v>263.05</v>
      </c>
      <c r="I769" s="60">
        <f>IF(R769="UP",VLOOKUP($I$1,Änderungen!$F$1:$G$4,2,FALSE),IF(OR(ISERROR(FIND("NOVOS",B769)),ISERROR(FIND("Design ",B769))),IF(OR(ISERROR(FIND("thanos EVO",B769)),ISERROR(FIND("Design ",B769))),0,96.55),19.35))</f>
        <v>0</v>
      </c>
      <c r="J769" s="40"/>
      <c r="K769" s="40" t="s">
        <v>1178</v>
      </c>
      <c r="L769" s="29">
        <f>IF(K769&lt;&gt;"",IFERROR(VLOOKUP(K769,Rabattwerte_eintragen!$A$3:$C$24,3,FALSE),0),0)</f>
        <v>0</v>
      </c>
      <c r="M769" s="58">
        <f>IF(H769&lt;&gt;"",H769*(1-L769)+I769*(1-VLOOKUP("A1",Rabattwerte_eintragen!$A$3:$C$26,3,FALSE)),"")</f>
        <v>263.05</v>
      </c>
      <c r="N769" s="40"/>
      <c r="O769" s="39" t="str">
        <f t="shared" si="14"/>
        <v>Artikel online anzeigen</v>
      </c>
      <c r="P769" s="44"/>
      <c r="Q769" s="49" t="s">
        <v>3125</v>
      </c>
      <c r="R769" s="37"/>
      <c r="S769" s="55"/>
      <c r="T769" s="40" t="s">
        <v>1146</v>
      </c>
      <c r="U769" s="63" t="s">
        <v>5418</v>
      </c>
    </row>
    <row r="770" spans="1:21" x14ac:dyDescent="0.25">
      <c r="A770" s="1">
        <v>3377</v>
      </c>
      <c r="B770" s="46" t="s">
        <v>1082</v>
      </c>
      <c r="C770" s="46" t="s">
        <v>2208</v>
      </c>
      <c r="D770" s="46" t="s">
        <v>2300</v>
      </c>
      <c r="E770" s="47" t="s">
        <v>1119</v>
      </c>
      <c r="F770" s="47" t="s">
        <v>1120</v>
      </c>
      <c r="G770" s="47">
        <v>747745</v>
      </c>
      <c r="H770" s="57">
        <v>274.95</v>
      </c>
      <c r="I770" s="60">
        <f>IF(R770="UP",VLOOKUP($I$1,Änderungen!$F$1:$G$4,2,FALSE),IF(OR(ISERROR(FIND("NOVOS",B770)),ISERROR(FIND("Design ",B770))),IF(OR(ISERROR(FIND("thanos EVO",B770)),ISERROR(FIND("Design ",B770))),0,96.55),19.35))</f>
        <v>0</v>
      </c>
      <c r="J770" s="40"/>
      <c r="K770" s="40" t="s">
        <v>1178</v>
      </c>
      <c r="L770" s="29">
        <f>IF(K770&lt;&gt;"",IFERROR(VLOOKUP(K770,Rabattwerte_eintragen!$A$3:$C$24,3,FALSE),0),0)</f>
        <v>0</v>
      </c>
      <c r="M770" s="58">
        <f>IF(H770&lt;&gt;"",H770*(1-L770)+I770*(1-VLOOKUP("A1",Rabattwerte_eintragen!$A$3:$C$26,3,FALSE)),"")</f>
        <v>274.95</v>
      </c>
      <c r="N770" s="40"/>
      <c r="O770" s="39" t="str">
        <f t="shared" si="14"/>
        <v>Artikel online anzeigen</v>
      </c>
      <c r="P770" s="44"/>
      <c r="Q770" s="49" t="s">
        <v>3126</v>
      </c>
      <c r="R770" s="37"/>
      <c r="S770" s="55"/>
      <c r="T770" s="40" t="s">
        <v>1146</v>
      </c>
      <c r="U770" s="63" t="s">
        <v>5419</v>
      </c>
    </row>
    <row r="771" spans="1:21" x14ac:dyDescent="0.25">
      <c r="A771" s="1">
        <v>3378</v>
      </c>
      <c r="B771" s="46" t="s">
        <v>1083</v>
      </c>
      <c r="C771" s="46" t="s">
        <v>2208</v>
      </c>
      <c r="D771" s="46" t="s">
        <v>2300</v>
      </c>
      <c r="E771" s="47" t="s">
        <v>1119</v>
      </c>
      <c r="F771" s="47" t="s">
        <v>1120</v>
      </c>
      <c r="G771" s="47">
        <v>756037</v>
      </c>
      <c r="H771" s="57">
        <v>286.60000000000002</v>
      </c>
      <c r="I771" s="60">
        <f>IF(R771="UP",VLOOKUP($I$1,Änderungen!$F$1:$G$4,2,FALSE),IF(OR(ISERROR(FIND("NOVOS",B771)),ISERROR(FIND("Design ",B771))),IF(OR(ISERROR(FIND("thanos EVO",B771)),ISERROR(FIND("Design ",B771))),0,96.55),19.35))</f>
        <v>0</v>
      </c>
      <c r="J771" s="40"/>
      <c r="K771" s="40" t="s">
        <v>1178</v>
      </c>
      <c r="L771" s="29">
        <f>IF(K771&lt;&gt;"",IFERROR(VLOOKUP(K771,Rabattwerte_eintragen!$A$3:$C$24,3,FALSE),0),0)</f>
        <v>0</v>
      </c>
      <c r="M771" s="58">
        <f>IF(H771&lt;&gt;"",H771*(1-L771)+I771*(1-VLOOKUP("A1",Rabattwerte_eintragen!$A$3:$C$26,3,FALSE)),"")</f>
        <v>286.60000000000002</v>
      </c>
      <c r="N771" s="40"/>
      <c r="O771" s="39" t="str">
        <f t="shared" si="14"/>
        <v>Artikel online anzeigen</v>
      </c>
      <c r="P771" s="44"/>
      <c r="Q771" s="49" t="s">
        <v>3127</v>
      </c>
      <c r="R771" s="37"/>
      <c r="S771" s="55"/>
      <c r="T771" s="40" t="s">
        <v>1146</v>
      </c>
      <c r="U771" s="63" t="s">
        <v>5420</v>
      </c>
    </row>
    <row r="772" spans="1:21" x14ac:dyDescent="0.25">
      <c r="A772" s="1">
        <v>3370</v>
      </c>
      <c r="B772" s="46" t="s">
        <v>354</v>
      </c>
      <c r="C772" s="46" t="s">
        <v>2207</v>
      </c>
      <c r="D772" s="46" t="s">
        <v>2300</v>
      </c>
      <c r="E772" s="47" t="s">
        <v>1119</v>
      </c>
      <c r="F772" s="47" t="s">
        <v>1120</v>
      </c>
      <c r="G772" s="47">
        <v>700122</v>
      </c>
      <c r="H772" s="57">
        <v>333.75</v>
      </c>
      <c r="I772" s="60">
        <f>IF(R772="UP",VLOOKUP($I$1,Änderungen!$F$1:$G$4,2,FALSE),IF(OR(ISERROR(FIND("NOVOS",B772)),ISERROR(FIND("Design ",B772))),IF(OR(ISERROR(FIND("thanos EVO",B772)),ISERROR(FIND("Design ",B772))),0,96.55),19.35))</f>
        <v>0</v>
      </c>
      <c r="J772" s="40"/>
      <c r="K772" s="40" t="s">
        <v>1178</v>
      </c>
      <c r="L772" s="29">
        <f>IF(K772&lt;&gt;"",IFERROR(VLOOKUP(K772,Rabattwerte_eintragen!$A$3:$C$24,3,FALSE),0),0)</f>
        <v>0</v>
      </c>
      <c r="M772" s="58">
        <f>IF(H772&lt;&gt;"",H772*(1-L772)+I772*(1-VLOOKUP("A1",Rabattwerte_eintragen!$A$3:$C$26,3,FALSE)),"")</f>
        <v>333.75</v>
      </c>
      <c r="N772" s="40"/>
      <c r="O772" s="39" t="str">
        <f t="shared" si="14"/>
        <v>Artikel online anzeigen</v>
      </c>
      <c r="P772" s="44"/>
      <c r="Q772" s="49" t="s">
        <v>3128</v>
      </c>
      <c r="R772" s="37"/>
      <c r="S772" s="55"/>
      <c r="T772" s="40" t="s">
        <v>1146</v>
      </c>
      <c r="U772" s="63" t="s">
        <v>5421</v>
      </c>
    </row>
    <row r="773" spans="1:21" x14ac:dyDescent="0.25">
      <c r="A773" s="1">
        <v>3371</v>
      </c>
      <c r="B773" s="46" t="s">
        <v>355</v>
      </c>
      <c r="C773" s="46" t="s">
        <v>2207</v>
      </c>
      <c r="D773" s="46" t="s">
        <v>2300</v>
      </c>
      <c r="E773" s="47" t="s">
        <v>1119</v>
      </c>
      <c r="F773" s="47" t="s">
        <v>1120</v>
      </c>
      <c r="G773" s="47">
        <v>700139</v>
      </c>
      <c r="H773" s="57">
        <v>345.65</v>
      </c>
      <c r="I773" s="60">
        <f>IF(R773="UP",VLOOKUP($I$1,Änderungen!$F$1:$G$4,2,FALSE),IF(OR(ISERROR(FIND("NOVOS",B773)),ISERROR(FIND("Design ",B773))),IF(OR(ISERROR(FIND("thanos EVO",B773)),ISERROR(FIND("Design ",B773))),0,96.55),19.35))</f>
        <v>0</v>
      </c>
      <c r="J773" s="40"/>
      <c r="K773" s="40" t="s">
        <v>1178</v>
      </c>
      <c r="L773" s="29">
        <f>IF(K773&lt;&gt;"",IFERROR(VLOOKUP(K773,Rabattwerte_eintragen!$A$3:$C$24,3,FALSE),0),0)</f>
        <v>0</v>
      </c>
      <c r="M773" s="58">
        <f>IF(H773&lt;&gt;"",H773*(1-L773)+I773*(1-VLOOKUP("A1",Rabattwerte_eintragen!$A$3:$C$26,3,FALSE)),"")</f>
        <v>345.65</v>
      </c>
      <c r="N773" s="40"/>
      <c r="O773" s="39" t="str">
        <f t="shared" si="14"/>
        <v>Artikel online anzeigen</v>
      </c>
      <c r="P773" s="44"/>
      <c r="Q773" s="49" t="s">
        <v>3129</v>
      </c>
      <c r="R773" s="37"/>
      <c r="S773" s="55"/>
      <c r="T773" s="40" t="s">
        <v>1146</v>
      </c>
      <c r="U773" s="63" t="s">
        <v>5422</v>
      </c>
    </row>
    <row r="774" spans="1:21" x14ac:dyDescent="0.25">
      <c r="A774" s="1">
        <v>3372</v>
      </c>
      <c r="B774" s="46" t="s">
        <v>356</v>
      </c>
      <c r="C774" s="46" t="s">
        <v>2207</v>
      </c>
      <c r="D774" s="46" t="s">
        <v>2300</v>
      </c>
      <c r="E774" s="47" t="s">
        <v>1119</v>
      </c>
      <c r="F774" s="47" t="s">
        <v>1120</v>
      </c>
      <c r="G774" s="47">
        <v>700146</v>
      </c>
      <c r="H774" s="57">
        <v>357.29999999999995</v>
      </c>
      <c r="I774" s="60">
        <f>IF(R774="UP",VLOOKUP($I$1,Änderungen!$F$1:$G$4,2,FALSE),IF(OR(ISERROR(FIND("NOVOS",B774)),ISERROR(FIND("Design ",B774))),IF(OR(ISERROR(FIND("thanos EVO",B774)),ISERROR(FIND("Design ",B774))),0,96.55),19.35))</f>
        <v>0</v>
      </c>
      <c r="J774" s="40"/>
      <c r="K774" s="40" t="s">
        <v>1178</v>
      </c>
      <c r="L774" s="29">
        <f>IF(K774&lt;&gt;"",IFERROR(VLOOKUP(K774,Rabattwerte_eintragen!$A$3:$C$24,3,FALSE),0),0)</f>
        <v>0</v>
      </c>
      <c r="M774" s="58">
        <f>IF(H774&lt;&gt;"",H774*(1-L774)+I774*(1-VLOOKUP("A1",Rabattwerte_eintragen!$A$3:$C$26,3,FALSE)),"")</f>
        <v>357.29999999999995</v>
      </c>
      <c r="N774" s="40"/>
      <c r="O774" s="39" t="str">
        <f t="shared" si="14"/>
        <v>Artikel online anzeigen</v>
      </c>
      <c r="P774" s="44"/>
      <c r="Q774" s="49" t="s">
        <v>3130</v>
      </c>
      <c r="R774" s="37"/>
      <c r="S774" s="55"/>
      <c r="T774" s="40" t="s">
        <v>1146</v>
      </c>
      <c r="U774" s="63" t="s">
        <v>5423</v>
      </c>
    </row>
    <row r="775" spans="1:21" x14ac:dyDescent="0.25">
      <c r="A775" s="1">
        <v>3373</v>
      </c>
      <c r="B775" s="46" t="s">
        <v>357</v>
      </c>
      <c r="C775" s="46" t="s">
        <v>2207</v>
      </c>
      <c r="D775" s="46" t="s">
        <v>2300</v>
      </c>
      <c r="E775" s="47" t="s">
        <v>1119</v>
      </c>
      <c r="F775" s="47" t="s">
        <v>1120</v>
      </c>
      <c r="G775" s="47">
        <v>700153</v>
      </c>
      <c r="H775" s="57">
        <v>397.04999999999995</v>
      </c>
      <c r="I775" s="60">
        <f>IF(R775="UP",VLOOKUP($I$1,Änderungen!$F$1:$G$4,2,FALSE),IF(OR(ISERROR(FIND("NOVOS",B775)),ISERROR(FIND("Design ",B775))),IF(OR(ISERROR(FIND("thanos EVO",B775)),ISERROR(FIND("Design ",B775))),0,96.55),19.35))</f>
        <v>0</v>
      </c>
      <c r="J775" s="40"/>
      <c r="K775" s="40" t="s">
        <v>1178</v>
      </c>
      <c r="L775" s="29">
        <f>IF(K775&lt;&gt;"",IFERROR(VLOOKUP(K775,Rabattwerte_eintragen!$A$3:$C$24,3,FALSE),0),0)</f>
        <v>0</v>
      </c>
      <c r="M775" s="58">
        <f>IF(H775&lt;&gt;"",H775*(1-L775)+I775*(1-VLOOKUP("A1",Rabattwerte_eintragen!$A$3:$C$26,3,FALSE)),"")</f>
        <v>397.04999999999995</v>
      </c>
      <c r="N775" s="40"/>
      <c r="O775" s="39" t="str">
        <f t="shared" si="14"/>
        <v>Artikel online anzeigen</v>
      </c>
      <c r="P775" s="44"/>
      <c r="Q775" s="49" t="s">
        <v>3131</v>
      </c>
      <c r="R775" s="37"/>
      <c r="S775" s="55"/>
      <c r="T775" s="40" t="s">
        <v>1146</v>
      </c>
      <c r="U775" s="63" t="s">
        <v>5424</v>
      </c>
    </row>
    <row r="776" spans="1:21" x14ac:dyDescent="0.25">
      <c r="A776" s="1">
        <v>3374</v>
      </c>
      <c r="B776" s="46" t="s">
        <v>358</v>
      </c>
      <c r="C776" s="46" t="s">
        <v>2207</v>
      </c>
      <c r="D776" s="46" t="s">
        <v>2300</v>
      </c>
      <c r="E776" s="47" t="s">
        <v>1119</v>
      </c>
      <c r="F776" s="47" t="s">
        <v>1120</v>
      </c>
      <c r="G776" s="47">
        <v>692878</v>
      </c>
      <c r="H776" s="57">
        <v>408.95000000000005</v>
      </c>
      <c r="I776" s="60">
        <f>IF(R776="UP",VLOOKUP($I$1,Änderungen!$F$1:$G$4,2,FALSE),IF(OR(ISERROR(FIND("NOVOS",B776)),ISERROR(FIND("Design ",B776))),IF(OR(ISERROR(FIND("thanos EVO",B776)),ISERROR(FIND("Design ",B776))),0,96.55),19.35))</f>
        <v>0</v>
      </c>
      <c r="J776" s="40"/>
      <c r="K776" s="40" t="s">
        <v>1178</v>
      </c>
      <c r="L776" s="29">
        <f>IF(K776&lt;&gt;"",IFERROR(VLOOKUP(K776,Rabattwerte_eintragen!$A$3:$C$24,3,FALSE),0),0)</f>
        <v>0</v>
      </c>
      <c r="M776" s="58">
        <f>IF(H776&lt;&gt;"",H776*(1-L776)+I776*(1-VLOOKUP("A1",Rabattwerte_eintragen!$A$3:$C$26,3,FALSE)),"")</f>
        <v>408.95000000000005</v>
      </c>
      <c r="N776" s="40"/>
      <c r="O776" s="39" t="str">
        <f t="shared" si="14"/>
        <v>Artikel online anzeigen</v>
      </c>
      <c r="P776" s="44"/>
      <c r="Q776" s="49" t="s">
        <v>3132</v>
      </c>
      <c r="R776" s="37"/>
      <c r="S776" s="55"/>
      <c r="T776" s="40" t="s">
        <v>1146</v>
      </c>
      <c r="U776" s="63" t="s">
        <v>5425</v>
      </c>
    </row>
    <row r="777" spans="1:21" x14ac:dyDescent="0.25">
      <c r="A777" s="1">
        <v>3375</v>
      </c>
      <c r="B777" s="46" t="s">
        <v>359</v>
      </c>
      <c r="C777" s="46" t="s">
        <v>2207</v>
      </c>
      <c r="D777" s="46" t="s">
        <v>2300</v>
      </c>
      <c r="E777" s="47" t="s">
        <v>1119</v>
      </c>
      <c r="F777" s="47" t="s">
        <v>1120</v>
      </c>
      <c r="G777" s="47">
        <v>700177</v>
      </c>
      <c r="H777" s="57">
        <v>420.6</v>
      </c>
      <c r="I777" s="60">
        <f>IF(R777="UP",VLOOKUP($I$1,Änderungen!$F$1:$G$4,2,FALSE),IF(OR(ISERROR(FIND("NOVOS",B777)),ISERROR(FIND("Design ",B777))),IF(OR(ISERROR(FIND("thanos EVO",B777)),ISERROR(FIND("Design ",B777))),0,96.55),19.35))</f>
        <v>0</v>
      </c>
      <c r="J777" s="40"/>
      <c r="K777" s="40" t="s">
        <v>1178</v>
      </c>
      <c r="L777" s="29">
        <f>IF(K777&lt;&gt;"",IFERROR(VLOOKUP(K777,Rabattwerte_eintragen!$A$3:$C$24,3,FALSE),0),0)</f>
        <v>0</v>
      </c>
      <c r="M777" s="58">
        <f>IF(H777&lt;&gt;"",H777*(1-L777)+I777*(1-VLOOKUP("A1",Rabattwerte_eintragen!$A$3:$C$26,3,FALSE)),"")</f>
        <v>420.6</v>
      </c>
      <c r="N777" s="40"/>
      <c r="O777" s="39" t="str">
        <f t="shared" si="14"/>
        <v>Artikel online anzeigen</v>
      </c>
      <c r="P777" s="44"/>
      <c r="Q777" s="49" t="s">
        <v>3133</v>
      </c>
      <c r="R777" s="37"/>
      <c r="S777" s="55"/>
      <c r="T777" s="40" t="s">
        <v>1146</v>
      </c>
      <c r="U777" s="63" t="s">
        <v>5426</v>
      </c>
    </row>
    <row r="778" spans="1:21" x14ac:dyDescent="0.25">
      <c r="A778" s="1">
        <v>3363</v>
      </c>
      <c r="B778" s="46" t="s">
        <v>348</v>
      </c>
      <c r="C778" s="46" t="s">
        <v>2207</v>
      </c>
      <c r="D778" s="46" t="s">
        <v>2300</v>
      </c>
      <c r="E778" s="47" t="s">
        <v>1119</v>
      </c>
      <c r="F778" s="47" t="s">
        <v>1120</v>
      </c>
      <c r="G778" s="47">
        <v>659093</v>
      </c>
      <c r="H778" s="57">
        <v>333.75</v>
      </c>
      <c r="I778" s="60">
        <f>IF(R778="UP",VLOOKUP($I$1,Änderungen!$F$1:$G$4,2,FALSE),IF(OR(ISERROR(FIND("NOVOS",B778)),ISERROR(FIND("Design ",B778))),IF(OR(ISERROR(FIND("thanos EVO",B778)),ISERROR(FIND("Design ",B778))),0,96.55),19.35))</f>
        <v>0</v>
      </c>
      <c r="J778" s="40"/>
      <c r="K778" s="40" t="s">
        <v>1178</v>
      </c>
      <c r="L778" s="29">
        <f>IF(K778&lt;&gt;"",IFERROR(VLOOKUP(K778,Rabattwerte_eintragen!$A$3:$C$24,3,FALSE),0),0)</f>
        <v>0</v>
      </c>
      <c r="M778" s="58">
        <f>IF(H778&lt;&gt;"",H778*(1-L778)+I778*(1-VLOOKUP("A1",Rabattwerte_eintragen!$A$3:$C$26,3,FALSE)),"")</f>
        <v>333.75</v>
      </c>
      <c r="N778" s="40"/>
      <c r="O778" s="39" t="str">
        <f t="shared" si="14"/>
        <v>Artikel online anzeigen</v>
      </c>
      <c r="P778" s="44"/>
      <c r="Q778" s="49" t="s">
        <v>3134</v>
      </c>
      <c r="R778" s="37"/>
      <c r="S778" s="55"/>
      <c r="T778" s="40" t="s">
        <v>1146</v>
      </c>
      <c r="U778" s="63" t="s">
        <v>5427</v>
      </c>
    </row>
    <row r="779" spans="1:21" x14ac:dyDescent="0.25">
      <c r="A779" s="1">
        <v>3365</v>
      </c>
      <c r="B779" s="46" t="s">
        <v>349</v>
      </c>
      <c r="C779" s="46" t="s">
        <v>2207</v>
      </c>
      <c r="D779" s="46" t="s">
        <v>2300</v>
      </c>
      <c r="E779" s="47" t="s">
        <v>1119</v>
      </c>
      <c r="F779" s="47" t="s">
        <v>1120</v>
      </c>
      <c r="G779" s="47">
        <v>659109</v>
      </c>
      <c r="H779" s="57">
        <v>345.65</v>
      </c>
      <c r="I779" s="60">
        <f>IF(R779="UP",VLOOKUP($I$1,Änderungen!$F$1:$G$4,2,FALSE),IF(OR(ISERROR(FIND("NOVOS",B779)),ISERROR(FIND("Design ",B779))),IF(OR(ISERROR(FIND("thanos EVO",B779)),ISERROR(FIND("Design ",B779))),0,96.55),19.35))</f>
        <v>0</v>
      </c>
      <c r="J779" s="40"/>
      <c r="K779" s="40" t="s">
        <v>1178</v>
      </c>
      <c r="L779" s="29">
        <f>IF(K779&lt;&gt;"",IFERROR(VLOOKUP(K779,Rabattwerte_eintragen!$A$3:$C$24,3,FALSE),0),0)</f>
        <v>0</v>
      </c>
      <c r="M779" s="58">
        <f>IF(H779&lt;&gt;"",H779*(1-L779)+I779*(1-VLOOKUP("A1",Rabattwerte_eintragen!$A$3:$C$26,3,FALSE)),"")</f>
        <v>345.65</v>
      </c>
      <c r="N779" s="40"/>
      <c r="O779" s="39" t="str">
        <f t="shared" si="14"/>
        <v>Artikel online anzeigen</v>
      </c>
      <c r="P779" s="44"/>
      <c r="Q779" s="49" t="s">
        <v>3135</v>
      </c>
      <c r="R779" s="37"/>
      <c r="S779" s="55"/>
      <c r="T779" s="40" t="s">
        <v>1146</v>
      </c>
      <c r="U779" s="63" t="s">
        <v>5428</v>
      </c>
    </row>
    <row r="780" spans="1:21" x14ac:dyDescent="0.25">
      <c r="A780" s="1">
        <v>3366</v>
      </c>
      <c r="B780" s="46" t="s">
        <v>350</v>
      </c>
      <c r="C780" s="46" t="s">
        <v>2207</v>
      </c>
      <c r="D780" s="46" t="s">
        <v>2300</v>
      </c>
      <c r="E780" s="47" t="s">
        <v>1119</v>
      </c>
      <c r="F780" s="47" t="s">
        <v>1120</v>
      </c>
      <c r="G780" s="47">
        <v>659116</v>
      </c>
      <c r="H780" s="57">
        <v>357.29999999999995</v>
      </c>
      <c r="I780" s="60">
        <f>IF(R780="UP",VLOOKUP($I$1,Änderungen!$F$1:$G$4,2,FALSE),IF(OR(ISERROR(FIND("NOVOS",B780)),ISERROR(FIND("Design ",B780))),IF(OR(ISERROR(FIND("thanos EVO",B780)),ISERROR(FIND("Design ",B780))),0,96.55),19.35))</f>
        <v>0</v>
      </c>
      <c r="J780" s="40"/>
      <c r="K780" s="40" t="s">
        <v>1178</v>
      </c>
      <c r="L780" s="29">
        <f>IF(K780&lt;&gt;"",IFERROR(VLOOKUP(K780,Rabattwerte_eintragen!$A$3:$C$24,3,FALSE),0),0)</f>
        <v>0</v>
      </c>
      <c r="M780" s="58">
        <f>IF(H780&lt;&gt;"",H780*(1-L780)+I780*(1-VLOOKUP("A1",Rabattwerte_eintragen!$A$3:$C$26,3,FALSE)),"")</f>
        <v>357.29999999999995</v>
      </c>
      <c r="N780" s="40"/>
      <c r="O780" s="39" t="str">
        <f t="shared" si="14"/>
        <v>Artikel online anzeigen</v>
      </c>
      <c r="P780" s="44"/>
      <c r="Q780" s="49" t="s">
        <v>3136</v>
      </c>
      <c r="R780" s="37"/>
      <c r="S780" s="55"/>
      <c r="T780" s="40" t="s">
        <v>1146</v>
      </c>
      <c r="U780" s="63" t="s">
        <v>5429</v>
      </c>
    </row>
    <row r="781" spans="1:21" x14ac:dyDescent="0.25">
      <c r="A781" s="1">
        <v>3367</v>
      </c>
      <c r="B781" s="46" t="s">
        <v>351</v>
      </c>
      <c r="C781" s="46" t="s">
        <v>2207</v>
      </c>
      <c r="D781" s="46" t="s">
        <v>2300</v>
      </c>
      <c r="E781" s="47" t="s">
        <v>1119</v>
      </c>
      <c r="F781" s="47" t="s">
        <v>1120</v>
      </c>
      <c r="G781" s="47">
        <v>663243</v>
      </c>
      <c r="H781" s="57">
        <v>397.04999999999995</v>
      </c>
      <c r="I781" s="60">
        <f>IF(R781="UP",VLOOKUP($I$1,Änderungen!$F$1:$G$4,2,FALSE),IF(OR(ISERROR(FIND("NOVOS",B781)),ISERROR(FIND("Design ",B781))),IF(OR(ISERROR(FIND("thanos EVO",B781)),ISERROR(FIND("Design ",B781))),0,96.55),19.35))</f>
        <v>0</v>
      </c>
      <c r="J781" s="40"/>
      <c r="K781" s="40" t="s">
        <v>1178</v>
      </c>
      <c r="L781" s="29">
        <f>IF(K781&lt;&gt;"",IFERROR(VLOOKUP(K781,Rabattwerte_eintragen!$A$3:$C$24,3,FALSE),0),0)</f>
        <v>0</v>
      </c>
      <c r="M781" s="58">
        <f>IF(H781&lt;&gt;"",H781*(1-L781)+I781*(1-VLOOKUP("A1",Rabattwerte_eintragen!$A$3:$C$26,3,FALSE)),"")</f>
        <v>397.04999999999995</v>
      </c>
      <c r="N781" s="40"/>
      <c r="O781" s="39" t="str">
        <f t="shared" si="14"/>
        <v>Artikel online anzeigen</v>
      </c>
      <c r="P781" s="44"/>
      <c r="Q781" s="49" t="s">
        <v>3137</v>
      </c>
      <c r="R781" s="37"/>
      <c r="S781" s="55"/>
      <c r="T781" s="40" t="s">
        <v>1146</v>
      </c>
      <c r="U781" s="63" t="s">
        <v>5430</v>
      </c>
    </row>
    <row r="782" spans="1:21" x14ac:dyDescent="0.25">
      <c r="A782" s="1">
        <v>3368</v>
      </c>
      <c r="B782" s="46" t="s">
        <v>352</v>
      </c>
      <c r="C782" s="46" t="s">
        <v>2207</v>
      </c>
      <c r="D782" s="46" t="s">
        <v>2300</v>
      </c>
      <c r="E782" s="47" t="s">
        <v>1119</v>
      </c>
      <c r="F782" s="47" t="s">
        <v>1120</v>
      </c>
      <c r="G782" s="47">
        <v>663250</v>
      </c>
      <c r="H782" s="57">
        <v>408.95000000000005</v>
      </c>
      <c r="I782" s="60">
        <f>IF(R782="UP",VLOOKUP($I$1,Änderungen!$F$1:$G$4,2,FALSE),IF(OR(ISERROR(FIND("NOVOS",B782)),ISERROR(FIND("Design ",B782))),IF(OR(ISERROR(FIND("thanos EVO",B782)),ISERROR(FIND("Design ",B782))),0,96.55),19.35))</f>
        <v>0</v>
      </c>
      <c r="J782" s="40"/>
      <c r="K782" s="40" t="s">
        <v>1178</v>
      </c>
      <c r="L782" s="29">
        <f>IF(K782&lt;&gt;"",IFERROR(VLOOKUP(K782,Rabattwerte_eintragen!$A$3:$C$24,3,FALSE),0),0)</f>
        <v>0</v>
      </c>
      <c r="M782" s="58">
        <f>IF(H782&lt;&gt;"",H782*(1-L782)+I782*(1-VLOOKUP("A1",Rabattwerte_eintragen!$A$3:$C$26,3,FALSE)),"")</f>
        <v>408.95000000000005</v>
      </c>
      <c r="N782" s="40"/>
      <c r="O782" s="39" t="str">
        <f t="shared" si="14"/>
        <v>Artikel online anzeigen</v>
      </c>
      <c r="P782" s="44"/>
      <c r="Q782" s="49" t="s">
        <v>3138</v>
      </c>
      <c r="R782" s="37"/>
      <c r="S782" s="55"/>
      <c r="T782" s="40" t="s">
        <v>1146</v>
      </c>
      <c r="U782" s="63" t="s">
        <v>5431</v>
      </c>
    </row>
    <row r="783" spans="1:21" x14ac:dyDescent="0.25">
      <c r="A783" s="1">
        <v>3369</v>
      </c>
      <c r="B783" s="46" t="s">
        <v>353</v>
      </c>
      <c r="C783" s="46" t="s">
        <v>2207</v>
      </c>
      <c r="D783" s="46" t="s">
        <v>2300</v>
      </c>
      <c r="E783" s="47" t="s">
        <v>1119</v>
      </c>
      <c r="F783" s="47" t="s">
        <v>1120</v>
      </c>
      <c r="G783" s="47">
        <v>663267</v>
      </c>
      <c r="H783" s="57">
        <v>420.6</v>
      </c>
      <c r="I783" s="60">
        <f>IF(R783="UP",VLOOKUP($I$1,Änderungen!$F$1:$G$4,2,FALSE),IF(OR(ISERROR(FIND("NOVOS",B783)),ISERROR(FIND("Design ",B783))),IF(OR(ISERROR(FIND("thanos EVO",B783)),ISERROR(FIND("Design ",B783))),0,96.55),19.35))</f>
        <v>0</v>
      </c>
      <c r="J783" s="40"/>
      <c r="K783" s="40" t="s">
        <v>1178</v>
      </c>
      <c r="L783" s="29">
        <f>IF(K783&lt;&gt;"",IFERROR(VLOOKUP(K783,Rabattwerte_eintragen!$A$3:$C$24,3,FALSE),0),0)</f>
        <v>0</v>
      </c>
      <c r="M783" s="58">
        <f>IF(H783&lt;&gt;"",H783*(1-L783)+I783*(1-VLOOKUP("A1",Rabattwerte_eintragen!$A$3:$C$26,3,FALSE)),"")</f>
        <v>420.6</v>
      </c>
      <c r="N783" s="40"/>
      <c r="O783" s="39" t="str">
        <f t="shared" si="14"/>
        <v>Artikel online anzeigen</v>
      </c>
      <c r="P783" s="44"/>
      <c r="Q783" s="49" t="s">
        <v>3139</v>
      </c>
      <c r="R783" s="37"/>
      <c r="S783" s="55"/>
      <c r="T783" s="40" t="s">
        <v>1146</v>
      </c>
      <c r="U783" s="63" t="s">
        <v>5432</v>
      </c>
    </row>
    <row r="784" spans="1:21" x14ac:dyDescent="0.25">
      <c r="A784" s="1">
        <v>10601</v>
      </c>
      <c r="B784" s="46" t="s">
        <v>1039</v>
      </c>
      <c r="C784" s="46" t="s">
        <v>2208</v>
      </c>
      <c r="D784" s="46" t="s">
        <v>2300</v>
      </c>
      <c r="E784" s="47" t="s">
        <v>1119</v>
      </c>
      <c r="F784" s="47" t="s">
        <v>1120</v>
      </c>
      <c r="G784" s="47">
        <v>797924</v>
      </c>
      <c r="H784" s="57">
        <v>243.6</v>
      </c>
      <c r="I784" s="60">
        <f>IF(R784="UP",VLOOKUP($I$1,Änderungen!$F$1:$G$4,2,FALSE),IF(OR(ISERROR(FIND("NOVOS",B784)),ISERROR(FIND("Design ",B784))),IF(OR(ISERROR(FIND("thanos EVO",B784)),ISERROR(FIND("Design ",B784))),0,96.55),19.35))</f>
        <v>0</v>
      </c>
      <c r="J784" s="40"/>
      <c r="K784" s="40" t="s">
        <v>1190</v>
      </c>
      <c r="L784" s="29">
        <f>IF(K784&lt;&gt;"",IFERROR(VLOOKUP(K784,Rabattwerte_eintragen!$A$3:$C$24,3,FALSE),0),0)</f>
        <v>0</v>
      </c>
      <c r="M784" s="58">
        <f>IF(H784&lt;&gt;"",H784*(1-L784)+I784*(1-VLOOKUP("A1",Rabattwerte_eintragen!$A$3:$C$26,3,FALSE)),"")</f>
        <v>243.6</v>
      </c>
      <c r="N784" s="40"/>
      <c r="O784" s="39" t="str">
        <f t="shared" si="14"/>
        <v>Artikel online anzeigen</v>
      </c>
      <c r="P784" s="44"/>
      <c r="Q784" s="49" t="s">
        <v>3140</v>
      </c>
      <c r="R784" s="37"/>
      <c r="S784" s="55"/>
      <c r="T784" s="40" t="s">
        <v>1144</v>
      </c>
      <c r="U784" s="63" t="s">
        <v>5433</v>
      </c>
    </row>
    <row r="785" spans="1:21" x14ac:dyDescent="0.25">
      <c r="A785" s="1">
        <v>10602</v>
      </c>
      <c r="B785" s="46" t="s">
        <v>1040</v>
      </c>
      <c r="C785" s="46" t="s">
        <v>2208</v>
      </c>
      <c r="D785" s="46" t="s">
        <v>2300</v>
      </c>
      <c r="E785" s="47" t="s">
        <v>1119</v>
      </c>
      <c r="F785" s="47" t="s">
        <v>1120</v>
      </c>
      <c r="G785" s="47">
        <v>797931</v>
      </c>
      <c r="H785" s="57">
        <v>252.3</v>
      </c>
      <c r="I785" s="60">
        <f>IF(R785="UP",VLOOKUP($I$1,Änderungen!$F$1:$G$4,2,FALSE),IF(OR(ISERROR(FIND("NOVOS",B785)),ISERROR(FIND("Design ",B785))),IF(OR(ISERROR(FIND("thanos EVO",B785)),ISERROR(FIND("Design ",B785))),0,96.55),19.35))</f>
        <v>0</v>
      </c>
      <c r="J785" s="40"/>
      <c r="K785" s="40" t="s">
        <v>1190</v>
      </c>
      <c r="L785" s="29">
        <f>IF(K785&lt;&gt;"",IFERROR(VLOOKUP(K785,Rabattwerte_eintragen!$A$3:$C$24,3,FALSE),0),0)</f>
        <v>0</v>
      </c>
      <c r="M785" s="58">
        <f>IF(H785&lt;&gt;"",H785*(1-L785)+I785*(1-VLOOKUP("A1",Rabattwerte_eintragen!$A$3:$C$26,3,FALSE)),"")</f>
        <v>252.3</v>
      </c>
      <c r="N785" s="40"/>
      <c r="O785" s="39" t="str">
        <f t="shared" si="14"/>
        <v>Artikel online anzeigen</v>
      </c>
      <c r="P785" s="44"/>
      <c r="Q785" s="49" t="s">
        <v>3141</v>
      </c>
      <c r="R785" s="37"/>
      <c r="S785" s="55"/>
      <c r="T785" s="40" t="s">
        <v>1144</v>
      </c>
      <c r="U785" s="63" t="s">
        <v>5434</v>
      </c>
    </row>
    <row r="786" spans="1:21" x14ac:dyDescent="0.25">
      <c r="A786" s="1">
        <v>10603</v>
      </c>
      <c r="B786" s="46" t="s">
        <v>1041</v>
      </c>
      <c r="C786" s="46" t="s">
        <v>2208</v>
      </c>
      <c r="D786" s="46" t="s">
        <v>2300</v>
      </c>
      <c r="E786" s="47" t="s">
        <v>1119</v>
      </c>
      <c r="F786" s="47" t="s">
        <v>1120</v>
      </c>
      <c r="G786" s="47">
        <v>797948</v>
      </c>
      <c r="H786" s="57">
        <v>260.8</v>
      </c>
      <c r="I786" s="60">
        <f>IF(R786="UP",VLOOKUP($I$1,Änderungen!$F$1:$G$4,2,FALSE),IF(OR(ISERROR(FIND("NOVOS",B786)),ISERROR(FIND("Design ",B786))),IF(OR(ISERROR(FIND("thanos EVO",B786)),ISERROR(FIND("Design ",B786))),0,96.55),19.35))</f>
        <v>0</v>
      </c>
      <c r="J786" s="40"/>
      <c r="K786" s="40" t="s">
        <v>1190</v>
      </c>
      <c r="L786" s="29">
        <f>IF(K786&lt;&gt;"",IFERROR(VLOOKUP(K786,Rabattwerte_eintragen!$A$3:$C$24,3,FALSE),0),0)</f>
        <v>0</v>
      </c>
      <c r="M786" s="58">
        <f>IF(H786&lt;&gt;"",H786*(1-L786)+I786*(1-VLOOKUP("A1",Rabattwerte_eintragen!$A$3:$C$26,3,FALSE)),"")</f>
        <v>260.8</v>
      </c>
      <c r="N786" s="40"/>
      <c r="O786" s="39" t="str">
        <f t="shared" si="14"/>
        <v>Artikel online anzeigen</v>
      </c>
      <c r="P786" s="44"/>
      <c r="Q786" s="49" t="s">
        <v>3142</v>
      </c>
      <c r="R786" s="37"/>
      <c r="S786" s="55"/>
      <c r="T786" s="40" t="s">
        <v>1144</v>
      </c>
      <c r="U786" s="63" t="s">
        <v>5435</v>
      </c>
    </row>
    <row r="787" spans="1:21" x14ac:dyDescent="0.25">
      <c r="A787" s="1">
        <v>11707</v>
      </c>
      <c r="B787" s="46" t="s">
        <v>1158</v>
      </c>
      <c r="C787" s="46" t="s">
        <v>2208</v>
      </c>
      <c r="D787" s="46" t="s">
        <v>2300</v>
      </c>
      <c r="E787" s="47" t="s">
        <v>1119</v>
      </c>
      <c r="F787" s="47" t="s">
        <v>1120</v>
      </c>
      <c r="G787" s="47">
        <v>821827</v>
      </c>
      <c r="H787" s="57">
        <v>218.6</v>
      </c>
      <c r="I787" s="60">
        <f>IF(R787="UP",VLOOKUP($I$1,Änderungen!$F$1:$G$4,2,FALSE),IF(OR(ISERROR(FIND("NOVOS",B787)),ISERROR(FIND("Design ",B787))),IF(OR(ISERROR(FIND("thanos EVO",B787)),ISERROR(FIND("Design ",B787))),0,96.55),19.35))</f>
        <v>0</v>
      </c>
      <c r="J787" s="40"/>
      <c r="K787" s="40" t="s">
        <v>1190</v>
      </c>
      <c r="L787" s="29">
        <f>IF(K787&lt;&gt;"",IFERROR(VLOOKUP(K787,Rabattwerte_eintragen!$A$3:$C$24,3,FALSE),0),0)</f>
        <v>0</v>
      </c>
      <c r="M787" s="58">
        <f>IF(H787&lt;&gt;"",H787*(1-L787)+I787*(1-VLOOKUP("A1",Rabattwerte_eintragen!$A$3:$C$26,3,FALSE)),"")</f>
        <v>218.6</v>
      </c>
      <c r="N787" s="40"/>
      <c r="O787" s="39" t="str">
        <f t="shared" si="14"/>
        <v>Artikel online anzeigen</v>
      </c>
      <c r="P787" s="44"/>
      <c r="Q787" s="49" t="s">
        <v>3143</v>
      </c>
      <c r="R787" s="37"/>
      <c r="S787" s="55"/>
      <c r="T787" s="40" t="s">
        <v>1144</v>
      </c>
      <c r="U787" s="63" t="s">
        <v>5436</v>
      </c>
    </row>
    <row r="788" spans="1:21" x14ac:dyDescent="0.25">
      <c r="A788" s="1">
        <v>5094</v>
      </c>
      <c r="B788" s="46" t="s">
        <v>360</v>
      </c>
      <c r="C788" s="46" t="s">
        <v>2209</v>
      </c>
      <c r="D788" s="46" t="s">
        <v>2301</v>
      </c>
      <c r="E788" s="47" t="s">
        <v>1119</v>
      </c>
      <c r="F788" s="47" t="s">
        <v>1120</v>
      </c>
      <c r="G788" s="47">
        <v>662024</v>
      </c>
      <c r="H788" s="57">
        <v>517.29999999999995</v>
      </c>
      <c r="I788" s="60">
        <f>IF(R788="UP",VLOOKUP($I$1,Änderungen!$F$1:$G$4,2,FALSE),IF(OR(ISERROR(FIND("NOVOS",B788)),ISERROR(FIND("Design ",B788))),IF(OR(ISERROR(FIND("thanos EVO",B788)),ISERROR(FIND("Design ",B788))),0,96.55),19.35))</f>
        <v>0</v>
      </c>
      <c r="J788" s="40" t="s">
        <v>1019</v>
      </c>
      <c r="K788" s="40" t="s">
        <v>1185</v>
      </c>
      <c r="L788" s="29">
        <f>IF(K788&lt;&gt;"",IFERROR(VLOOKUP(K788,Rabattwerte_eintragen!$A$3:$C$24,3,FALSE),0),0)</f>
        <v>0</v>
      </c>
      <c r="M788" s="58">
        <f>IF(H788&lt;&gt;"",H788*(1-L788)+I788*(1-VLOOKUP("A1",Rabattwerte_eintragen!$A$3:$C$26,3,FALSE)),"")</f>
        <v>517.29999999999995</v>
      </c>
      <c r="N788" s="40"/>
      <c r="O788" s="39" t="str">
        <f t="shared" si="14"/>
        <v>Artikel online anzeigen</v>
      </c>
      <c r="P788" s="44"/>
      <c r="Q788" s="49" t="s">
        <v>3144</v>
      </c>
      <c r="R788" s="37"/>
      <c r="S788" s="55"/>
      <c r="T788" s="40" t="s">
        <v>1147</v>
      </c>
      <c r="U788" s="63" t="s">
        <v>5437</v>
      </c>
    </row>
    <row r="789" spans="1:21" x14ac:dyDescent="0.25">
      <c r="A789" s="1">
        <v>5097</v>
      </c>
      <c r="B789" s="46" t="s">
        <v>361</v>
      </c>
      <c r="C789" s="46" t="s">
        <v>2209</v>
      </c>
      <c r="D789" s="46" t="s">
        <v>2301</v>
      </c>
      <c r="E789" s="47" t="s">
        <v>1119</v>
      </c>
      <c r="F789" s="47" t="s">
        <v>1120</v>
      </c>
      <c r="G789" s="47">
        <v>662031</v>
      </c>
      <c r="H789" s="57">
        <v>543.6</v>
      </c>
      <c r="I789" s="60">
        <f>IF(R789="UP",VLOOKUP($I$1,Änderungen!$F$1:$G$4,2,FALSE),IF(OR(ISERROR(FIND("NOVOS",B789)),ISERROR(FIND("Design ",B789))),IF(OR(ISERROR(FIND("thanos EVO",B789)),ISERROR(FIND("Design ",B789))),0,96.55),19.35))</f>
        <v>0</v>
      </c>
      <c r="J789" s="40"/>
      <c r="K789" s="40" t="s">
        <v>1185</v>
      </c>
      <c r="L789" s="29">
        <f>IF(K789&lt;&gt;"",IFERROR(VLOOKUP(K789,Rabattwerte_eintragen!$A$3:$C$24,3,FALSE),0),0)</f>
        <v>0</v>
      </c>
      <c r="M789" s="58">
        <f>IF(H789&lt;&gt;"",H789*(1-L789)+I789*(1-VLOOKUP("A1",Rabattwerte_eintragen!$A$3:$C$26,3,FALSE)),"")</f>
        <v>543.6</v>
      </c>
      <c r="N789" s="40"/>
      <c r="O789" s="39" t="str">
        <f t="shared" si="14"/>
        <v>Artikel online anzeigen</v>
      </c>
      <c r="P789" s="44"/>
      <c r="Q789" s="49" t="s">
        <v>3145</v>
      </c>
      <c r="R789" s="37"/>
      <c r="S789" s="55"/>
      <c r="T789" s="40" t="s">
        <v>1147</v>
      </c>
      <c r="U789" s="63" t="s">
        <v>5438</v>
      </c>
    </row>
    <row r="790" spans="1:21" x14ac:dyDescent="0.25">
      <c r="A790" s="1">
        <v>5098</v>
      </c>
      <c r="B790" s="46" t="s">
        <v>362</v>
      </c>
      <c r="C790" s="46" t="s">
        <v>2209</v>
      </c>
      <c r="D790" s="46" t="s">
        <v>2301</v>
      </c>
      <c r="E790" s="47" t="s">
        <v>1119</v>
      </c>
      <c r="F790" s="47" t="s">
        <v>1120</v>
      </c>
      <c r="G790" s="47">
        <v>662062</v>
      </c>
      <c r="H790" s="57">
        <v>632.6</v>
      </c>
      <c r="I790" s="60">
        <f>IF(R790="UP",VLOOKUP($I$1,Änderungen!$F$1:$G$4,2,FALSE),IF(OR(ISERROR(FIND("NOVOS",B790)),ISERROR(FIND("Design ",B790))),IF(OR(ISERROR(FIND("thanos EVO",B790)),ISERROR(FIND("Design ",B790))),0,96.55),19.35))</f>
        <v>0</v>
      </c>
      <c r="J790" s="40"/>
      <c r="K790" s="40" t="s">
        <v>1184</v>
      </c>
      <c r="L790" s="29">
        <f>IF(K790&lt;&gt;"",IFERROR(VLOOKUP(K790,Rabattwerte_eintragen!$A$3:$C$24,3,FALSE),0),0)</f>
        <v>0</v>
      </c>
      <c r="M790" s="58">
        <f>IF(H790&lt;&gt;"",H790*(1-L790)+I790*(1-VLOOKUP("A1",Rabattwerte_eintragen!$A$3:$C$26,3,FALSE)),"")</f>
        <v>632.6</v>
      </c>
      <c r="N790" s="40"/>
      <c r="O790" s="39" t="str">
        <f t="shared" si="14"/>
        <v>Artikel online anzeigen</v>
      </c>
      <c r="P790" s="44"/>
      <c r="Q790" s="49" t="s">
        <v>3146</v>
      </c>
      <c r="R790" s="37"/>
      <c r="S790" s="55"/>
      <c r="T790" s="40" t="s">
        <v>1147</v>
      </c>
      <c r="U790" s="63" t="s">
        <v>5439</v>
      </c>
    </row>
    <row r="791" spans="1:21" x14ac:dyDescent="0.25">
      <c r="A791" s="1">
        <v>5099</v>
      </c>
      <c r="B791" s="46" t="s">
        <v>363</v>
      </c>
      <c r="C791" s="46" t="s">
        <v>2209</v>
      </c>
      <c r="D791" s="46" t="s">
        <v>2301</v>
      </c>
      <c r="E791" s="47" t="s">
        <v>1119</v>
      </c>
      <c r="F791" s="47" t="s">
        <v>1120</v>
      </c>
      <c r="G791" s="47">
        <v>662079</v>
      </c>
      <c r="H791" s="57">
        <v>629.35</v>
      </c>
      <c r="I791" s="60">
        <f>IF(R791="UP",VLOOKUP($I$1,Änderungen!$F$1:$G$4,2,FALSE),IF(OR(ISERROR(FIND("NOVOS",B791)),ISERROR(FIND("Design ",B791))),IF(OR(ISERROR(FIND("thanos EVO",B791)),ISERROR(FIND("Design ",B791))),0,96.55),19.35))</f>
        <v>0</v>
      </c>
      <c r="J791" s="40"/>
      <c r="K791" s="40" t="s">
        <v>1184</v>
      </c>
      <c r="L791" s="29">
        <f>IF(K791&lt;&gt;"",IFERROR(VLOOKUP(K791,Rabattwerte_eintragen!$A$3:$C$24,3,FALSE),0),0)</f>
        <v>0</v>
      </c>
      <c r="M791" s="58">
        <f>IF(H791&lt;&gt;"",H791*(1-L791)+I791*(1-VLOOKUP("A1",Rabattwerte_eintragen!$A$3:$C$26,3,FALSE)),"")</f>
        <v>629.35</v>
      </c>
      <c r="N791" s="40"/>
      <c r="O791" s="39" t="str">
        <f t="shared" si="14"/>
        <v>Artikel online anzeigen</v>
      </c>
      <c r="P791" s="44"/>
      <c r="Q791" s="49" t="s">
        <v>3147</v>
      </c>
      <c r="R791" s="37"/>
      <c r="S791" s="55"/>
      <c r="T791" s="40" t="s">
        <v>1147</v>
      </c>
      <c r="U791" s="63" t="s">
        <v>5440</v>
      </c>
    </row>
    <row r="792" spans="1:21" x14ac:dyDescent="0.25">
      <c r="A792" s="1">
        <v>5100</v>
      </c>
      <c r="B792" s="46" t="s">
        <v>364</v>
      </c>
      <c r="C792" s="46" t="s">
        <v>2209</v>
      </c>
      <c r="D792" s="46" t="s">
        <v>2301</v>
      </c>
      <c r="E792" s="47" t="s">
        <v>1119</v>
      </c>
      <c r="F792" s="47" t="s">
        <v>1120</v>
      </c>
      <c r="G792" s="47">
        <v>662086</v>
      </c>
      <c r="H792" s="57">
        <v>657.84999999999991</v>
      </c>
      <c r="I792" s="60">
        <f>IF(R792="UP",VLOOKUP($I$1,Änderungen!$F$1:$G$4,2,FALSE),IF(OR(ISERROR(FIND("NOVOS",B792)),ISERROR(FIND("Design ",B792))),IF(OR(ISERROR(FIND("thanos EVO",B792)),ISERROR(FIND("Design ",B792))),0,96.55),19.35))</f>
        <v>0</v>
      </c>
      <c r="J792" s="40"/>
      <c r="K792" s="40" t="s">
        <v>1184</v>
      </c>
      <c r="L792" s="29">
        <f>IF(K792&lt;&gt;"",IFERROR(VLOOKUP(K792,Rabattwerte_eintragen!$A$3:$C$24,3,FALSE),0),0)</f>
        <v>0</v>
      </c>
      <c r="M792" s="58">
        <f>IF(H792&lt;&gt;"",H792*(1-L792)+I792*(1-VLOOKUP("A1",Rabattwerte_eintragen!$A$3:$C$26,3,FALSE)),"")</f>
        <v>657.84999999999991</v>
      </c>
      <c r="N792" s="40"/>
      <c r="O792" s="39" t="str">
        <f t="shared" si="14"/>
        <v>Artikel online anzeigen</v>
      </c>
      <c r="P792" s="44"/>
      <c r="Q792" s="49" t="s">
        <v>3148</v>
      </c>
      <c r="R792" s="37"/>
      <c r="S792" s="55"/>
      <c r="T792" s="40" t="s">
        <v>1147</v>
      </c>
      <c r="U792" s="63" t="s">
        <v>5441</v>
      </c>
    </row>
    <row r="793" spans="1:21" x14ac:dyDescent="0.25">
      <c r="A793" s="1">
        <v>5101</v>
      </c>
      <c r="B793" s="46" t="s">
        <v>365</v>
      </c>
      <c r="C793" s="46" t="s">
        <v>2209</v>
      </c>
      <c r="D793" s="46" t="s">
        <v>2301</v>
      </c>
      <c r="E793" s="47" t="s">
        <v>1119</v>
      </c>
      <c r="F793" s="47" t="s">
        <v>1120</v>
      </c>
      <c r="G793" s="47">
        <v>662093</v>
      </c>
      <c r="H793" s="57">
        <v>701.2</v>
      </c>
      <c r="I793" s="60">
        <f>IF(R793="UP",VLOOKUP($I$1,Änderungen!$F$1:$G$4,2,FALSE),IF(OR(ISERROR(FIND("NOVOS",B793)),ISERROR(FIND("Design ",B793))),IF(OR(ISERROR(FIND("thanos EVO",B793)),ISERROR(FIND("Design ",B793))),0,96.55),19.35))</f>
        <v>0</v>
      </c>
      <c r="J793" s="40"/>
      <c r="K793" s="40" t="s">
        <v>1184</v>
      </c>
      <c r="L793" s="29">
        <f>IF(K793&lt;&gt;"",IFERROR(VLOOKUP(K793,Rabattwerte_eintragen!$A$3:$C$24,3,FALSE),0),0)</f>
        <v>0</v>
      </c>
      <c r="M793" s="58">
        <f>IF(H793&lt;&gt;"",H793*(1-L793)+I793*(1-VLOOKUP("A1",Rabattwerte_eintragen!$A$3:$C$26,3,FALSE)),"")</f>
        <v>701.2</v>
      </c>
      <c r="N793" s="40"/>
      <c r="O793" s="39" t="str">
        <f t="shared" si="14"/>
        <v>Artikel online anzeigen</v>
      </c>
      <c r="P793" s="44"/>
      <c r="Q793" s="49" t="s">
        <v>3149</v>
      </c>
      <c r="R793" s="37"/>
      <c r="S793" s="55"/>
      <c r="T793" s="40" t="s">
        <v>1147</v>
      </c>
      <c r="U793" s="63" t="s">
        <v>5442</v>
      </c>
    </row>
    <row r="794" spans="1:21" x14ac:dyDescent="0.25">
      <c r="A794" s="1">
        <v>5102</v>
      </c>
      <c r="B794" s="46" t="s">
        <v>366</v>
      </c>
      <c r="C794" s="46" t="s">
        <v>2210</v>
      </c>
      <c r="D794" s="46" t="s">
        <v>2301</v>
      </c>
      <c r="E794" s="47" t="s">
        <v>1119</v>
      </c>
      <c r="F794" s="47" t="s">
        <v>1120</v>
      </c>
      <c r="G794" s="47">
        <v>662130</v>
      </c>
      <c r="H794" s="57">
        <v>582.25</v>
      </c>
      <c r="I794" s="60">
        <f>IF(R794="UP",VLOOKUP($I$1,Änderungen!$F$1:$G$4,2,FALSE),IF(OR(ISERROR(FIND("NOVOS",B794)),ISERROR(FIND("Design ",B794))),IF(OR(ISERROR(FIND("thanos EVO",B794)),ISERROR(FIND("Design ",B794))),0,96.55),19.35))</f>
        <v>0</v>
      </c>
      <c r="J794" s="40"/>
      <c r="K794" s="40" t="s">
        <v>1185</v>
      </c>
      <c r="L794" s="29">
        <f>IF(K794&lt;&gt;"",IFERROR(VLOOKUP(K794,Rabattwerte_eintragen!$A$3:$C$24,3,FALSE),0),0)</f>
        <v>0</v>
      </c>
      <c r="M794" s="58">
        <f>IF(H794&lt;&gt;"",H794*(1-L794)+I794*(1-VLOOKUP("A1",Rabattwerte_eintragen!$A$3:$C$26,3,FALSE)),"")</f>
        <v>582.25</v>
      </c>
      <c r="N794" s="40"/>
      <c r="O794" s="39" t="str">
        <f t="shared" si="14"/>
        <v>Artikel online anzeigen</v>
      </c>
      <c r="P794" s="44"/>
      <c r="Q794" s="49" t="s">
        <v>3150</v>
      </c>
      <c r="R794" s="37"/>
      <c r="S794" s="55"/>
      <c r="T794" s="40" t="s">
        <v>1147</v>
      </c>
      <c r="U794" s="63" t="s">
        <v>5443</v>
      </c>
    </row>
    <row r="795" spans="1:21" x14ac:dyDescent="0.25">
      <c r="A795" s="1">
        <v>5103</v>
      </c>
      <c r="B795" s="46" t="s">
        <v>367</v>
      </c>
      <c r="C795" s="46" t="s">
        <v>2210</v>
      </c>
      <c r="D795" s="46" t="s">
        <v>2301</v>
      </c>
      <c r="E795" s="47" t="s">
        <v>1119</v>
      </c>
      <c r="F795" s="47" t="s">
        <v>1120</v>
      </c>
      <c r="G795" s="47">
        <v>662147</v>
      </c>
      <c r="H795" s="57">
        <v>699.75</v>
      </c>
      <c r="I795" s="60">
        <f>IF(R795="UP",VLOOKUP($I$1,Änderungen!$F$1:$G$4,2,FALSE),IF(OR(ISERROR(FIND("NOVOS",B795)),ISERROR(FIND("Design ",B795))),IF(OR(ISERROR(FIND("thanos EVO",B795)),ISERROR(FIND("Design ",B795))),0,96.55),19.35))</f>
        <v>0</v>
      </c>
      <c r="J795" s="40"/>
      <c r="K795" s="40" t="s">
        <v>1184</v>
      </c>
      <c r="L795" s="29">
        <f>IF(K795&lt;&gt;"",IFERROR(VLOOKUP(K795,Rabattwerte_eintragen!$A$3:$C$24,3,FALSE),0),0)</f>
        <v>0</v>
      </c>
      <c r="M795" s="58">
        <f>IF(H795&lt;&gt;"",H795*(1-L795)+I795*(1-VLOOKUP("A1",Rabattwerte_eintragen!$A$3:$C$26,3,FALSE)),"")</f>
        <v>699.75</v>
      </c>
      <c r="N795" s="40"/>
      <c r="O795" s="39" t="str">
        <f t="shared" si="14"/>
        <v>Artikel online anzeigen</v>
      </c>
      <c r="P795" s="44"/>
      <c r="Q795" s="49" t="s">
        <v>3151</v>
      </c>
      <c r="R795" s="37"/>
      <c r="S795" s="55"/>
      <c r="T795" s="40" t="s">
        <v>1147</v>
      </c>
      <c r="U795" s="63" t="s">
        <v>5444</v>
      </c>
    </row>
    <row r="796" spans="1:21" x14ac:dyDescent="0.25">
      <c r="A796" s="1">
        <v>5104</v>
      </c>
      <c r="B796" s="46" t="s">
        <v>368</v>
      </c>
      <c r="C796" s="46" t="s">
        <v>2211</v>
      </c>
      <c r="D796" s="46" t="s">
        <v>2301</v>
      </c>
      <c r="E796" s="47" t="s">
        <v>1119</v>
      </c>
      <c r="F796" s="47" t="s">
        <v>1120</v>
      </c>
      <c r="G796" s="47">
        <v>662154</v>
      </c>
      <c r="H796" s="57">
        <v>641.15</v>
      </c>
      <c r="I796" s="60">
        <f>IF(R796="UP",VLOOKUP($I$1,Änderungen!$F$1:$G$4,2,FALSE),IF(OR(ISERROR(FIND("NOVOS",B796)),ISERROR(FIND("Design ",B796))),IF(OR(ISERROR(FIND("thanos EVO",B796)),ISERROR(FIND("Design ",B796))),0,96.55),19.35))</f>
        <v>0</v>
      </c>
      <c r="J796" s="40"/>
      <c r="K796" s="40" t="s">
        <v>1185</v>
      </c>
      <c r="L796" s="29">
        <f>IF(K796&lt;&gt;"",IFERROR(VLOOKUP(K796,Rabattwerte_eintragen!$A$3:$C$24,3,FALSE),0),0)</f>
        <v>0</v>
      </c>
      <c r="M796" s="58">
        <f>IF(H796&lt;&gt;"",H796*(1-L796)+I796*(1-VLOOKUP("A1",Rabattwerte_eintragen!$A$3:$C$26,3,FALSE)),"")</f>
        <v>641.15</v>
      </c>
      <c r="N796" s="40"/>
      <c r="O796" s="39" t="str">
        <f t="shared" si="14"/>
        <v>Artikel online anzeigen</v>
      </c>
      <c r="P796" s="44"/>
      <c r="Q796" s="49" t="s">
        <v>3152</v>
      </c>
      <c r="R796" s="37"/>
      <c r="S796" s="55"/>
      <c r="T796" s="40" t="s">
        <v>1147</v>
      </c>
      <c r="U796" s="63" t="s">
        <v>5445</v>
      </c>
    </row>
    <row r="797" spans="1:21" x14ac:dyDescent="0.25">
      <c r="A797" s="1">
        <v>5106</v>
      </c>
      <c r="B797" s="46" t="s">
        <v>369</v>
      </c>
      <c r="C797" s="46" t="s">
        <v>2212</v>
      </c>
      <c r="D797" s="46" t="s">
        <v>2301</v>
      </c>
      <c r="E797" s="47" t="s">
        <v>1119</v>
      </c>
      <c r="F797" s="47" t="s">
        <v>1120</v>
      </c>
      <c r="G797" s="47">
        <v>662161</v>
      </c>
      <c r="H797" s="57">
        <v>763.6</v>
      </c>
      <c r="I797" s="60">
        <f>IF(R797="UP",VLOOKUP($I$1,Änderungen!$F$1:$G$4,2,FALSE),IF(OR(ISERROR(FIND("NOVOS",B797)),ISERROR(FIND("Design ",B797))),IF(OR(ISERROR(FIND("thanos EVO",B797)),ISERROR(FIND("Design ",B797))),0,96.55),19.35))</f>
        <v>0</v>
      </c>
      <c r="J797" s="40"/>
      <c r="K797" s="40" t="s">
        <v>1184</v>
      </c>
      <c r="L797" s="29">
        <f>IF(K797&lt;&gt;"",IFERROR(VLOOKUP(K797,Rabattwerte_eintragen!$A$3:$C$24,3,FALSE),0),0)</f>
        <v>0</v>
      </c>
      <c r="M797" s="58">
        <f>IF(H797&lt;&gt;"",H797*(1-L797)+I797*(1-VLOOKUP("A1",Rabattwerte_eintragen!$A$3:$C$26,3,FALSE)),"")</f>
        <v>763.6</v>
      </c>
      <c r="N797" s="40"/>
      <c r="O797" s="39" t="str">
        <f t="shared" si="14"/>
        <v>Artikel online anzeigen</v>
      </c>
      <c r="P797" s="44"/>
      <c r="Q797" s="49" t="s">
        <v>3153</v>
      </c>
      <c r="R797" s="37"/>
      <c r="S797" s="55"/>
      <c r="T797" s="40" t="s">
        <v>1147</v>
      </c>
      <c r="U797" s="63" t="s">
        <v>5446</v>
      </c>
    </row>
    <row r="798" spans="1:21" x14ac:dyDescent="0.25">
      <c r="A798" s="1">
        <v>5121</v>
      </c>
      <c r="B798" s="46" t="s">
        <v>382</v>
      </c>
      <c r="C798" s="46" t="s">
        <v>2213</v>
      </c>
      <c r="D798" s="46" t="s">
        <v>2301</v>
      </c>
      <c r="E798" s="47" t="s">
        <v>1119</v>
      </c>
      <c r="F798" s="47" t="s">
        <v>1120</v>
      </c>
      <c r="G798" s="47">
        <v>662253</v>
      </c>
      <c r="H798" s="57">
        <v>378.25</v>
      </c>
      <c r="I798" s="60">
        <f>IF(R798="UP",VLOOKUP($I$1,Änderungen!$F$1:$G$4,2,FALSE),IF(OR(ISERROR(FIND("NOVOS",B798)),ISERROR(FIND("Design ",B798))),IF(OR(ISERROR(FIND("thanos EVO",B798)),ISERROR(FIND("Design ",B798))),0,96.55),19.35))</f>
        <v>0</v>
      </c>
      <c r="J798" s="40" t="s">
        <v>1019</v>
      </c>
      <c r="K798" s="40" t="s">
        <v>1185</v>
      </c>
      <c r="L798" s="29">
        <f>IF(K798&lt;&gt;"",IFERROR(VLOOKUP(K798,Rabattwerte_eintragen!$A$3:$C$24,3,FALSE),0),0)</f>
        <v>0</v>
      </c>
      <c r="M798" s="58">
        <f>IF(H798&lt;&gt;"",H798*(1-L798)+I798*(1-VLOOKUP("A1",Rabattwerte_eintragen!$A$3:$C$26,3,FALSE)),"")</f>
        <v>378.25</v>
      </c>
      <c r="N798" s="40"/>
      <c r="O798" s="39" t="str">
        <f t="shared" si="14"/>
        <v>Artikel online anzeigen</v>
      </c>
      <c r="P798" s="44"/>
      <c r="Q798" s="49" t="s">
        <v>3154</v>
      </c>
      <c r="R798" s="37"/>
      <c r="S798" s="55"/>
      <c r="T798" s="40" t="s">
        <v>1147</v>
      </c>
      <c r="U798" s="63" t="s">
        <v>5447</v>
      </c>
    </row>
    <row r="799" spans="1:21" x14ac:dyDescent="0.25">
      <c r="A799" s="1">
        <v>5124</v>
      </c>
      <c r="B799" s="46" t="s">
        <v>383</v>
      </c>
      <c r="C799" s="46" t="s">
        <v>2214</v>
      </c>
      <c r="D799" s="46" t="s">
        <v>2301</v>
      </c>
      <c r="E799" s="47" t="s">
        <v>1119</v>
      </c>
      <c r="F799" s="47" t="s">
        <v>1120</v>
      </c>
      <c r="G799" s="47">
        <v>662260</v>
      </c>
      <c r="H799" s="57">
        <v>413.9</v>
      </c>
      <c r="I799" s="60">
        <f>IF(R799="UP",VLOOKUP($I$1,Änderungen!$F$1:$G$4,2,FALSE),IF(OR(ISERROR(FIND("NOVOS",B799)),ISERROR(FIND("Design ",B799))),IF(OR(ISERROR(FIND("thanos EVO",B799)),ISERROR(FIND("Design ",B799))),0,96.55),19.35))</f>
        <v>0</v>
      </c>
      <c r="J799" s="40" t="s">
        <v>1019</v>
      </c>
      <c r="K799" s="40" t="s">
        <v>1185</v>
      </c>
      <c r="L799" s="29">
        <f>IF(K799&lt;&gt;"",IFERROR(VLOOKUP(K799,Rabattwerte_eintragen!$A$3:$C$24,3,FALSE),0),0)</f>
        <v>0</v>
      </c>
      <c r="M799" s="58">
        <f>IF(H799&lt;&gt;"",H799*(1-L799)+I799*(1-VLOOKUP("A1",Rabattwerte_eintragen!$A$3:$C$26,3,FALSE)),"")</f>
        <v>413.9</v>
      </c>
      <c r="N799" s="40"/>
      <c r="O799" s="39" t="str">
        <f t="shared" si="14"/>
        <v>Artikel online anzeigen</v>
      </c>
      <c r="P799" s="44"/>
      <c r="Q799" s="49" t="s">
        <v>3155</v>
      </c>
      <c r="R799" s="37"/>
      <c r="S799" s="55"/>
      <c r="T799" s="40" t="s">
        <v>1147</v>
      </c>
      <c r="U799" s="63" t="s">
        <v>5448</v>
      </c>
    </row>
    <row r="800" spans="1:21" x14ac:dyDescent="0.25">
      <c r="A800" s="1">
        <v>5126</v>
      </c>
      <c r="B800" s="46" t="s">
        <v>384</v>
      </c>
      <c r="C800" s="46" t="s">
        <v>2214</v>
      </c>
      <c r="D800" s="46" t="s">
        <v>2301</v>
      </c>
      <c r="E800" s="47" t="s">
        <v>1119</v>
      </c>
      <c r="F800" s="47" t="s">
        <v>1120</v>
      </c>
      <c r="G800" s="47">
        <v>662277</v>
      </c>
      <c r="H800" s="57">
        <v>440.20000000000005</v>
      </c>
      <c r="I800" s="60">
        <f>IF(R800="UP",VLOOKUP($I$1,Änderungen!$F$1:$G$4,2,FALSE),IF(OR(ISERROR(FIND("NOVOS",B800)),ISERROR(FIND("Design ",B800))),IF(OR(ISERROR(FIND("thanos EVO",B800)),ISERROR(FIND("Design ",B800))),0,96.55),19.35))</f>
        <v>0</v>
      </c>
      <c r="J800" s="40"/>
      <c r="K800" s="40" t="s">
        <v>1185</v>
      </c>
      <c r="L800" s="29">
        <f>IF(K800&lt;&gt;"",IFERROR(VLOOKUP(K800,Rabattwerte_eintragen!$A$3:$C$24,3,FALSE),0),0)</f>
        <v>0</v>
      </c>
      <c r="M800" s="58">
        <f>IF(H800&lt;&gt;"",H800*(1-L800)+I800*(1-VLOOKUP("A1",Rabattwerte_eintragen!$A$3:$C$26,3,FALSE)),"")</f>
        <v>440.20000000000005</v>
      </c>
      <c r="N800" s="40"/>
      <c r="O800" s="39" t="str">
        <f t="shared" ref="O800:O846" si="15">IF(Q800&lt;&gt;"",HYPERLINK(Q800, "Artikel online anzeigen"),"")</f>
        <v>Artikel online anzeigen</v>
      </c>
      <c r="P800" s="44"/>
      <c r="Q800" s="49" t="s">
        <v>3156</v>
      </c>
      <c r="R800" s="37"/>
      <c r="S800" s="55"/>
      <c r="T800" s="40" t="s">
        <v>1147</v>
      </c>
      <c r="U800" s="63" t="s">
        <v>5449</v>
      </c>
    </row>
    <row r="801" spans="1:21" x14ac:dyDescent="0.25">
      <c r="A801" s="1">
        <v>5127</v>
      </c>
      <c r="B801" s="46" t="s">
        <v>385</v>
      </c>
      <c r="C801" s="46" t="s">
        <v>2214</v>
      </c>
      <c r="D801" s="46" t="s">
        <v>2301</v>
      </c>
      <c r="E801" s="47" t="s">
        <v>1119</v>
      </c>
      <c r="F801" s="47" t="s">
        <v>1120</v>
      </c>
      <c r="G801" s="47">
        <v>662307</v>
      </c>
      <c r="H801" s="57">
        <v>520.5</v>
      </c>
      <c r="I801" s="60">
        <f>IF(R801="UP",VLOOKUP($I$1,Änderungen!$F$1:$G$4,2,FALSE),IF(OR(ISERROR(FIND("NOVOS",B801)),ISERROR(FIND("Design ",B801))),IF(OR(ISERROR(FIND("thanos EVO",B801)),ISERROR(FIND("Design ",B801))),0,96.55),19.35))</f>
        <v>0</v>
      </c>
      <c r="J801" s="40"/>
      <c r="K801" s="40" t="s">
        <v>1184</v>
      </c>
      <c r="L801" s="29">
        <f>IF(K801&lt;&gt;"",IFERROR(VLOOKUP(K801,Rabattwerte_eintragen!$A$3:$C$24,3,FALSE),0),0)</f>
        <v>0</v>
      </c>
      <c r="M801" s="58">
        <f>IF(H801&lt;&gt;"",H801*(1-L801)+I801*(1-VLOOKUP("A1",Rabattwerte_eintragen!$A$3:$C$26,3,FALSE)),"")</f>
        <v>520.5</v>
      </c>
      <c r="N801" s="40"/>
      <c r="O801" s="39" t="str">
        <f t="shared" si="15"/>
        <v>Artikel online anzeigen</v>
      </c>
      <c r="P801" s="44"/>
      <c r="Q801" s="49" t="s">
        <v>3157</v>
      </c>
      <c r="R801" s="37"/>
      <c r="S801" s="55"/>
      <c r="T801" s="40" t="s">
        <v>1147</v>
      </c>
      <c r="U801" s="63" t="s">
        <v>5450</v>
      </c>
    </row>
    <row r="802" spans="1:21" x14ac:dyDescent="0.25">
      <c r="A802" s="1">
        <v>5128</v>
      </c>
      <c r="B802" s="46" t="s">
        <v>386</v>
      </c>
      <c r="C802" s="46" t="s">
        <v>2214</v>
      </c>
      <c r="D802" s="46" t="s">
        <v>2301</v>
      </c>
      <c r="E802" s="47" t="s">
        <v>1119</v>
      </c>
      <c r="F802" s="47" t="s">
        <v>1120</v>
      </c>
      <c r="G802" s="47">
        <v>662284</v>
      </c>
      <c r="H802" s="57">
        <v>517.25</v>
      </c>
      <c r="I802" s="60">
        <f>IF(R802="UP",VLOOKUP($I$1,Änderungen!$F$1:$G$4,2,FALSE),IF(OR(ISERROR(FIND("NOVOS",B802)),ISERROR(FIND("Design ",B802))),IF(OR(ISERROR(FIND("thanos EVO",B802)),ISERROR(FIND("Design ",B802))),0,96.55),19.35))</f>
        <v>0</v>
      </c>
      <c r="J802" s="40"/>
      <c r="K802" s="40" t="s">
        <v>1184</v>
      </c>
      <c r="L802" s="29">
        <f>IF(K802&lt;&gt;"",IFERROR(VLOOKUP(K802,Rabattwerte_eintragen!$A$3:$C$24,3,FALSE),0),0)</f>
        <v>0</v>
      </c>
      <c r="M802" s="58">
        <f>IF(H802&lt;&gt;"",H802*(1-L802)+I802*(1-VLOOKUP("A1",Rabattwerte_eintragen!$A$3:$C$26,3,FALSE)),"")</f>
        <v>517.25</v>
      </c>
      <c r="N802" s="40"/>
      <c r="O802" s="39" t="str">
        <f t="shared" si="15"/>
        <v>Artikel online anzeigen</v>
      </c>
      <c r="P802" s="44"/>
      <c r="Q802" s="49" t="s">
        <v>3158</v>
      </c>
      <c r="R802" s="37"/>
      <c r="S802" s="55"/>
      <c r="T802" s="40" t="s">
        <v>1147</v>
      </c>
      <c r="U802" s="63" t="s">
        <v>5451</v>
      </c>
    </row>
    <row r="803" spans="1:21" x14ac:dyDescent="0.25">
      <c r="A803" s="1">
        <v>5130</v>
      </c>
      <c r="B803" s="46" t="s">
        <v>387</v>
      </c>
      <c r="C803" s="46" t="s">
        <v>2214</v>
      </c>
      <c r="D803" s="46" t="s">
        <v>2301</v>
      </c>
      <c r="E803" s="47" t="s">
        <v>1119</v>
      </c>
      <c r="F803" s="47" t="s">
        <v>1120</v>
      </c>
      <c r="G803" s="47">
        <v>662291</v>
      </c>
      <c r="H803" s="57">
        <v>545.75</v>
      </c>
      <c r="I803" s="60">
        <f>IF(R803="UP",VLOOKUP($I$1,Änderungen!$F$1:$G$4,2,FALSE),IF(OR(ISERROR(FIND("NOVOS",B803)),ISERROR(FIND("Design ",B803))),IF(OR(ISERROR(FIND("thanos EVO",B803)),ISERROR(FIND("Design ",B803))),0,96.55),19.35))</f>
        <v>0</v>
      </c>
      <c r="J803" s="40"/>
      <c r="K803" s="40" t="s">
        <v>1184</v>
      </c>
      <c r="L803" s="29">
        <f>IF(K803&lt;&gt;"",IFERROR(VLOOKUP(K803,Rabattwerte_eintragen!$A$3:$C$24,3,FALSE),0),0)</f>
        <v>0</v>
      </c>
      <c r="M803" s="58">
        <f>IF(H803&lt;&gt;"",H803*(1-L803)+I803*(1-VLOOKUP("A1",Rabattwerte_eintragen!$A$3:$C$26,3,FALSE)),"")</f>
        <v>545.75</v>
      </c>
      <c r="N803" s="40"/>
      <c r="O803" s="39" t="str">
        <f t="shared" si="15"/>
        <v>Artikel online anzeigen</v>
      </c>
      <c r="P803" s="44"/>
      <c r="Q803" s="49" t="s">
        <v>3159</v>
      </c>
      <c r="R803" s="37"/>
      <c r="S803" s="55"/>
      <c r="T803" s="40" t="s">
        <v>1147</v>
      </c>
      <c r="U803" s="63" t="s">
        <v>5452</v>
      </c>
    </row>
    <row r="804" spans="1:21" x14ac:dyDescent="0.25">
      <c r="A804" s="1">
        <v>5131</v>
      </c>
      <c r="B804" s="46" t="s">
        <v>388</v>
      </c>
      <c r="C804" s="46" t="s">
        <v>2214</v>
      </c>
      <c r="D804" s="46" t="s">
        <v>2301</v>
      </c>
      <c r="E804" s="47" t="s">
        <v>1119</v>
      </c>
      <c r="F804" s="47" t="s">
        <v>1120</v>
      </c>
      <c r="G804" s="47">
        <v>662314</v>
      </c>
      <c r="H804" s="57">
        <v>589.09999999999991</v>
      </c>
      <c r="I804" s="60">
        <f>IF(R804="UP",VLOOKUP($I$1,Änderungen!$F$1:$G$4,2,FALSE),IF(OR(ISERROR(FIND("NOVOS",B804)),ISERROR(FIND("Design ",B804))),IF(OR(ISERROR(FIND("thanos EVO",B804)),ISERROR(FIND("Design ",B804))),0,96.55),19.35))</f>
        <v>0</v>
      </c>
      <c r="J804" s="40"/>
      <c r="K804" s="40" t="s">
        <v>1184</v>
      </c>
      <c r="L804" s="29">
        <f>IF(K804&lt;&gt;"",IFERROR(VLOOKUP(K804,Rabattwerte_eintragen!$A$3:$C$24,3,FALSE),0),0)</f>
        <v>0</v>
      </c>
      <c r="M804" s="58">
        <f>IF(H804&lt;&gt;"",H804*(1-L804)+I804*(1-VLOOKUP("A1",Rabattwerte_eintragen!$A$3:$C$26,3,FALSE)),"")</f>
        <v>589.09999999999991</v>
      </c>
      <c r="N804" s="40"/>
      <c r="O804" s="39" t="str">
        <f t="shared" si="15"/>
        <v>Artikel online anzeigen</v>
      </c>
      <c r="P804" s="44"/>
      <c r="Q804" s="49" t="s">
        <v>3160</v>
      </c>
      <c r="R804" s="37"/>
      <c r="S804" s="55"/>
      <c r="T804" s="40" t="s">
        <v>1147</v>
      </c>
      <c r="U804" s="63" t="s">
        <v>5453</v>
      </c>
    </row>
    <row r="805" spans="1:21" x14ac:dyDescent="0.25">
      <c r="A805" s="1">
        <v>5132</v>
      </c>
      <c r="B805" s="46" t="s">
        <v>389</v>
      </c>
      <c r="C805" s="46" t="s">
        <v>2215</v>
      </c>
      <c r="D805" s="46" t="s">
        <v>2301</v>
      </c>
      <c r="E805" s="47" t="s">
        <v>1119</v>
      </c>
      <c r="F805" s="47" t="s">
        <v>1120</v>
      </c>
      <c r="G805" s="47">
        <v>662321</v>
      </c>
      <c r="H805" s="57">
        <v>472.8</v>
      </c>
      <c r="I805" s="60">
        <f>IF(R805="UP",VLOOKUP($I$1,Änderungen!$F$1:$G$4,2,FALSE),IF(OR(ISERROR(FIND("NOVOS",B805)),ISERROR(FIND("Design ",B805))),IF(OR(ISERROR(FIND("thanos EVO",B805)),ISERROR(FIND("Design ",B805))),0,96.55),19.35))</f>
        <v>0</v>
      </c>
      <c r="J805" s="40" t="s">
        <v>1019</v>
      </c>
      <c r="K805" s="40" t="s">
        <v>1185</v>
      </c>
      <c r="L805" s="29">
        <f>IF(K805&lt;&gt;"",IFERROR(VLOOKUP(K805,Rabattwerte_eintragen!$A$3:$C$24,3,FALSE),0),0)</f>
        <v>0</v>
      </c>
      <c r="M805" s="58">
        <f>IF(H805&lt;&gt;"",H805*(1-L805)+I805*(1-VLOOKUP("A1",Rabattwerte_eintragen!$A$3:$C$26,3,FALSE)),"")</f>
        <v>472.8</v>
      </c>
      <c r="N805" s="40"/>
      <c r="O805" s="39" t="str">
        <f t="shared" si="15"/>
        <v>Artikel online anzeigen</v>
      </c>
      <c r="P805" s="44"/>
      <c r="Q805" s="49" t="s">
        <v>3161</v>
      </c>
      <c r="R805" s="37"/>
      <c r="S805" s="55"/>
      <c r="T805" s="40" t="s">
        <v>1147</v>
      </c>
      <c r="U805" s="63" t="s">
        <v>5454</v>
      </c>
    </row>
    <row r="806" spans="1:21" x14ac:dyDescent="0.25">
      <c r="A806" s="1">
        <v>5134</v>
      </c>
      <c r="B806" s="46" t="s">
        <v>390</v>
      </c>
      <c r="C806" s="46" t="s">
        <v>2215</v>
      </c>
      <c r="D806" s="46" t="s">
        <v>2301</v>
      </c>
      <c r="E806" s="47" t="s">
        <v>1119</v>
      </c>
      <c r="F806" s="47" t="s">
        <v>1120</v>
      </c>
      <c r="G806" s="47">
        <v>662338</v>
      </c>
      <c r="H806" s="57">
        <v>581.1</v>
      </c>
      <c r="I806" s="60">
        <f>IF(R806="UP",VLOOKUP($I$1,Änderungen!$F$1:$G$4,2,FALSE),IF(OR(ISERROR(FIND("NOVOS",B806)),ISERROR(FIND("Design ",B806))),IF(OR(ISERROR(FIND("thanos EVO",B806)),ISERROR(FIND("Design ",B806))),0,96.55),19.35))</f>
        <v>0</v>
      </c>
      <c r="J806" s="40"/>
      <c r="K806" s="40" t="s">
        <v>1184</v>
      </c>
      <c r="L806" s="29">
        <f>IF(K806&lt;&gt;"",IFERROR(VLOOKUP(K806,Rabattwerte_eintragen!$A$3:$C$24,3,FALSE),0),0)</f>
        <v>0</v>
      </c>
      <c r="M806" s="58">
        <f>IF(H806&lt;&gt;"",H806*(1-L806)+I806*(1-VLOOKUP("A1",Rabattwerte_eintragen!$A$3:$C$26,3,FALSE)),"")</f>
        <v>581.1</v>
      </c>
      <c r="N806" s="40"/>
      <c r="O806" s="39" t="str">
        <f t="shared" si="15"/>
        <v>Artikel online anzeigen</v>
      </c>
      <c r="P806" s="44"/>
      <c r="Q806" s="49" t="s">
        <v>3162</v>
      </c>
      <c r="R806" s="37"/>
      <c r="S806" s="55"/>
      <c r="T806" s="40" t="s">
        <v>1147</v>
      </c>
      <c r="U806" s="63" t="s">
        <v>5455</v>
      </c>
    </row>
    <row r="807" spans="1:21" x14ac:dyDescent="0.25">
      <c r="A807" s="1">
        <v>5144</v>
      </c>
      <c r="B807" s="46" t="s">
        <v>399</v>
      </c>
      <c r="C807" s="46" t="s">
        <v>2213</v>
      </c>
      <c r="D807" s="46" t="s">
        <v>2301</v>
      </c>
      <c r="E807" s="47" t="s">
        <v>1119</v>
      </c>
      <c r="F807" s="47" t="s">
        <v>1120</v>
      </c>
      <c r="G807" s="47">
        <v>670418</v>
      </c>
      <c r="H807" s="57">
        <v>348.95000000000005</v>
      </c>
      <c r="I807" s="60">
        <f>IF(R807="UP",VLOOKUP($I$1,Änderungen!$F$1:$G$4,2,FALSE),IF(OR(ISERROR(FIND("NOVOS",B807)),ISERROR(FIND("Design ",B807))),IF(OR(ISERROR(FIND("thanos EVO",B807)),ISERROR(FIND("Design ",B807))),0,96.55),19.35))</f>
        <v>0</v>
      </c>
      <c r="J807" s="40"/>
      <c r="K807" s="40" t="s">
        <v>1185</v>
      </c>
      <c r="L807" s="29">
        <f>IF(K807&lt;&gt;"",IFERROR(VLOOKUP(K807,Rabattwerte_eintragen!$A$3:$C$24,3,FALSE),0),0)</f>
        <v>0</v>
      </c>
      <c r="M807" s="58">
        <f>IF(H807&lt;&gt;"",H807*(1-L807)+I807*(1-VLOOKUP("A1",Rabattwerte_eintragen!$A$3:$C$26,3,FALSE)),"")</f>
        <v>348.95000000000005</v>
      </c>
      <c r="N807" s="40"/>
      <c r="O807" s="39" t="str">
        <f t="shared" si="15"/>
        <v>Artikel online anzeigen</v>
      </c>
      <c r="P807" s="44"/>
      <c r="Q807" s="49" t="s">
        <v>3163</v>
      </c>
      <c r="R807" s="37"/>
      <c r="S807" s="55"/>
      <c r="T807" s="40" t="s">
        <v>1147</v>
      </c>
      <c r="U807" s="63" t="s">
        <v>5456</v>
      </c>
    </row>
    <row r="808" spans="1:21" x14ac:dyDescent="0.25">
      <c r="A808" s="1">
        <v>5145</v>
      </c>
      <c r="B808" s="46" t="s">
        <v>400</v>
      </c>
      <c r="C808" s="46" t="s">
        <v>2214</v>
      </c>
      <c r="D808" s="46" t="s">
        <v>2301</v>
      </c>
      <c r="E808" s="47" t="s">
        <v>1119</v>
      </c>
      <c r="F808" s="47" t="s">
        <v>1120</v>
      </c>
      <c r="G808" s="47">
        <v>670432</v>
      </c>
      <c r="H808" s="57">
        <v>413.9</v>
      </c>
      <c r="I808" s="60">
        <f>IF(R808="UP",VLOOKUP($I$1,Änderungen!$F$1:$G$4,2,FALSE),IF(OR(ISERROR(FIND("NOVOS",B808)),ISERROR(FIND("Design ",B808))),IF(OR(ISERROR(FIND("thanos EVO",B808)),ISERROR(FIND("Design ",B808))),0,96.55),19.35))</f>
        <v>0</v>
      </c>
      <c r="J808" s="40"/>
      <c r="K808" s="40" t="s">
        <v>1185</v>
      </c>
      <c r="L808" s="29">
        <f>IF(K808&lt;&gt;"",IFERROR(VLOOKUP(K808,Rabattwerte_eintragen!$A$3:$C$24,3,FALSE),0),0)</f>
        <v>0</v>
      </c>
      <c r="M808" s="58">
        <f>IF(H808&lt;&gt;"",H808*(1-L808)+I808*(1-VLOOKUP("A1",Rabattwerte_eintragen!$A$3:$C$26,3,FALSE)),"")</f>
        <v>413.9</v>
      </c>
      <c r="N808" s="40"/>
      <c r="O808" s="39" t="str">
        <f t="shared" si="15"/>
        <v>Artikel online anzeigen</v>
      </c>
      <c r="P808" s="44"/>
      <c r="Q808" s="49" t="s">
        <v>3164</v>
      </c>
      <c r="R808" s="37"/>
      <c r="S808" s="55"/>
      <c r="T808" s="40" t="s">
        <v>1147</v>
      </c>
      <c r="U808" s="63" t="s">
        <v>5457</v>
      </c>
    </row>
    <row r="809" spans="1:21" x14ac:dyDescent="0.25">
      <c r="A809" s="1">
        <v>5147</v>
      </c>
      <c r="B809" s="46" t="s">
        <v>401</v>
      </c>
      <c r="C809" s="46" t="s">
        <v>2214</v>
      </c>
      <c r="D809" s="46" t="s">
        <v>2301</v>
      </c>
      <c r="E809" s="47" t="s">
        <v>1119</v>
      </c>
      <c r="F809" s="47" t="s">
        <v>1120</v>
      </c>
      <c r="G809" s="47">
        <v>670449</v>
      </c>
      <c r="H809" s="57">
        <v>440.20000000000005</v>
      </c>
      <c r="I809" s="60">
        <f>IF(R809="UP",VLOOKUP($I$1,Änderungen!$F$1:$G$4,2,FALSE),IF(OR(ISERROR(FIND("NOVOS",B809)),ISERROR(FIND("Design ",B809))),IF(OR(ISERROR(FIND("thanos EVO",B809)),ISERROR(FIND("Design ",B809))),0,96.55),19.35))</f>
        <v>0</v>
      </c>
      <c r="J809" s="40"/>
      <c r="K809" s="40" t="s">
        <v>1185</v>
      </c>
      <c r="L809" s="29">
        <f>IF(K809&lt;&gt;"",IFERROR(VLOOKUP(K809,Rabattwerte_eintragen!$A$3:$C$24,3,FALSE),0),0)</f>
        <v>0</v>
      </c>
      <c r="M809" s="58">
        <f>IF(H809&lt;&gt;"",H809*(1-L809)+I809*(1-VLOOKUP("A1",Rabattwerte_eintragen!$A$3:$C$26,3,FALSE)),"")</f>
        <v>440.20000000000005</v>
      </c>
      <c r="N809" s="40"/>
      <c r="O809" s="39" t="str">
        <f t="shared" si="15"/>
        <v>Artikel online anzeigen</v>
      </c>
      <c r="P809" s="44"/>
      <c r="Q809" s="49" t="s">
        <v>3165</v>
      </c>
      <c r="R809" s="37"/>
      <c r="S809" s="55"/>
      <c r="T809" s="40" t="s">
        <v>1147</v>
      </c>
      <c r="U809" s="63" t="s">
        <v>5458</v>
      </c>
    </row>
    <row r="810" spans="1:21" x14ac:dyDescent="0.25">
      <c r="A810" s="1">
        <v>5148</v>
      </c>
      <c r="B810" s="46" t="s">
        <v>402</v>
      </c>
      <c r="C810" s="46" t="s">
        <v>2214</v>
      </c>
      <c r="D810" s="46" t="s">
        <v>2301</v>
      </c>
      <c r="E810" s="47" t="s">
        <v>1119</v>
      </c>
      <c r="F810" s="47" t="s">
        <v>1120</v>
      </c>
      <c r="G810" s="47">
        <v>670456</v>
      </c>
      <c r="H810" s="57">
        <v>520.5</v>
      </c>
      <c r="I810" s="60">
        <f>IF(R810="UP",VLOOKUP($I$1,Änderungen!$F$1:$G$4,2,FALSE),IF(OR(ISERROR(FIND("NOVOS",B810)),ISERROR(FIND("Design ",B810))),IF(OR(ISERROR(FIND("thanos EVO",B810)),ISERROR(FIND("Design ",B810))),0,96.55),19.35))</f>
        <v>0</v>
      </c>
      <c r="J810" s="40"/>
      <c r="K810" s="40" t="s">
        <v>1184</v>
      </c>
      <c r="L810" s="29">
        <f>IF(K810&lt;&gt;"",IFERROR(VLOOKUP(K810,Rabattwerte_eintragen!$A$3:$C$24,3,FALSE),0),0)</f>
        <v>0</v>
      </c>
      <c r="M810" s="58">
        <f>IF(H810&lt;&gt;"",H810*(1-L810)+I810*(1-VLOOKUP("A1",Rabattwerte_eintragen!$A$3:$C$26,3,FALSE)),"")</f>
        <v>520.5</v>
      </c>
      <c r="N810" s="40"/>
      <c r="O810" s="39" t="str">
        <f t="shared" si="15"/>
        <v>Artikel online anzeigen</v>
      </c>
      <c r="P810" s="44"/>
      <c r="Q810" s="49" t="s">
        <v>3166</v>
      </c>
      <c r="R810" s="37"/>
      <c r="S810" s="55"/>
      <c r="T810" s="40" t="s">
        <v>1147</v>
      </c>
      <c r="U810" s="63" t="s">
        <v>5459</v>
      </c>
    </row>
    <row r="811" spans="1:21" x14ac:dyDescent="0.25">
      <c r="A811" s="1">
        <v>5150</v>
      </c>
      <c r="B811" s="46" t="s">
        <v>403</v>
      </c>
      <c r="C811" s="46" t="s">
        <v>2214</v>
      </c>
      <c r="D811" s="46" t="s">
        <v>2301</v>
      </c>
      <c r="E811" s="47" t="s">
        <v>1119</v>
      </c>
      <c r="F811" s="47" t="s">
        <v>1120</v>
      </c>
      <c r="G811" s="47">
        <v>670463</v>
      </c>
      <c r="H811" s="57">
        <v>517.25</v>
      </c>
      <c r="I811" s="60">
        <f>IF(R811="UP",VLOOKUP($I$1,Änderungen!$F$1:$G$4,2,FALSE),IF(OR(ISERROR(FIND("NOVOS",B811)),ISERROR(FIND("Design ",B811))),IF(OR(ISERROR(FIND("thanos EVO",B811)),ISERROR(FIND("Design ",B811))),0,96.55),19.35))</f>
        <v>0</v>
      </c>
      <c r="J811" s="40"/>
      <c r="K811" s="40" t="s">
        <v>1184</v>
      </c>
      <c r="L811" s="29">
        <f>IF(K811&lt;&gt;"",IFERROR(VLOOKUP(K811,Rabattwerte_eintragen!$A$3:$C$24,3,FALSE),0),0)</f>
        <v>0</v>
      </c>
      <c r="M811" s="58">
        <f>IF(H811&lt;&gt;"",H811*(1-L811)+I811*(1-VLOOKUP("A1",Rabattwerte_eintragen!$A$3:$C$26,3,FALSE)),"")</f>
        <v>517.25</v>
      </c>
      <c r="N811" s="40"/>
      <c r="O811" s="39" t="str">
        <f t="shared" si="15"/>
        <v>Artikel online anzeigen</v>
      </c>
      <c r="P811" s="44"/>
      <c r="Q811" s="49" t="s">
        <v>3167</v>
      </c>
      <c r="R811" s="37"/>
      <c r="S811" s="55"/>
      <c r="T811" s="40" t="s">
        <v>1147</v>
      </c>
      <c r="U811" s="63" t="s">
        <v>5460</v>
      </c>
    </row>
    <row r="812" spans="1:21" x14ac:dyDescent="0.25">
      <c r="A812" s="1">
        <v>5151</v>
      </c>
      <c r="B812" s="46" t="s">
        <v>404</v>
      </c>
      <c r="C812" s="46" t="s">
        <v>2214</v>
      </c>
      <c r="D812" s="46" t="s">
        <v>2301</v>
      </c>
      <c r="E812" s="47" t="s">
        <v>1119</v>
      </c>
      <c r="F812" s="47" t="s">
        <v>1120</v>
      </c>
      <c r="G812" s="47">
        <v>670470</v>
      </c>
      <c r="H812" s="57">
        <v>545.75</v>
      </c>
      <c r="I812" s="60">
        <f>IF(R812="UP",VLOOKUP($I$1,Änderungen!$F$1:$G$4,2,FALSE),IF(OR(ISERROR(FIND("NOVOS",B812)),ISERROR(FIND("Design ",B812))),IF(OR(ISERROR(FIND("thanos EVO",B812)),ISERROR(FIND("Design ",B812))),0,96.55),19.35))</f>
        <v>0</v>
      </c>
      <c r="J812" s="40"/>
      <c r="K812" s="40" t="s">
        <v>1184</v>
      </c>
      <c r="L812" s="29">
        <f>IF(K812&lt;&gt;"",IFERROR(VLOOKUP(K812,Rabattwerte_eintragen!$A$3:$C$24,3,FALSE),0),0)</f>
        <v>0</v>
      </c>
      <c r="M812" s="58">
        <f>IF(H812&lt;&gt;"",H812*(1-L812)+I812*(1-VLOOKUP("A1",Rabattwerte_eintragen!$A$3:$C$26,3,FALSE)),"")</f>
        <v>545.75</v>
      </c>
      <c r="N812" s="40"/>
      <c r="O812" s="39" t="str">
        <f t="shared" si="15"/>
        <v>Artikel online anzeigen</v>
      </c>
      <c r="P812" s="44"/>
      <c r="Q812" s="49" t="s">
        <v>3168</v>
      </c>
      <c r="R812" s="37"/>
      <c r="S812" s="55"/>
      <c r="T812" s="40" t="s">
        <v>1147</v>
      </c>
      <c r="U812" s="63" t="s">
        <v>5461</v>
      </c>
    </row>
    <row r="813" spans="1:21" x14ac:dyDescent="0.25">
      <c r="A813" s="1">
        <v>5152</v>
      </c>
      <c r="B813" s="46" t="s">
        <v>405</v>
      </c>
      <c r="C813" s="46" t="s">
        <v>2214</v>
      </c>
      <c r="D813" s="46" t="s">
        <v>2301</v>
      </c>
      <c r="E813" s="47" t="s">
        <v>1119</v>
      </c>
      <c r="F813" s="47" t="s">
        <v>1120</v>
      </c>
      <c r="G813" s="47">
        <v>670487</v>
      </c>
      <c r="H813" s="57">
        <v>589.09999999999991</v>
      </c>
      <c r="I813" s="60">
        <f>IF(R813="UP",VLOOKUP($I$1,Änderungen!$F$1:$G$4,2,FALSE),IF(OR(ISERROR(FIND("NOVOS",B813)),ISERROR(FIND("Design ",B813))),IF(OR(ISERROR(FIND("thanos EVO",B813)),ISERROR(FIND("Design ",B813))),0,96.55),19.35))</f>
        <v>0</v>
      </c>
      <c r="J813" s="40"/>
      <c r="K813" s="40" t="s">
        <v>1184</v>
      </c>
      <c r="L813" s="29">
        <f>IF(K813&lt;&gt;"",IFERROR(VLOOKUP(K813,Rabattwerte_eintragen!$A$3:$C$24,3,FALSE),0),0)</f>
        <v>0</v>
      </c>
      <c r="M813" s="58">
        <f>IF(H813&lt;&gt;"",H813*(1-L813)+I813*(1-VLOOKUP("A1",Rabattwerte_eintragen!$A$3:$C$26,3,FALSE)),"")</f>
        <v>589.09999999999991</v>
      </c>
      <c r="N813" s="40"/>
      <c r="O813" s="39" t="str">
        <f t="shared" si="15"/>
        <v>Artikel online anzeigen</v>
      </c>
      <c r="P813" s="44"/>
      <c r="Q813" s="49" t="s">
        <v>3169</v>
      </c>
      <c r="R813" s="37"/>
      <c r="S813" s="55"/>
      <c r="T813" s="40" t="s">
        <v>1147</v>
      </c>
      <c r="U813" s="63" t="s">
        <v>5462</v>
      </c>
    </row>
    <row r="814" spans="1:21" x14ac:dyDescent="0.25">
      <c r="A814" s="1">
        <v>5149</v>
      </c>
      <c r="B814" s="46" t="s">
        <v>406</v>
      </c>
      <c r="C814" s="46" t="s">
        <v>2215</v>
      </c>
      <c r="D814" s="46" t="s">
        <v>2301</v>
      </c>
      <c r="E814" s="47" t="s">
        <v>1119</v>
      </c>
      <c r="F814" s="47" t="s">
        <v>1120</v>
      </c>
      <c r="G814" s="47">
        <v>670494</v>
      </c>
      <c r="H814" s="57">
        <v>472.8</v>
      </c>
      <c r="I814" s="60">
        <f>IF(R814="UP",VLOOKUP($I$1,Änderungen!$F$1:$G$4,2,FALSE),IF(OR(ISERROR(FIND("NOVOS",B814)),ISERROR(FIND("Design ",B814))),IF(OR(ISERROR(FIND("thanos EVO",B814)),ISERROR(FIND("Design ",B814))),0,96.55),19.35))</f>
        <v>0</v>
      </c>
      <c r="J814" s="40"/>
      <c r="K814" s="40" t="s">
        <v>1185</v>
      </c>
      <c r="L814" s="29">
        <f>IF(K814&lt;&gt;"",IFERROR(VLOOKUP(K814,Rabattwerte_eintragen!$A$3:$C$24,3,FALSE),0),0)</f>
        <v>0</v>
      </c>
      <c r="M814" s="58">
        <f>IF(H814&lt;&gt;"",H814*(1-L814)+I814*(1-VLOOKUP("A1",Rabattwerte_eintragen!$A$3:$C$26,3,FALSE)),"")</f>
        <v>472.8</v>
      </c>
      <c r="N814" s="40"/>
      <c r="O814" s="39" t="str">
        <f t="shared" si="15"/>
        <v>Artikel online anzeigen</v>
      </c>
      <c r="P814" s="44"/>
      <c r="Q814" s="49" t="s">
        <v>3170</v>
      </c>
      <c r="R814" s="37"/>
      <c r="S814" s="55"/>
      <c r="T814" s="40" t="s">
        <v>1147</v>
      </c>
      <c r="U814" s="63" t="s">
        <v>5463</v>
      </c>
    </row>
    <row r="815" spans="1:21" x14ac:dyDescent="0.25">
      <c r="A815" s="1">
        <v>5153</v>
      </c>
      <c r="B815" s="46" t="s">
        <v>407</v>
      </c>
      <c r="C815" s="46" t="s">
        <v>2215</v>
      </c>
      <c r="D815" s="46" t="s">
        <v>2301</v>
      </c>
      <c r="E815" s="47" t="s">
        <v>1119</v>
      </c>
      <c r="F815" s="47" t="s">
        <v>1120</v>
      </c>
      <c r="G815" s="47">
        <v>670500</v>
      </c>
      <c r="H815" s="57">
        <v>581.1</v>
      </c>
      <c r="I815" s="60">
        <f>IF(R815="UP",VLOOKUP($I$1,Änderungen!$F$1:$G$4,2,FALSE),IF(OR(ISERROR(FIND("NOVOS",B815)),ISERROR(FIND("Design ",B815))),IF(OR(ISERROR(FIND("thanos EVO",B815)),ISERROR(FIND("Design ",B815))),0,96.55),19.35))</f>
        <v>0</v>
      </c>
      <c r="J815" s="40"/>
      <c r="K815" s="40" t="s">
        <v>1184</v>
      </c>
      <c r="L815" s="29">
        <f>IF(K815&lt;&gt;"",IFERROR(VLOOKUP(K815,Rabattwerte_eintragen!$A$3:$C$24,3,FALSE),0),0)</f>
        <v>0</v>
      </c>
      <c r="M815" s="58">
        <f>IF(H815&lt;&gt;"",H815*(1-L815)+I815*(1-VLOOKUP("A1",Rabattwerte_eintragen!$A$3:$C$26,3,FALSE)),"")</f>
        <v>581.1</v>
      </c>
      <c r="N815" s="40"/>
      <c r="O815" s="39" t="str">
        <f t="shared" si="15"/>
        <v>Artikel online anzeigen</v>
      </c>
      <c r="P815" s="44"/>
      <c r="Q815" s="49" t="s">
        <v>3171</v>
      </c>
      <c r="R815" s="37"/>
      <c r="S815" s="55"/>
      <c r="T815" s="40" t="s">
        <v>1147</v>
      </c>
      <c r="U815" s="63" t="s">
        <v>5464</v>
      </c>
    </row>
    <row r="816" spans="1:21" x14ac:dyDescent="0.25">
      <c r="A816" s="1">
        <v>5110</v>
      </c>
      <c r="B816" s="46" t="s">
        <v>372</v>
      </c>
      <c r="C816" s="46" t="s">
        <v>2209</v>
      </c>
      <c r="D816" s="46" t="s">
        <v>2301</v>
      </c>
      <c r="E816" s="47" t="s">
        <v>1119</v>
      </c>
      <c r="F816" s="47" t="s">
        <v>1120</v>
      </c>
      <c r="G816" s="47">
        <v>700368</v>
      </c>
      <c r="H816" s="57">
        <v>637.35</v>
      </c>
      <c r="I816" s="60">
        <f>IF(R816="UP",VLOOKUP($I$1,Änderungen!$F$1:$G$4,2,FALSE),IF(OR(ISERROR(FIND("NOVOS",B816)),ISERROR(FIND("Design ",B816))),IF(OR(ISERROR(FIND("thanos EVO",B816)),ISERROR(FIND("Design ",B816))),0,96.55),19.35))</f>
        <v>0</v>
      </c>
      <c r="J816" s="40"/>
      <c r="K816" s="40" t="s">
        <v>1184</v>
      </c>
      <c r="L816" s="29">
        <f>IF(K816&lt;&gt;"",IFERROR(VLOOKUP(K816,Rabattwerte_eintragen!$A$3:$C$24,3,FALSE),0),0)</f>
        <v>0</v>
      </c>
      <c r="M816" s="58">
        <f>IF(H816&lt;&gt;"",H816*(1-L816)+I816*(1-VLOOKUP("A1",Rabattwerte_eintragen!$A$3:$C$26,3,FALSE)),"")</f>
        <v>637.35</v>
      </c>
      <c r="N816" s="40"/>
      <c r="O816" s="39" t="str">
        <f t="shared" si="15"/>
        <v>Artikel online anzeigen</v>
      </c>
      <c r="P816" s="44"/>
      <c r="Q816" s="49" t="s">
        <v>3172</v>
      </c>
      <c r="R816" s="37"/>
      <c r="S816" s="55"/>
      <c r="T816" s="40" t="s">
        <v>1147</v>
      </c>
      <c r="U816" s="63" t="s">
        <v>5465</v>
      </c>
    </row>
    <row r="817" spans="1:21" x14ac:dyDescent="0.25">
      <c r="A817" s="1">
        <v>5111</v>
      </c>
      <c r="B817" s="46" t="s">
        <v>373</v>
      </c>
      <c r="C817" s="46" t="s">
        <v>2209</v>
      </c>
      <c r="D817" s="46" t="s">
        <v>2301</v>
      </c>
      <c r="E817" s="47" t="s">
        <v>1119</v>
      </c>
      <c r="F817" s="47" t="s">
        <v>1120</v>
      </c>
      <c r="G817" s="47">
        <v>700382</v>
      </c>
      <c r="H817" s="57">
        <v>705.95</v>
      </c>
      <c r="I817" s="60">
        <f>IF(R817="UP",VLOOKUP($I$1,Änderungen!$F$1:$G$4,2,FALSE),IF(OR(ISERROR(FIND("NOVOS",B817)),ISERROR(FIND("Design ",B817))),IF(OR(ISERROR(FIND("thanos EVO",B817)),ISERROR(FIND("Design ",B817))),0,96.55),19.35))</f>
        <v>0</v>
      </c>
      <c r="J817" s="40"/>
      <c r="K817" s="40" t="s">
        <v>1184</v>
      </c>
      <c r="L817" s="29">
        <f>IF(K817&lt;&gt;"",IFERROR(VLOOKUP(K817,Rabattwerte_eintragen!$A$3:$C$24,3,FALSE),0),0)</f>
        <v>0</v>
      </c>
      <c r="M817" s="58">
        <f>IF(H817&lt;&gt;"",H817*(1-L817)+I817*(1-VLOOKUP("A1",Rabattwerte_eintragen!$A$3:$C$26,3,FALSE)),"")</f>
        <v>705.95</v>
      </c>
      <c r="N817" s="40"/>
      <c r="O817" s="39" t="str">
        <f t="shared" si="15"/>
        <v>Artikel online anzeigen</v>
      </c>
      <c r="P817" s="44"/>
      <c r="Q817" s="49" t="s">
        <v>3173</v>
      </c>
      <c r="R817" s="37"/>
      <c r="S817" s="55"/>
      <c r="T817" s="40" t="s">
        <v>1147</v>
      </c>
      <c r="U817" s="63" t="s">
        <v>5466</v>
      </c>
    </row>
    <row r="818" spans="1:21" x14ac:dyDescent="0.25">
      <c r="A818" s="1">
        <v>5114</v>
      </c>
      <c r="B818" s="46" t="s">
        <v>376</v>
      </c>
      <c r="C818" s="46" t="s">
        <v>2210</v>
      </c>
      <c r="D818" s="46" t="s">
        <v>2301</v>
      </c>
      <c r="E818" s="47" t="s">
        <v>1119</v>
      </c>
      <c r="F818" s="47" t="s">
        <v>1120</v>
      </c>
      <c r="G818" s="47">
        <v>700429</v>
      </c>
      <c r="H818" s="57">
        <v>707.75</v>
      </c>
      <c r="I818" s="60">
        <f>IF(R818="UP",VLOOKUP($I$1,Änderungen!$F$1:$G$4,2,FALSE),IF(OR(ISERROR(FIND("NOVOS",B818)),ISERROR(FIND("Design ",B818))),IF(OR(ISERROR(FIND("thanos EVO",B818)),ISERROR(FIND("Design ",B818))),0,96.55),19.35))</f>
        <v>0</v>
      </c>
      <c r="J818" s="40"/>
      <c r="K818" s="40" t="s">
        <v>1184</v>
      </c>
      <c r="L818" s="29">
        <f>IF(K818&lt;&gt;"",IFERROR(VLOOKUP(K818,Rabattwerte_eintragen!$A$3:$C$24,3,FALSE),0),0)</f>
        <v>0</v>
      </c>
      <c r="M818" s="58">
        <f>IF(H818&lt;&gt;"",H818*(1-L818)+I818*(1-VLOOKUP("A1",Rabattwerte_eintragen!$A$3:$C$26,3,FALSE)),"")</f>
        <v>707.75</v>
      </c>
      <c r="N818" s="40"/>
      <c r="O818" s="39" t="str">
        <f t="shared" si="15"/>
        <v>Artikel online anzeigen</v>
      </c>
      <c r="P818" s="44"/>
      <c r="Q818" s="49" t="s">
        <v>3174</v>
      </c>
      <c r="R818" s="37"/>
      <c r="S818" s="55"/>
      <c r="T818" s="40" t="s">
        <v>1147</v>
      </c>
      <c r="U818" s="63" t="s">
        <v>5467</v>
      </c>
    </row>
    <row r="819" spans="1:21" x14ac:dyDescent="0.25">
      <c r="A819" s="1">
        <v>5115</v>
      </c>
      <c r="B819" s="46" t="s">
        <v>377</v>
      </c>
      <c r="C819" s="46" t="s">
        <v>2210</v>
      </c>
      <c r="D819" s="46" t="s">
        <v>2301</v>
      </c>
      <c r="E819" s="47" t="s">
        <v>1119</v>
      </c>
      <c r="F819" s="47" t="s">
        <v>1120</v>
      </c>
      <c r="G819" s="47">
        <v>700450</v>
      </c>
      <c r="H819" s="57">
        <v>776.35</v>
      </c>
      <c r="I819" s="60">
        <f>IF(R819="UP",VLOOKUP($I$1,Änderungen!$F$1:$G$4,2,FALSE),IF(OR(ISERROR(FIND("NOVOS",B819)),ISERROR(FIND("Design ",B819))),IF(OR(ISERROR(FIND("thanos EVO",B819)),ISERROR(FIND("Design ",B819))),0,96.55),19.35))</f>
        <v>0</v>
      </c>
      <c r="J819" s="40"/>
      <c r="K819" s="40" t="s">
        <v>1184</v>
      </c>
      <c r="L819" s="29">
        <f>IF(K819&lt;&gt;"",IFERROR(VLOOKUP(K819,Rabattwerte_eintragen!$A$3:$C$24,3,FALSE),0),0)</f>
        <v>0</v>
      </c>
      <c r="M819" s="58">
        <f>IF(H819&lt;&gt;"",H819*(1-L819)+I819*(1-VLOOKUP("A1",Rabattwerte_eintragen!$A$3:$C$26,3,FALSE)),"")</f>
        <v>776.35</v>
      </c>
      <c r="N819" s="40"/>
      <c r="O819" s="39" t="str">
        <f t="shared" si="15"/>
        <v>Artikel online anzeigen</v>
      </c>
      <c r="P819" s="44"/>
      <c r="Q819" s="49" t="s">
        <v>3175</v>
      </c>
      <c r="R819" s="37"/>
      <c r="S819" s="55"/>
      <c r="T819" s="40" t="s">
        <v>1147</v>
      </c>
      <c r="U819" s="63" t="s">
        <v>5468</v>
      </c>
    </row>
    <row r="820" spans="1:21" x14ac:dyDescent="0.25">
      <c r="A820" s="1">
        <v>5119</v>
      </c>
      <c r="B820" s="46" t="s">
        <v>380</v>
      </c>
      <c r="C820" s="46" t="s">
        <v>2212</v>
      </c>
      <c r="D820" s="46" t="s">
        <v>2301</v>
      </c>
      <c r="E820" s="47" t="s">
        <v>1119</v>
      </c>
      <c r="F820" s="47" t="s">
        <v>1120</v>
      </c>
      <c r="G820" s="47">
        <v>682862</v>
      </c>
      <c r="H820" s="57">
        <v>771.59999999999991</v>
      </c>
      <c r="I820" s="60">
        <f>IF(R820="UP",VLOOKUP($I$1,Änderungen!$F$1:$G$4,2,FALSE),IF(OR(ISERROR(FIND("NOVOS",B820)),ISERROR(FIND("Design ",B820))),IF(OR(ISERROR(FIND("thanos EVO",B820)),ISERROR(FIND("Design ",B820))),0,96.55),19.35))</f>
        <v>0</v>
      </c>
      <c r="J820" s="40"/>
      <c r="K820" s="40" t="s">
        <v>1184</v>
      </c>
      <c r="L820" s="29">
        <f>IF(K820&lt;&gt;"",IFERROR(VLOOKUP(K820,Rabattwerte_eintragen!$A$3:$C$24,3,FALSE),0),0)</f>
        <v>0</v>
      </c>
      <c r="M820" s="58">
        <f>IF(H820&lt;&gt;"",H820*(1-L820)+I820*(1-VLOOKUP("A1",Rabattwerte_eintragen!$A$3:$C$26,3,FALSE)),"")</f>
        <v>771.59999999999991</v>
      </c>
      <c r="N820" s="40"/>
      <c r="O820" s="39" t="str">
        <f t="shared" si="15"/>
        <v>Artikel online anzeigen</v>
      </c>
      <c r="P820" s="44"/>
      <c r="Q820" s="49" t="s">
        <v>3176</v>
      </c>
      <c r="R820" s="37"/>
      <c r="S820" s="55"/>
      <c r="T820" s="40" t="s">
        <v>1147</v>
      </c>
      <c r="U820" s="63" t="s">
        <v>5469</v>
      </c>
    </row>
    <row r="821" spans="1:21" x14ac:dyDescent="0.25">
      <c r="A821" s="1">
        <v>5120</v>
      </c>
      <c r="B821" s="46" t="s">
        <v>381</v>
      </c>
      <c r="C821" s="46" t="s">
        <v>2212</v>
      </c>
      <c r="D821" s="46" t="s">
        <v>2301</v>
      </c>
      <c r="E821" s="47" t="s">
        <v>1119</v>
      </c>
      <c r="F821" s="47" t="s">
        <v>1120</v>
      </c>
      <c r="G821" s="47">
        <v>700528</v>
      </c>
      <c r="H821" s="57">
        <v>840.19999999999993</v>
      </c>
      <c r="I821" s="60">
        <f>IF(R821="UP",VLOOKUP($I$1,Änderungen!$F$1:$G$4,2,FALSE),IF(OR(ISERROR(FIND("NOVOS",B821)),ISERROR(FIND("Design ",B821))),IF(OR(ISERROR(FIND("thanos EVO",B821)),ISERROR(FIND("Design ",B821))),0,96.55),19.35))</f>
        <v>0</v>
      </c>
      <c r="J821" s="40"/>
      <c r="K821" s="40" t="s">
        <v>1184</v>
      </c>
      <c r="L821" s="29">
        <f>IF(K821&lt;&gt;"",IFERROR(VLOOKUP(K821,Rabattwerte_eintragen!$A$3:$C$24,3,FALSE),0),0)</f>
        <v>0</v>
      </c>
      <c r="M821" s="58">
        <f>IF(H821&lt;&gt;"",H821*(1-L821)+I821*(1-VLOOKUP("A1",Rabattwerte_eintragen!$A$3:$C$26,3,FALSE)),"")</f>
        <v>840.19999999999993</v>
      </c>
      <c r="N821" s="40"/>
      <c r="O821" s="39" t="str">
        <f t="shared" si="15"/>
        <v>Artikel online anzeigen</v>
      </c>
      <c r="P821" s="44"/>
      <c r="Q821" s="49" t="s">
        <v>3177</v>
      </c>
      <c r="R821" s="37"/>
      <c r="S821" s="55"/>
      <c r="T821" s="40" t="s">
        <v>1147</v>
      </c>
      <c r="U821" s="63" t="s">
        <v>5470</v>
      </c>
    </row>
    <row r="822" spans="1:21" x14ac:dyDescent="0.25">
      <c r="A822" s="1">
        <v>5137</v>
      </c>
      <c r="B822" s="46" t="s">
        <v>393</v>
      </c>
      <c r="C822" s="46" t="s">
        <v>2214</v>
      </c>
      <c r="D822" s="46" t="s">
        <v>2301</v>
      </c>
      <c r="E822" s="47" t="s">
        <v>1119</v>
      </c>
      <c r="F822" s="47" t="s">
        <v>1120</v>
      </c>
      <c r="G822" s="47">
        <v>700405</v>
      </c>
      <c r="H822" s="57">
        <v>525.25</v>
      </c>
      <c r="I822" s="60">
        <f>IF(R822="UP",VLOOKUP($I$1,Änderungen!$F$1:$G$4,2,FALSE),IF(OR(ISERROR(FIND("NOVOS",B822)),ISERROR(FIND("Design ",B822))),IF(OR(ISERROR(FIND("thanos EVO",B822)),ISERROR(FIND("Design ",B822))),0,96.55),19.35))</f>
        <v>0</v>
      </c>
      <c r="J822" s="40"/>
      <c r="K822" s="40" t="s">
        <v>1184</v>
      </c>
      <c r="L822" s="29">
        <f>IF(K822&lt;&gt;"",IFERROR(VLOOKUP(K822,Rabattwerte_eintragen!$A$3:$C$24,3,FALSE),0),0)</f>
        <v>0</v>
      </c>
      <c r="M822" s="58">
        <f>IF(H822&lt;&gt;"",H822*(1-L822)+I822*(1-VLOOKUP("A1",Rabattwerte_eintragen!$A$3:$C$26,3,FALSE)),"")</f>
        <v>525.25</v>
      </c>
      <c r="N822" s="40"/>
      <c r="O822" s="39" t="str">
        <f t="shared" si="15"/>
        <v>Artikel online anzeigen</v>
      </c>
      <c r="P822" s="44"/>
      <c r="Q822" s="49" t="s">
        <v>3178</v>
      </c>
      <c r="R822" s="37"/>
      <c r="S822" s="55"/>
      <c r="T822" s="40" t="s">
        <v>1147</v>
      </c>
      <c r="U822" s="63" t="s">
        <v>5471</v>
      </c>
    </row>
    <row r="823" spans="1:21" x14ac:dyDescent="0.25">
      <c r="A823" s="1">
        <v>5138</v>
      </c>
      <c r="B823" s="46" t="s">
        <v>394</v>
      </c>
      <c r="C823" s="46" t="s">
        <v>2214</v>
      </c>
      <c r="D823" s="46" t="s">
        <v>2301</v>
      </c>
      <c r="E823" s="47" t="s">
        <v>1119</v>
      </c>
      <c r="F823" s="47" t="s">
        <v>1120</v>
      </c>
      <c r="G823" s="47">
        <v>700436</v>
      </c>
      <c r="H823" s="57">
        <v>593.85</v>
      </c>
      <c r="I823" s="60">
        <f>IF(R823="UP",VLOOKUP($I$1,Änderungen!$F$1:$G$4,2,FALSE),IF(OR(ISERROR(FIND("NOVOS",B823)),ISERROR(FIND("Design ",B823))),IF(OR(ISERROR(FIND("thanos EVO",B823)),ISERROR(FIND("Design ",B823))),0,96.55),19.35))</f>
        <v>0</v>
      </c>
      <c r="J823" s="40"/>
      <c r="K823" s="40" t="s">
        <v>1184</v>
      </c>
      <c r="L823" s="29">
        <f>IF(K823&lt;&gt;"",IFERROR(VLOOKUP(K823,Rabattwerte_eintragen!$A$3:$C$24,3,FALSE),0),0)</f>
        <v>0</v>
      </c>
      <c r="M823" s="58">
        <f>IF(H823&lt;&gt;"",H823*(1-L823)+I823*(1-VLOOKUP("A1",Rabattwerte_eintragen!$A$3:$C$26,3,FALSE)),"")</f>
        <v>593.85</v>
      </c>
      <c r="N823" s="40"/>
      <c r="O823" s="39" t="str">
        <f t="shared" si="15"/>
        <v>Artikel online anzeigen</v>
      </c>
      <c r="P823" s="44"/>
      <c r="Q823" s="49" t="s">
        <v>3179</v>
      </c>
      <c r="R823" s="37"/>
      <c r="S823" s="55"/>
      <c r="T823" s="40" t="s">
        <v>1147</v>
      </c>
      <c r="U823" s="63" t="s">
        <v>5472</v>
      </c>
    </row>
    <row r="824" spans="1:21" x14ac:dyDescent="0.25">
      <c r="A824" s="1">
        <v>5141</v>
      </c>
      <c r="B824" s="46" t="s">
        <v>397</v>
      </c>
      <c r="C824" s="46" t="s">
        <v>2215</v>
      </c>
      <c r="D824" s="46" t="s">
        <v>2301</v>
      </c>
      <c r="E824" s="47" t="s">
        <v>1119</v>
      </c>
      <c r="F824" s="47" t="s">
        <v>1120</v>
      </c>
      <c r="G824" s="47">
        <v>700467</v>
      </c>
      <c r="H824" s="57">
        <v>589.09999999999991</v>
      </c>
      <c r="I824" s="60">
        <f>IF(R824="UP",VLOOKUP($I$1,Änderungen!$F$1:$G$4,2,FALSE),IF(OR(ISERROR(FIND("NOVOS",B824)),ISERROR(FIND("Design ",B824))),IF(OR(ISERROR(FIND("thanos EVO",B824)),ISERROR(FIND("Design ",B824))),0,96.55),19.35))</f>
        <v>0</v>
      </c>
      <c r="J824" s="40"/>
      <c r="K824" s="40" t="s">
        <v>1184</v>
      </c>
      <c r="L824" s="29">
        <f>IF(K824&lt;&gt;"",IFERROR(VLOOKUP(K824,Rabattwerte_eintragen!$A$3:$C$24,3,FALSE),0),0)</f>
        <v>0</v>
      </c>
      <c r="M824" s="58">
        <f>IF(H824&lt;&gt;"",H824*(1-L824)+I824*(1-VLOOKUP("A1",Rabattwerte_eintragen!$A$3:$C$26,3,FALSE)),"")</f>
        <v>589.09999999999991</v>
      </c>
      <c r="N824" s="40"/>
      <c r="O824" s="39" t="str">
        <f t="shared" si="15"/>
        <v>Artikel online anzeigen</v>
      </c>
      <c r="P824" s="44"/>
      <c r="Q824" s="49" t="s">
        <v>3180</v>
      </c>
      <c r="R824" s="37"/>
      <c r="S824" s="55"/>
      <c r="T824" s="40" t="s">
        <v>1147</v>
      </c>
      <c r="U824" s="63" t="s">
        <v>5473</v>
      </c>
    </row>
    <row r="825" spans="1:21" x14ac:dyDescent="0.25">
      <c r="A825" s="1">
        <v>5142</v>
      </c>
      <c r="B825" s="46" t="s">
        <v>398</v>
      </c>
      <c r="C825" s="46" t="s">
        <v>2215</v>
      </c>
      <c r="D825" s="46" t="s">
        <v>2301</v>
      </c>
      <c r="E825" s="47" t="s">
        <v>1119</v>
      </c>
      <c r="F825" s="47" t="s">
        <v>1120</v>
      </c>
      <c r="G825" s="47">
        <v>700504</v>
      </c>
      <c r="H825" s="57">
        <v>657.69999999999993</v>
      </c>
      <c r="I825" s="60">
        <f>IF(R825="UP",VLOOKUP($I$1,Änderungen!$F$1:$G$4,2,FALSE),IF(OR(ISERROR(FIND("NOVOS",B825)),ISERROR(FIND("Design ",B825))),IF(OR(ISERROR(FIND("thanos EVO",B825)),ISERROR(FIND("Design ",B825))),0,96.55),19.35))</f>
        <v>0</v>
      </c>
      <c r="J825" s="40"/>
      <c r="K825" s="40" t="s">
        <v>1184</v>
      </c>
      <c r="L825" s="29">
        <f>IF(K825&lt;&gt;"",IFERROR(VLOOKUP(K825,Rabattwerte_eintragen!$A$3:$C$24,3,FALSE),0),0)</f>
        <v>0</v>
      </c>
      <c r="M825" s="58">
        <f>IF(H825&lt;&gt;"",H825*(1-L825)+I825*(1-VLOOKUP("A1",Rabattwerte_eintragen!$A$3:$C$26,3,FALSE)),"")</f>
        <v>657.69999999999993</v>
      </c>
      <c r="N825" s="40"/>
      <c r="O825" s="39" t="str">
        <f t="shared" si="15"/>
        <v>Artikel online anzeigen</v>
      </c>
      <c r="P825" s="44"/>
      <c r="Q825" s="49" t="s">
        <v>3181</v>
      </c>
      <c r="R825" s="37"/>
      <c r="S825" s="55"/>
      <c r="T825" s="40" t="s">
        <v>1147</v>
      </c>
      <c r="U825" s="63" t="s">
        <v>5474</v>
      </c>
    </row>
    <row r="826" spans="1:21" x14ac:dyDescent="0.25">
      <c r="A826" s="1">
        <v>5156</v>
      </c>
      <c r="B826" s="46" t="s">
        <v>410</v>
      </c>
      <c r="C826" s="46" t="s">
        <v>2214</v>
      </c>
      <c r="D826" s="46" t="s">
        <v>2301</v>
      </c>
      <c r="E826" s="47" t="s">
        <v>1119</v>
      </c>
      <c r="F826" s="47" t="s">
        <v>1120</v>
      </c>
      <c r="G826" s="47">
        <v>704120</v>
      </c>
      <c r="H826" s="57">
        <v>525.25</v>
      </c>
      <c r="I826" s="60">
        <f>IF(R826="UP",VLOOKUP($I$1,Änderungen!$F$1:$G$4,2,FALSE),IF(OR(ISERROR(FIND("NOVOS",B826)),ISERROR(FIND("Design ",B826))),IF(OR(ISERROR(FIND("thanos EVO",B826)),ISERROR(FIND("Design ",B826))),0,96.55),19.35))</f>
        <v>0</v>
      </c>
      <c r="J826" s="40"/>
      <c r="K826" s="40" t="s">
        <v>1184</v>
      </c>
      <c r="L826" s="29">
        <f>IF(K826&lt;&gt;"",IFERROR(VLOOKUP(K826,Rabattwerte_eintragen!$A$3:$C$24,3,FALSE),0),0)</f>
        <v>0</v>
      </c>
      <c r="M826" s="58">
        <f>IF(H826&lt;&gt;"",H826*(1-L826)+I826*(1-VLOOKUP("A1",Rabattwerte_eintragen!$A$3:$C$26,3,FALSE)),"")</f>
        <v>525.25</v>
      </c>
      <c r="N826" s="40"/>
      <c r="O826" s="39" t="str">
        <f t="shared" si="15"/>
        <v>Artikel online anzeigen</v>
      </c>
      <c r="P826" s="44"/>
      <c r="Q826" s="49" t="s">
        <v>3182</v>
      </c>
      <c r="R826" s="37"/>
      <c r="S826" s="55"/>
      <c r="T826" s="40" t="s">
        <v>1147</v>
      </c>
      <c r="U826" s="63" t="s">
        <v>5475</v>
      </c>
    </row>
    <row r="827" spans="1:21" x14ac:dyDescent="0.25">
      <c r="A827" s="1">
        <v>5157</v>
      </c>
      <c r="B827" s="46" t="s">
        <v>411</v>
      </c>
      <c r="C827" s="46" t="s">
        <v>2214</v>
      </c>
      <c r="D827" s="46" t="s">
        <v>2301</v>
      </c>
      <c r="E827" s="47" t="s">
        <v>1119</v>
      </c>
      <c r="F827" s="47" t="s">
        <v>1120</v>
      </c>
      <c r="G827" s="47">
        <v>704137</v>
      </c>
      <c r="H827" s="57">
        <v>593.85</v>
      </c>
      <c r="I827" s="60">
        <f>IF(R827="UP",VLOOKUP($I$1,Änderungen!$F$1:$G$4,2,FALSE),IF(OR(ISERROR(FIND("NOVOS",B827)),ISERROR(FIND("Design ",B827))),IF(OR(ISERROR(FIND("thanos EVO",B827)),ISERROR(FIND("Design ",B827))),0,96.55),19.35))</f>
        <v>0</v>
      </c>
      <c r="J827" s="40"/>
      <c r="K827" s="40" t="s">
        <v>1184</v>
      </c>
      <c r="L827" s="29">
        <f>IF(K827&lt;&gt;"",IFERROR(VLOOKUP(K827,Rabattwerte_eintragen!$A$3:$C$24,3,FALSE),0),0)</f>
        <v>0</v>
      </c>
      <c r="M827" s="58">
        <f>IF(H827&lt;&gt;"",H827*(1-L827)+I827*(1-VLOOKUP("A1",Rabattwerte_eintragen!$A$3:$C$26,3,FALSE)),"")</f>
        <v>593.85</v>
      </c>
      <c r="N827" s="40"/>
      <c r="O827" s="39" t="str">
        <f t="shared" si="15"/>
        <v>Artikel online anzeigen</v>
      </c>
      <c r="P827" s="44"/>
      <c r="Q827" s="49" t="s">
        <v>3183</v>
      </c>
      <c r="R827" s="37"/>
      <c r="S827" s="55"/>
      <c r="T827" s="40" t="s">
        <v>1147</v>
      </c>
      <c r="U827" s="63" t="s">
        <v>5476</v>
      </c>
    </row>
    <row r="828" spans="1:21" x14ac:dyDescent="0.25">
      <c r="A828" s="1">
        <v>5160</v>
      </c>
      <c r="B828" s="46" t="s">
        <v>414</v>
      </c>
      <c r="C828" s="46" t="s">
        <v>2215</v>
      </c>
      <c r="D828" s="46" t="s">
        <v>2301</v>
      </c>
      <c r="E828" s="47" t="s">
        <v>1119</v>
      </c>
      <c r="F828" s="47" t="s">
        <v>1120</v>
      </c>
      <c r="G828" s="47">
        <v>704144</v>
      </c>
      <c r="H828" s="57">
        <v>589.09999999999991</v>
      </c>
      <c r="I828" s="60">
        <f>IF(R828="UP",VLOOKUP($I$1,Änderungen!$F$1:$G$4,2,FALSE),IF(OR(ISERROR(FIND("NOVOS",B828)),ISERROR(FIND("Design ",B828))),IF(OR(ISERROR(FIND("thanos EVO",B828)),ISERROR(FIND("Design ",B828))),0,96.55),19.35))</f>
        <v>0</v>
      </c>
      <c r="J828" s="40"/>
      <c r="K828" s="40" t="s">
        <v>1184</v>
      </c>
      <c r="L828" s="29">
        <f>IF(K828&lt;&gt;"",IFERROR(VLOOKUP(K828,Rabattwerte_eintragen!$A$3:$C$24,3,FALSE),0),0)</f>
        <v>0</v>
      </c>
      <c r="M828" s="58">
        <f>IF(H828&lt;&gt;"",H828*(1-L828)+I828*(1-VLOOKUP("A1",Rabattwerte_eintragen!$A$3:$C$26,3,FALSE)),"")</f>
        <v>589.09999999999991</v>
      </c>
      <c r="N828" s="40"/>
      <c r="O828" s="39" t="str">
        <f t="shared" si="15"/>
        <v>Artikel online anzeigen</v>
      </c>
      <c r="P828" s="44"/>
      <c r="Q828" s="49" t="s">
        <v>3184</v>
      </c>
      <c r="R828" s="37"/>
      <c r="S828" s="55"/>
      <c r="T828" s="40" t="s">
        <v>1147</v>
      </c>
      <c r="U828" s="63" t="s">
        <v>5477</v>
      </c>
    </row>
    <row r="829" spans="1:21" x14ac:dyDescent="0.25">
      <c r="A829" s="1">
        <v>5161</v>
      </c>
      <c r="B829" s="46" t="s">
        <v>415</v>
      </c>
      <c r="C829" s="46" t="s">
        <v>2215</v>
      </c>
      <c r="D829" s="46" t="s">
        <v>2301</v>
      </c>
      <c r="E829" s="47" t="s">
        <v>1119</v>
      </c>
      <c r="F829" s="47" t="s">
        <v>1120</v>
      </c>
      <c r="G829" s="47">
        <v>704151</v>
      </c>
      <c r="H829" s="57">
        <v>657.69999999999993</v>
      </c>
      <c r="I829" s="60">
        <f>IF(R829="UP",VLOOKUP($I$1,Änderungen!$F$1:$G$4,2,FALSE),IF(OR(ISERROR(FIND("NOVOS",B829)),ISERROR(FIND("Design ",B829))),IF(OR(ISERROR(FIND("thanos EVO",B829)),ISERROR(FIND("Design ",B829))),0,96.55),19.35))</f>
        <v>0</v>
      </c>
      <c r="J829" s="40"/>
      <c r="K829" s="40" t="s">
        <v>1184</v>
      </c>
      <c r="L829" s="29">
        <f>IF(K829&lt;&gt;"",IFERROR(VLOOKUP(K829,Rabattwerte_eintragen!$A$3:$C$24,3,FALSE),0),0)</f>
        <v>0</v>
      </c>
      <c r="M829" s="58">
        <f>IF(H829&lt;&gt;"",H829*(1-L829)+I829*(1-VLOOKUP("A1",Rabattwerte_eintragen!$A$3:$C$26,3,FALSE)),"")</f>
        <v>657.69999999999993</v>
      </c>
      <c r="N829" s="40"/>
      <c r="O829" s="39" t="str">
        <f t="shared" si="15"/>
        <v>Artikel online anzeigen</v>
      </c>
      <c r="P829" s="44"/>
      <c r="Q829" s="49" t="s">
        <v>3185</v>
      </c>
      <c r="R829" s="37"/>
      <c r="S829" s="55"/>
      <c r="T829" s="40" t="s">
        <v>1147</v>
      </c>
      <c r="U829" s="63" t="s">
        <v>5478</v>
      </c>
    </row>
    <row r="830" spans="1:21" x14ac:dyDescent="0.25">
      <c r="A830" s="1">
        <v>5108</v>
      </c>
      <c r="B830" s="46" t="s">
        <v>370</v>
      </c>
      <c r="C830" s="46" t="s">
        <v>2209</v>
      </c>
      <c r="D830" s="46" t="s">
        <v>2301</v>
      </c>
      <c r="E830" s="47" t="s">
        <v>1119</v>
      </c>
      <c r="F830" s="47" t="s">
        <v>1120</v>
      </c>
      <c r="G830" s="47">
        <v>662109</v>
      </c>
      <c r="H830" s="57">
        <v>637.35</v>
      </c>
      <c r="I830" s="60">
        <f>IF(R830="UP",VLOOKUP($I$1,Änderungen!$F$1:$G$4,2,FALSE),IF(OR(ISERROR(FIND("NOVOS",B830)),ISERROR(FIND("Design ",B830))),IF(OR(ISERROR(FIND("thanos EVO",B830)),ISERROR(FIND("Design ",B830))),0,96.55),19.35))</f>
        <v>0</v>
      </c>
      <c r="J830" s="40"/>
      <c r="K830" s="40" t="s">
        <v>1184</v>
      </c>
      <c r="L830" s="29">
        <f>IF(K830&lt;&gt;"",IFERROR(VLOOKUP(K830,Rabattwerte_eintragen!$A$3:$C$24,3,FALSE),0),0)</f>
        <v>0</v>
      </c>
      <c r="M830" s="58">
        <f>IF(H830&lt;&gt;"",H830*(1-L830)+I830*(1-VLOOKUP("A1",Rabattwerte_eintragen!$A$3:$C$26,3,FALSE)),"")</f>
        <v>637.35</v>
      </c>
      <c r="N830" s="40"/>
      <c r="O830" s="39" t="str">
        <f t="shared" si="15"/>
        <v>Artikel online anzeigen</v>
      </c>
      <c r="P830" s="44"/>
      <c r="Q830" s="49" t="s">
        <v>3186</v>
      </c>
      <c r="R830" s="37"/>
      <c r="S830" s="55"/>
      <c r="T830" s="40" t="s">
        <v>1147</v>
      </c>
      <c r="U830" s="63" t="s">
        <v>5479</v>
      </c>
    </row>
    <row r="831" spans="1:21" x14ac:dyDescent="0.25">
      <c r="A831" s="1">
        <v>5109</v>
      </c>
      <c r="B831" s="46" t="s">
        <v>371</v>
      </c>
      <c r="C831" s="46" t="s">
        <v>2209</v>
      </c>
      <c r="D831" s="46" t="s">
        <v>2301</v>
      </c>
      <c r="E831" s="47" t="s">
        <v>1119</v>
      </c>
      <c r="F831" s="47" t="s">
        <v>1120</v>
      </c>
      <c r="G831" s="47">
        <v>662116</v>
      </c>
      <c r="H831" s="57">
        <v>705.95</v>
      </c>
      <c r="I831" s="60">
        <f>IF(R831="UP",VLOOKUP($I$1,Änderungen!$F$1:$G$4,2,FALSE),IF(OR(ISERROR(FIND("NOVOS",B831)),ISERROR(FIND("Design ",B831))),IF(OR(ISERROR(FIND("thanos EVO",B831)),ISERROR(FIND("Design ",B831))),0,96.55),19.35))</f>
        <v>0</v>
      </c>
      <c r="J831" s="40"/>
      <c r="K831" s="40" t="s">
        <v>1184</v>
      </c>
      <c r="L831" s="29">
        <f>IF(K831&lt;&gt;"",IFERROR(VLOOKUP(K831,Rabattwerte_eintragen!$A$3:$C$24,3,FALSE),0),0)</f>
        <v>0</v>
      </c>
      <c r="M831" s="58">
        <f>IF(H831&lt;&gt;"",H831*(1-L831)+I831*(1-VLOOKUP("A1",Rabattwerte_eintragen!$A$3:$C$26,3,FALSE)),"")</f>
        <v>705.95</v>
      </c>
      <c r="N831" s="40"/>
      <c r="O831" s="39" t="str">
        <f t="shared" si="15"/>
        <v>Artikel online anzeigen</v>
      </c>
      <c r="P831" s="44"/>
      <c r="Q831" s="49" t="s">
        <v>3187</v>
      </c>
      <c r="R831" s="37"/>
      <c r="S831" s="55"/>
      <c r="T831" s="40" t="s">
        <v>1147</v>
      </c>
      <c r="U831" s="63" t="s">
        <v>5480</v>
      </c>
    </row>
    <row r="832" spans="1:21" x14ac:dyDescent="0.25">
      <c r="A832" s="1">
        <v>5112</v>
      </c>
      <c r="B832" s="46" t="s">
        <v>374</v>
      </c>
      <c r="C832" s="46" t="s">
        <v>2210</v>
      </c>
      <c r="D832" s="46" t="s">
        <v>2301</v>
      </c>
      <c r="E832" s="47" t="s">
        <v>1119</v>
      </c>
      <c r="F832" s="47" t="s">
        <v>1120</v>
      </c>
      <c r="G832" s="47">
        <v>662178</v>
      </c>
      <c r="H832" s="57">
        <v>707.75</v>
      </c>
      <c r="I832" s="60">
        <f>IF(R832="UP",VLOOKUP($I$1,Änderungen!$F$1:$G$4,2,FALSE),IF(OR(ISERROR(FIND("NOVOS",B832)),ISERROR(FIND("Design ",B832))),IF(OR(ISERROR(FIND("thanos EVO",B832)),ISERROR(FIND("Design ",B832))),0,96.55),19.35))</f>
        <v>0</v>
      </c>
      <c r="J832" s="40"/>
      <c r="K832" s="40" t="s">
        <v>1184</v>
      </c>
      <c r="L832" s="29">
        <f>IF(K832&lt;&gt;"",IFERROR(VLOOKUP(K832,Rabattwerte_eintragen!$A$3:$C$24,3,FALSE),0),0)</f>
        <v>0</v>
      </c>
      <c r="M832" s="58">
        <f>IF(H832&lt;&gt;"",H832*(1-L832)+I832*(1-VLOOKUP("A1",Rabattwerte_eintragen!$A$3:$C$26,3,FALSE)),"")</f>
        <v>707.75</v>
      </c>
      <c r="N832" s="40"/>
      <c r="O832" s="39" t="str">
        <f t="shared" si="15"/>
        <v>Artikel online anzeigen</v>
      </c>
      <c r="P832" s="44"/>
      <c r="Q832" s="49" t="s">
        <v>3188</v>
      </c>
      <c r="R832" s="37"/>
      <c r="S832" s="55"/>
      <c r="T832" s="40" t="s">
        <v>1147</v>
      </c>
      <c r="U832" s="63" t="s">
        <v>5481</v>
      </c>
    </row>
    <row r="833" spans="1:21" x14ac:dyDescent="0.25">
      <c r="A833" s="1">
        <v>5113</v>
      </c>
      <c r="B833" s="46" t="s">
        <v>375</v>
      </c>
      <c r="C833" s="46" t="s">
        <v>2210</v>
      </c>
      <c r="D833" s="46" t="s">
        <v>2301</v>
      </c>
      <c r="E833" s="47" t="s">
        <v>1119</v>
      </c>
      <c r="F833" s="47" t="s">
        <v>1120</v>
      </c>
      <c r="G833" s="47">
        <v>662185</v>
      </c>
      <c r="H833" s="57">
        <v>776.35</v>
      </c>
      <c r="I833" s="60">
        <f>IF(R833="UP",VLOOKUP($I$1,Änderungen!$F$1:$G$4,2,FALSE),IF(OR(ISERROR(FIND("NOVOS",B833)),ISERROR(FIND("Design ",B833))),IF(OR(ISERROR(FIND("thanos EVO",B833)),ISERROR(FIND("Design ",B833))),0,96.55),19.35))</f>
        <v>0</v>
      </c>
      <c r="J833" s="40"/>
      <c r="K833" s="40" t="s">
        <v>1184</v>
      </c>
      <c r="L833" s="29">
        <f>IF(K833&lt;&gt;"",IFERROR(VLOOKUP(K833,Rabattwerte_eintragen!$A$3:$C$24,3,FALSE),0),0)</f>
        <v>0</v>
      </c>
      <c r="M833" s="58">
        <f>IF(H833&lt;&gt;"",H833*(1-L833)+I833*(1-VLOOKUP("A1",Rabattwerte_eintragen!$A$3:$C$26,3,FALSE)),"")</f>
        <v>776.35</v>
      </c>
      <c r="N833" s="40"/>
      <c r="O833" s="39" t="str">
        <f t="shared" si="15"/>
        <v>Artikel online anzeigen</v>
      </c>
      <c r="P833" s="44"/>
      <c r="Q833" s="49" t="s">
        <v>3189</v>
      </c>
      <c r="R833" s="37"/>
      <c r="S833" s="55"/>
      <c r="T833" s="40" t="s">
        <v>1147</v>
      </c>
      <c r="U833" s="63" t="s">
        <v>5482</v>
      </c>
    </row>
    <row r="834" spans="1:21" x14ac:dyDescent="0.25">
      <c r="A834" s="1">
        <v>5116</v>
      </c>
      <c r="B834" s="46" t="s">
        <v>378</v>
      </c>
      <c r="C834" s="46" t="s">
        <v>2211</v>
      </c>
      <c r="D834" s="46" t="s">
        <v>2301</v>
      </c>
      <c r="E834" s="47" t="s">
        <v>1119</v>
      </c>
      <c r="F834" s="47" t="s">
        <v>1120</v>
      </c>
      <c r="G834" s="47">
        <v>662192</v>
      </c>
      <c r="H834" s="57">
        <v>771.59999999999991</v>
      </c>
      <c r="I834" s="60">
        <f>IF(R834="UP",VLOOKUP($I$1,Änderungen!$F$1:$G$4,2,FALSE),IF(OR(ISERROR(FIND("NOVOS",B834)),ISERROR(FIND("Design ",B834))),IF(OR(ISERROR(FIND("thanos EVO",B834)),ISERROR(FIND("Design ",B834))),0,96.55),19.35))</f>
        <v>0</v>
      </c>
      <c r="J834" s="40"/>
      <c r="K834" s="40" t="s">
        <v>1184</v>
      </c>
      <c r="L834" s="29">
        <f>IF(K834&lt;&gt;"",IFERROR(VLOOKUP(K834,Rabattwerte_eintragen!$A$3:$C$24,3,FALSE),0),0)</f>
        <v>0</v>
      </c>
      <c r="M834" s="58">
        <f>IF(H834&lt;&gt;"",H834*(1-L834)+I834*(1-VLOOKUP("A1",Rabattwerte_eintragen!$A$3:$C$26,3,FALSE)),"")</f>
        <v>771.59999999999991</v>
      </c>
      <c r="N834" s="40"/>
      <c r="O834" s="39" t="str">
        <f t="shared" si="15"/>
        <v>Artikel online anzeigen</v>
      </c>
      <c r="P834" s="44"/>
      <c r="Q834" s="49" t="s">
        <v>3190</v>
      </c>
      <c r="R834" s="37"/>
      <c r="S834" s="55"/>
      <c r="T834" s="40" t="s">
        <v>1147</v>
      </c>
      <c r="U834" s="63" t="s">
        <v>5483</v>
      </c>
    </row>
    <row r="835" spans="1:21" x14ac:dyDescent="0.25">
      <c r="A835" s="1">
        <v>5117</v>
      </c>
      <c r="B835" s="46" t="s">
        <v>379</v>
      </c>
      <c r="C835" s="46" t="s">
        <v>2212</v>
      </c>
      <c r="D835" s="46" t="s">
        <v>2301</v>
      </c>
      <c r="E835" s="47" t="s">
        <v>1119</v>
      </c>
      <c r="F835" s="47" t="s">
        <v>1120</v>
      </c>
      <c r="G835" s="47">
        <v>662208</v>
      </c>
      <c r="H835" s="57">
        <v>840.19999999999993</v>
      </c>
      <c r="I835" s="60">
        <f>IF(R835="UP",VLOOKUP($I$1,Änderungen!$F$1:$G$4,2,FALSE),IF(OR(ISERROR(FIND("NOVOS",B835)),ISERROR(FIND("Design ",B835))),IF(OR(ISERROR(FIND("thanos EVO",B835)),ISERROR(FIND("Design ",B835))),0,96.55),19.35))</f>
        <v>0</v>
      </c>
      <c r="J835" s="40"/>
      <c r="K835" s="40" t="s">
        <v>1184</v>
      </c>
      <c r="L835" s="29">
        <f>IF(K835&lt;&gt;"",IFERROR(VLOOKUP(K835,Rabattwerte_eintragen!$A$3:$C$24,3,FALSE),0),0)</f>
        <v>0</v>
      </c>
      <c r="M835" s="58">
        <f>IF(H835&lt;&gt;"",H835*(1-L835)+I835*(1-VLOOKUP("A1",Rabattwerte_eintragen!$A$3:$C$26,3,FALSE)),"")</f>
        <v>840.19999999999993</v>
      </c>
      <c r="N835" s="40"/>
      <c r="O835" s="39" t="str">
        <f t="shared" si="15"/>
        <v>Artikel online anzeigen</v>
      </c>
      <c r="P835" s="44"/>
      <c r="Q835" s="49" t="s">
        <v>3191</v>
      </c>
      <c r="R835" s="37"/>
      <c r="S835" s="55"/>
      <c r="T835" s="40" t="s">
        <v>1147</v>
      </c>
      <c r="U835" s="63" t="s">
        <v>5484</v>
      </c>
    </row>
    <row r="836" spans="1:21" x14ac:dyDescent="0.25">
      <c r="A836" s="1">
        <v>5135</v>
      </c>
      <c r="B836" s="46" t="s">
        <v>391</v>
      </c>
      <c r="C836" s="46" t="s">
        <v>2214</v>
      </c>
      <c r="D836" s="46" t="s">
        <v>2301</v>
      </c>
      <c r="E836" s="47" t="s">
        <v>1119</v>
      </c>
      <c r="F836" s="47" t="s">
        <v>1120</v>
      </c>
      <c r="G836" s="47">
        <v>662345</v>
      </c>
      <c r="H836" s="57">
        <v>525.25</v>
      </c>
      <c r="I836" s="60">
        <f>IF(R836="UP",VLOOKUP($I$1,Änderungen!$F$1:$G$4,2,FALSE),IF(OR(ISERROR(FIND("NOVOS",B836)),ISERROR(FIND("Design ",B836))),IF(OR(ISERROR(FIND("thanos EVO",B836)),ISERROR(FIND("Design ",B836))),0,96.55),19.35))</f>
        <v>0</v>
      </c>
      <c r="J836" s="40"/>
      <c r="K836" s="40" t="s">
        <v>1184</v>
      </c>
      <c r="L836" s="29">
        <f>IF(K836&lt;&gt;"",IFERROR(VLOOKUP(K836,Rabattwerte_eintragen!$A$3:$C$24,3,FALSE),0),0)</f>
        <v>0</v>
      </c>
      <c r="M836" s="58">
        <f>IF(H836&lt;&gt;"",H836*(1-L836)+I836*(1-VLOOKUP("A1",Rabattwerte_eintragen!$A$3:$C$26,3,FALSE)),"")</f>
        <v>525.25</v>
      </c>
      <c r="N836" s="40"/>
      <c r="O836" s="39" t="str">
        <f t="shared" si="15"/>
        <v>Artikel online anzeigen</v>
      </c>
      <c r="P836" s="44"/>
      <c r="Q836" s="49" t="s">
        <v>3192</v>
      </c>
      <c r="R836" s="37"/>
      <c r="S836" s="55"/>
      <c r="T836" s="40" t="s">
        <v>1147</v>
      </c>
      <c r="U836" s="63" t="s">
        <v>5485</v>
      </c>
    </row>
    <row r="837" spans="1:21" x14ac:dyDescent="0.25">
      <c r="A837" s="1">
        <v>5136</v>
      </c>
      <c r="B837" s="46" t="s">
        <v>392</v>
      </c>
      <c r="C837" s="46" t="s">
        <v>2214</v>
      </c>
      <c r="D837" s="46" t="s">
        <v>2301</v>
      </c>
      <c r="E837" s="47" t="s">
        <v>1119</v>
      </c>
      <c r="F837" s="47" t="s">
        <v>1120</v>
      </c>
      <c r="G837" s="47">
        <v>662352</v>
      </c>
      <c r="H837" s="57">
        <v>593.85</v>
      </c>
      <c r="I837" s="60">
        <f>IF(R837="UP",VLOOKUP($I$1,Änderungen!$F$1:$G$4,2,FALSE),IF(OR(ISERROR(FIND("NOVOS",B837)),ISERROR(FIND("Design ",B837))),IF(OR(ISERROR(FIND("thanos EVO",B837)),ISERROR(FIND("Design ",B837))),0,96.55),19.35))</f>
        <v>0</v>
      </c>
      <c r="J837" s="40"/>
      <c r="K837" s="40" t="s">
        <v>1184</v>
      </c>
      <c r="L837" s="29">
        <f>IF(K837&lt;&gt;"",IFERROR(VLOOKUP(K837,Rabattwerte_eintragen!$A$3:$C$24,3,FALSE),0),0)</f>
        <v>0</v>
      </c>
      <c r="M837" s="58">
        <f>IF(H837&lt;&gt;"",H837*(1-L837)+I837*(1-VLOOKUP("A1",Rabattwerte_eintragen!$A$3:$C$26,3,FALSE)),"")</f>
        <v>593.85</v>
      </c>
      <c r="N837" s="40"/>
      <c r="O837" s="39" t="str">
        <f t="shared" si="15"/>
        <v>Artikel online anzeigen</v>
      </c>
      <c r="P837" s="44"/>
      <c r="Q837" s="49" t="s">
        <v>3193</v>
      </c>
      <c r="R837" s="37"/>
      <c r="S837" s="55"/>
      <c r="T837" s="40" t="s">
        <v>1147</v>
      </c>
      <c r="U837" s="63" t="s">
        <v>5486</v>
      </c>
    </row>
    <row r="838" spans="1:21" x14ac:dyDescent="0.25">
      <c r="A838" s="1">
        <v>5139</v>
      </c>
      <c r="B838" s="46" t="s">
        <v>395</v>
      </c>
      <c r="C838" s="46" t="s">
        <v>2215</v>
      </c>
      <c r="D838" s="46" t="s">
        <v>2301</v>
      </c>
      <c r="E838" s="47" t="s">
        <v>1119</v>
      </c>
      <c r="F838" s="47" t="s">
        <v>1120</v>
      </c>
      <c r="G838" s="47">
        <v>662376</v>
      </c>
      <c r="H838" s="57">
        <v>589.09999999999991</v>
      </c>
      <c r="I838" s="60">
        <f>IF(R838="UP",VLOOKUP($I$1,Änderungen!$F$1:$G$4,2,FALSE),IF(OR(ISERROR(FIND("NOVOS",B838)),ISERROR(FIND("Design ",B838))),IF(OR(ISERROR(FIND("thanos EVO",B838)),ISERROR(FIND("Design ",B838))),0,96.55),19.35))</f>
        <v>0</v>
      </c>
      <c r="J838" s="40"/>
      <c r="K838" s="40" t="s">
        <v>1184</v>
      </c>
      <c r="L838" s="29">
        <f>IF(K838&lt;&gt;"",IFERROR(VLOOKUP(K838,Rabattwerte_eintragen!$A$3:$C$24,3,FALSE),0),0)</f>
        <v>0</v>
      </c>
      <c r="M838" s="58">
        <f>IF(H838&lt;&gt;"",H838*(1-L838)+I838*(1-VLOOKUP("A1",Rabattwerte_eintragen!$A$3:$C$26,3,FALSE)),"")</f>
        <v>589.09999999999991</v>
      </c>
      <c r="N838" s="40"/>
      <c r="O838" s="39" t="str">
        <f t="shared" si="15"/>
        <v>Artikel online anzeigen</v>
      </c>
      <c r="P838" s="44"/>
      <c r="Q838" s="49" t="s">
        <v>3194</v>
      </c>
      <c r="R838" s="37"/>
      <c r="S838" s="55"/>
      <c r="T838" s="40" t="s">
        <v>1147</v>
      </c>
      <c r="U838" s="63" t="s">
        <v>5487</v>
      </c>
    </row>
    <row r="839" spans="1:21" x14ac:dyDescent="0.25">
      <c r="A839" s="1">
        <v>5140</v>
      </c>
      <c r="B839" s="46" t="s">
        <v>396</v>
      </c>
      <c r="C839" s="46" t="s">
        <v>2215</v>
      </c>
      <c r="D839" s="46" t="s">
        <v>2301</v>
      </c>
      <c r="E839" s="47" t="s">
        <v>1119</v>
      </c>
      <c r="F839" s="47" t="s">
        <v>1120</v>
      </c>
      <c r="G839" s="47">
        <v>662383</v>
      </c>
      <c r="H839" s="57">
        <v>657.69999999999993</v>
      </c>
      <c r="I839" s="60">
        <f>IF(R839="UP",VLOOKUP($I$1,Änderungen!$F$1:$G$4,2,FALSE),IF(OR(ISERROR(FIND("NOVOS",B839)),ISERROR(FIND("Design ",B839))),IF(OR(ISERROR(FIND("thanos EVO",B839)),ISERROR(FIND("Design ",B839))),0,96.55),19.35))</f>
        <v>0</v>
      </c>
      <c r="J839" s="40"/>
      <c r="K839" s="40" t="s">
        <v>1184</v>
      </c>
      <c r="L839" s="29">
        <f>IF(K839&lt;&gt;"",IFERROR(VLOOKUP(K839,Rabattwerte_eintragen!$A$3:$C$24,3,FALSE),0),0)</f>
        <v>0</v>
      </c>
      <c r="M839" s="58">
        <f>IF(H839&lt;&gt;"",H839*(1-L839)+I839*(1-VLOOKUP("A1",Rabattwerte_eintragen!$A$3:$C$26,3,FALSE)),"")</f>
        <v>657.69999999999993</v>
      </c>
      <c r="N839" s="40"/>
      <c r="O839" s="39" t="str">
        <f t="shared" si="15"/>
        <v>Artikel online anzeigen</v>
      </c>
      <c r="P839" s="44"/>
      <c r="Q839" s="49" t="s">
        <v>3195</v>
      </c>
      <c r="R839" s="37"/>
      <c r="S839" s="55"/>
      <c r="T839" s="40" t="s">
        <v>1147</v>
      </c>
      <c r="U839" s="63" t="s">
        <v>5488</v>
      </c>
    </row>
    <row r="840" spans="1:21" x14ac:dyDescent="0.25">
      <c r="A840" s="1">
        <v>5154</v>
      </c>
      <c r="B840" s="46" t="s">
        <v>408</v>
      </c>
      <c r="C840" s="46" t="s">
        <v>2214</v>
      </c>
      <c r="D840" s="46" t="s">
        <v>2301</v>
      </c>
      <c r="E840" s="47" t="s">
        <v>1119</v>
      </c>
      <c r="F840" s="47" t="s">
        <v>1120</v>
      </c>
      <c r="G840" s="47">
        <v>670555</v>
      </c>
      <c r="H840" s="57">
        <v>525.25</v>
      </c>
      <c r="I840" s="60">
        <f>IF(R840="UP",VLOOKUP($I$1,Änderungen!$F$1:$G$4,2,FALSE),IF(OR(ISERROR(FIND("NOVOS",B840)),ISERROR(FIND("Design ",B840))),IF(OR(ISERROR(FIND("thanos EVO",B840)),ISERROR(FIND("Design ",B840))),0,96.55),19.35))</f>
        <v>0</v>
      </c>
      <c r="J840" s="40"/>
      <c r="K840" s="40" t="s">
        <v>1184</v>
      </c>
      <c r="L840" s="29">
        <f>IF(K840&lt;&gt;"",IFERROR(VLOOKUP(K840,Rabattwerte_eintragen!$A$3:$C$24,3,FALSE),0),0)</f>
        <v>0</v>
      </c>
      <c r="M840" s="58">
        <f>IF(H840&lt;&gt;"",H840*(1-L840)+I840*(1-VLOOKUP("A1",Rabattwerte_eintragen!$A$3:$C$26,3,FALSE)),"")</f>
        <v>525.25</v>
      </c>
      <c r="N840" s="40"/>
      <c r="O840" s="39" t="str">
        <f t="shared" si="15"/>
        <v>Artikel online anzeigen</v>
      </c>
      <c r="P840" s="44"/>
      <c r="Q840" s="49" t="s">
        <v>3196</v>
      </c>
      <c r="R840" s="37"/>
      <c r="S840" s="55"/>
      <c r="T840" s="40" t="s">
        <v>1147</v>
      </c>
      <c r="U840" s="63" t="s">
        <v>5489</v>
      </c>
    </row>
    <row r="841" spans="1:21" x14ac:dyDescent="0.25">
      <c r="A841" s="1">
        <v>5155</v>
      </c>
      <c r="B841" s="46" t="s">
        <v>409</v>
      </c>
      <c r="C841" s="46" t="s">
        <v>2214</v>
      </c>
      <c r="D841" s="46" t="s">
        <v>2301</v>
      </c>
      <c r="E841" s="47" t="s">
        <v>1119</v>
      </c>
      <c r="F841" s="47" t="s">
        <v>1120</v>
      </c>
      <c r="G841" s="47">
        <v>670562</v>
      </c>
      <c r="H841" s="57">
        <v>593.85</v>
      </c>
      <c r="I841" s="60">
        <f>IF(R841="UP",VLOOKUP($I$1,Änderungen!$F$1:$G$4,2,FALSE),IF(OR(ISERROR(FIND("NOVOS",B841)),ISERROR(FIND("Design ",B841))),IF(OR(ISERROR(FIND("thanos EVO",B841)),ISERROR(FIND("Design ",B841))),0,96.55),19.35))</f>
        <v>0</v>
      </c>
      <c r="J841" s="40"/>
      <c r="K841" s="40" t="s">
        <v>1184</v>
      </c>
      <c r="L841" s="29">
        <f>IF(K841&lt;&gt;"",IFERROR(VLOOKUP(K841,Rabattwerte_eintragen!$A$3:$C$24,3,FALSE),0),0)</f>
        <v>0</v>
      </c>
      <c r="M841" s="58">
        <f>IF(H841&lt;&gt;"",H841*(1-L841)+I841*(1-VLOOKUP("A1",Rabattwerte_eintragen!$A$3:$C$26,3,FALSE)),"")</f>
        <v>593.85</v>
      </c>
      <c r="N841" s="40"/>
      <c r="O841" s="39" t="str">
        <f t="shared" si="15"/>
        <v>Artikel online anzeigen</v>
      </c>
      <c r="P841" s="44"/>
      <c r="Q841" s="49" t="s">
        <v>3197</v>
      </c>
      <c r="R841" s="37"/>
      <c r="S841" s="55"/>
      <c r="T841" s="40" t="s">
        <v>1147</v>
      </c>
      <c r="U841" s="63" t="s">
        <v>5490</v>
      </c>
    </row>
    <row r="842" spans="1:21" x14ac:dyDescent="0.25">
      <c r="A842" s="1">
        <v>5158</v>
      </c>
      <c r="B842" s="46" t="s">
        <v>412</v>
      </c>
      <c r="C842" s="46" t="s">
        <v>2215</v>
      </c>
      <c r="D842" s="46" t="s">
        <v>2301</v>
      </c>
      <c r="E842" s="47" t="s">
        <v>1119</v>
      </c>
      <c r="F842" s="47" t="s">
        <v>1120</v>
      </c>
      <c r="G842" s="47">
        <v>670579</v>
      </c>
      <c r="H842" s="57">
        <v>589.09999999999991</v>
      </c>
      <c r="I842" s="60">
        <f>IF(R842="UP",VLOOKUP($I$1,Änderungen!$F$1:$G$4,2,FALSE),IF(OR(ISERROR(FIND("NOVOS",B842)),ISERROR(FIND("Design ",B842))),IF(OR(ISERROR(FIND("thanos EVO",B842)),ISERROR(FIND("Design ",B842))),0,96.55),19.35))</f>
        <v>0</v>
      </c>
      <c r="J842" s="40"/>
      <c r="K842" s="40" t="s">
        <v>1184</v>
      </c>
      <c r="L842" s="29">
        <f>IF(K842&lt;&gt;"",IFERROR(VLOOKUP(K842,Rabattwerte_eintragen!$A$3:$C$24,3,FALSE),0),0)</f>
        <v>0</v>
      </c>
      <c r="M842" s="58">
        <f>IF(H842&lt;&gt;"",H842*(1-L842)+I842*(1-VLOOKUP("A1",Rabattwerte_eintragen!$A$3:$C$26,3,FALSE)),"")</f>
        <v>589.09999999999991</v>
      </c>
      <c r="N842" s="40"/>
      <c r="O842" s="39" t="str">
        <f t="shared" si="15"/>
        <v>Artikel online anzeigen</v>
      </c>
      <c r="P842" s="44"/>
      <c r="Q842" s="49" t="s">
        <v>3198</v>
      </c>
      <c r="R842" s="37"/>
      <c r="S842" s="55"/>
      <c r="T842" s="40" t="s">
        <v>1147</v>
      </c>
      <c r="U842" s="63" t="s">
        <v>5491</v>
      </c>
    </row>
    <row r="843" spans="1:21" x14ac:dyDescent="0.25">
      <c r="A843" s="1">
        <v>5159</v>
      </c>
      <c r="B843" s="46" t="s">
        <v>413</v>
      </c>
      <c r="C843" s="46" t="s">
        <v>2215</v>
      </c>
      <c r="D843" s="46" t="s">
        <v>2301</v>
      </c>
      <c r="E843" s="47" t="s">
        <v>1119</v>
      </c>
      <c r="F843" s="47" t="s">
        <v>1120</v>
      </c>
      <c r="G843" s="47">
        <v>670586</v>
      </c>
      <c r="H843" s="57">
        <v>657.69999999999993</v>
      </c>
      <c r="I843" s="60">
        <f>IF(R843="UP",VLOOKUP($I$1,Änderungen!$F$1:$G$4,2,FALSE),IF(OR(ISERROR(FIND("NOVOS",B843)),ISERROR(FIND("Design ",B843))),IF(OR(ISERROR(FIND("thanos EVO",B843)),ISERROR(FIND("Design ",B843))),0,96.55),19.35))</f>
        <v>0</v>
      </c>
      <c r="J843" s="40"/>
      <c r="K843" s="40" t="s">
        <v>1184</v>
      </c>
      <c r="L843" s="29">
        <f>IF(K843&lt;&gt;"",IFERROR(VLOOKUP(K843,Rabattwerte_eintragen!$A$3:$C$24,3,FALSE),0),0)</f>
        <v>0</v>
      </c>
      <c r="M843" s="58">
        <f>IF(H843&lt;&gt;"",H843*(1-L843)+I843*(1-VLOOKUP("A1",Rabattwerte_eintragen!$A$3:$C$26,3,FALSE)),"")</f>
        <v>657.69999999999993</v>
      </c>
      <c r="N843" s="40"/>
      <c r="O843" s="39" t="str">
        <f t="shared" si="15"/>
        <v>Artikel online anzeigen</v>
      </c>
      <c r="P843" s="44"/>
      <c r="Q843" s="49" t="s">
        <v>3199</v>
      </c>
      <c r="R843" s="37"/>
      <c r="S843" s="55"/>
      <c r="T843" s="40" t="s">
        <v>1147</v>
      </c>
      <c r="U843" s="63" t="s">
        <v>5492</v>
      </c>
    </row>
    <row r="844" spans="1:21" x14ac:dyDescent="0.25">
      <c r="A844" s="1">
        <v>10629</v>
      </c>
      <c r="B844" s="46" t="s">
        <v>1044</v>
      </c>
      <c r="C844" s="46" t="s">
        <v>2216</v>
      </c>
      <c r="D844" s="46" t="s">
        <v>2301</v>
      </c>
      <c r="E844" s="47" t="s">
        <v>1119</v>
      </c>
      <c r="F844" s="47" t="s">
        <v>1120</v>
      </c>
      <c r="G844" s="47">
        <v>797993</v>
      </c>
      <c r="H844" s="57">
        <v>429.2</v>
      </c>
      <c r="I844" s="60">
        <f>IF(R844="UP",VLOOKUP($I$1,Änderungen!$F$1:$G$4,2,FALSE),IF(OR(ISERROR(FIND("NOVOS",B844)),ISERROR(FIND("Design ",B844))),IF(OR(ISERROR(FIND("thanos EVO",B844)),ISERROR(FIND("Design ",B844))),0,96.55),19.35))</f>
        <v>0</v>
      </c>
      <c r="J844" s="40"/>
      <c r="K844" s="40" t="s">
        <v>1190</v>
      </c>
      <c r="L844" s="29">
        <f>IF(K844&lt;&gt;"",IFERROR(VLOOKUP(K844,Rabattwerte_eintragen!$A$3:$C$24,3,FALSE),0),0)</f>
        <v>0</v>
      </c>
      <c r="M844" s="58">
        <f>IF(H844&lt;&gt;"",H844*(1-L844)+I844*(1-VLOOKUP("A1",Rabattwerte_eintragen!$A$3:$C$26,3,FALSE)),"")</f>
        <v>429.2</v>
      </c>
      <c r="N844" s="40"/>
      <c r="O844" s="39" t="str">
        <f t="shared" si="15"/>
        <v>Artikel online anzeigen</v>
      </c>
      <c r="P844" s="44"/>
      <c r="Q844" s="49" t="s">
        <v>3200</v>
      </c>
      <c r="R844" s="37"/>
      <c r="S844" s="55"/>
      <c r="T844" s="40" t="s">
        <v>1144</v>
      </c>
      <c r="U844" s="63" t="s">
        <v>5493</v>
      </c>
    </row>
    <row r="845" spans="1:21" x14ac:dyDescent="0.25">
      <c r="A845" s="1">
        <v>10630</v>
      </c>
      <c r="B845" s="46" t="s">
        <v>1045</v>
      </c>
      <c r="C845" s="46" t="s">
        <v>2211</v>
      </c>
      <c r="D845" s="46" t="s">
        <v>2301</v>
      </c>
      <c r="E845" s="47" t="s">
        <v>1119</v>
      </c>
      <c r="F845" s="47" t="s">
        <v>1120</v>
      </c>
      <c r="G845" s="47">
        <v>798006</v>
      </c>
      <c r="H845" s="57">
        <v>476.59999999999997</v>
      </c>
      <c r="I845" s="60">
        <f>IF(R845="UP",VLOOKUP($I$1,Änderungen!$F$1:$G$4,2,FALSE),IF(OR(ISERROR(FIND("NOVOS",B845)),ISERROR(FIND("Design ",B845))),IF(OR(ISERROR(FIND("thanos EVO",B845)),ISERROR(FIND("Design ",B845))),0,96.55),19.35))</f>
        <v>0</v>
      </c>
      <c r="J845" s="40"/>
      <c r="K845" s="40" t="s">
        <v>1190</v>
      </c>
      <c r="L845" s="29">
        <f>IF(K845&lt;&gt;"",IFERROR(VLOOKUP(K845,Rabattwerte_eintragen!$A$3:$C$24,3,FALSE),0),0)</f>
        <v>0</v>
      </c>
      <c r="M845" s="58">
        <f>IF(H845&lt;&gt;"",H845*(1-L845)+I845*(1-VLOOKUP("A1",Rabattwerte_eintragen!$A$3:$C$26,3,FALSE)),"")</f>
        <v>476.59999999999997</v>
      </c>
      <c r="N845" s="40"/>
      <c r="O845" s="39" t="str">
        <f t="shared" si="15"/>
        <v>Artikel online anzeigen</v>
      </c>
      <c r="P845" s="44"/>
      <c r="Q845" s="49" t="s">
        <v>3201</v>
      </c>
      <c r="R845" s="37"/>
      <c r="S845" s="55"/>
      <c r="T845" s="40" t="s">
        <v>1144</v>
      </c>
      <c r="U845" s="63" t="s">
        <v>5494</v>
      </c>
    </row>
    <row r="846" spans="1:21" x14ac:dyDescent="0.25">
      <c r="A846" s="1">
        <v>10631</v>
      </c>
      <c r="B846" s="46" t="s">
        <v>1046</v>
      </c>
      <c r="C846" s="46" t="s">
        <v>2217</v>
      </c>
      <c r="D846" s="46" t="s">
        <v>2301</v>
      </c>
      <c r="E846" s="47" t="s">
        <v>1119</v>
      </c>
      <c r="F846" s="47" t="s">
        <v>1120</v>
      </c>
      <c r="G846" s="47">
        <v>798013</v>
      </c>
      <c r="H846" s="57">
        <v>519.6</v>
      </c>
      <c r="I846" s="60">
        <f>IF(R846="UP",VLOOKUP($I$1,Änderungen!$F$1:$G$4,2,FALSE),IF(OR(ISERROR(FIND("NOVOS",B846)),ISERROR(FIND("Design ",B846))),IF(OR(ISERROR(FIND("thanos EVO",B846)),ISERROR(FIND("Design ",B846))),0,96.55),19.35))</f>
        <v>0</v>
      </c>
      <c r="J846" s="40"/>
      <c r="K846" s="40" t="s">
        <v>1190</v>
      </c>
      <c r="L846" s="29">
        <f>IF(K846&lt;&gt;"",IFERROR(VLOOKUP(K846,Rabattwerte_eintragen!$A$3:$C$24,3,FALSE),0),0)</f>
        <v>0</v>
      </c>
      <c r="M846" s="58">
        <f>IF(H846&lt;&gt;"",H846*(1-L846)+I846*(1-VLOOKUP("A1",Rabattwerte_eintragen!$A$3:$C$26,3,FALSE)),"")</f>
        <v>519.6</v>
      </c>
      <c r="N846" s="40"/>
      <c r="O846" s="39" t="str">
        <f t="shared" si="15"/>
        <v>Artikel online anzeigen</v>
      </c>
      <c r="P846" s="44"/>
      <c r="Q846" s="49" t="s">
        <v>3202</v>
      </c>
      <c r="R846" s="37"/>
      <c r="S846" s="55"/>
      <c r="T846" s="40" t="s">
        <v>1144</v>
      </c>
      <c r="U846" s="63" t="s">
        <v>5495</v>
      </c>
    </row>
    <row r="847" spans="1:21" x14ac:dyDescent="0.25">
      <c r="A847" s="1">
        <v>10625</v>
      </c>
      <c r="B847" s="46" t="s">
        <v>1042</v>
      </c>
      <c r="C847" s="46" t="s">
        <v>2214</v>
      </c>
      <c r="D847" s="46" t="s">
        <v>2301</v>
      </c>
      <c r="E847" s="47" t="s">
        <v>1119</v>
      </c>
      <c r="F847" s="47" t="s">
        <v>1120</v>
      </c>
      <c r="G847" s="47">
        <v>797955</v>
      </c>
      <c r="H847" s="57">
        <v>353.7</v>
      </c>
      <c r="I847" s="60">
        <f>IF(R847="UP",VLOOKUP($I$1,Änderungen!$F$1:$G$4,2,FALSE),IF(OR(ISERROR(FIND("NOVOS",B847)),ISERROR(FIND("Design ",B847))),IF(OR(ISERROR(FIND("thanos EVO",B847)),ISERROR(FIND("Design ",B847))),0,96.55),19.35))</f>
        <v>0</v>
      </c>
      <c r="J847" s="40"/>
      <c r="K847" s="40" t="s">
        <v>1190</v>
      </c>
      <c r="L847" s="29">
        <f>IF(K847&lt;&gt;"",IFERROR(VLOOKUP(K847,Rabattwerte_eintragen!$A$3:$C$24,3,FALSE),0),0)</f>
        <v>0</v>
      </c>
      <c r="M847" s="58">
        <f>IF(H847&lt;&gt;"",H847*(1-L847)+I847*(1-VLOOKUP("A1",Rabattwerte_eintragen!$A$3:$C$26,3,FALSE)),"")</f>
        <v>353.7</v>
      </c>
      <c r="N847" s="40"/>
      <c r="O847" s="39" t="str">
        <f t="shared" ref="O847:O908" si="16">IF(Q847&lt;&gt;"",HYPERLINK(Q847, "Artikel online anzeigen"),"")</f>
        <v>Artikel online anzeigen</v>
      </c>
      <c r="P847" s="44"/>
      <c r="Q847" s="49" t="s">
        <v>3203</v>
      </c>
      <c r="R847" s="37"/>
      <c r="S847" s="55"/>
      <c r="T847" s="40" t="s">
        <v>1144</v>
      </c>
      <c r="U847" s="63" t="s">
        <v>5496</v>
      </c>
    </row>
    <row r="848" spans="1:21" x14ac:dyDescent="0.25">
      <c r="A848" s="1">
        <v>10626</v>
      </c>
      <c r="B848" s="46" t="s">
        <v>1043</v>
      </c>
      <c r="C848" s="46" t="s">
        <v>2218</v>
      </c>
      <c r="D848" s="46" t="s">
        <v>2301</v>
      </c>
      <c r="E848" s="47" t="s">
        <v>1119</v>
      </c>
      <c r="F848" s="47" t="s">
        <v>1120</v>
      </c>
      <c r="G848" s="47">
        <v>797962</v>
      </c>
      <c r="H848" s="57">
        <v>396.7</v>
      </c>
      <c r="I848" s="60">
        <f>IF(R848="UP",VLOOKUP($I$1,Änderungen!$F$1:$G$4,2,FALSE),IF(OR(ISERROR(FIND("NOVOS",B848)),ISERROR(FIND("Design ",B848))),IF(OR(ISERROR(FIND("thanos EVO",B848)),ISERROR(FIND("Design ",B848))),0,96.55),19.35))</f>
        <v>0</v>
      </c>
      <c r="J848" s="40"/>
      <c r="K848" s="40" t="s">
        <v>1190</v>
      </c>
      <c r="L848" s="29">
        <f>IF(K848&lt;&gt;"",IFERROR(VLOOKUP(K848,Rabattwerte_eintragen!$A$3:$C$24,3,FALSE),0),0)</f>
        <v>0</v>
      </c>
      <c r="M848" s="58">
        <f>IF(H848&lt;&gt;"",H848*(1-L848)+I848*(1-VLOOKUP("A1",Rabattwerte_eintragen!$A$3:$C$26,3,FALSE)),"")</f>
        <v>396.7</v>
      </c>
      <c r="N848" s="40"/>
      <c r="O848" s="39" t="str">
        <f t="shared" si="16"/>
        <v>Artikel online anzeigen</v>
      </c>
      <c r="P848" s="44"/>
      <c r="Q848" s="49" t="s">
        <v>3204</v>
      </c>
      <c r="R848" s="37"/>
      <c r="S848" s="55"/>
      <c r="T848" s="40" t="s">
        <v>1144</v>
      </c>
      <c r="U848" s="63" t="s">
        <v>5497</v>
      </c>
    </row>
    <row r="849" spans="1:21" x14ac:dyDescent="0.25">
      <c r="A849" s="1">
        <v>11708</v>
      </c>
      <c r="B849" s="46" t="s">
        <v>4417</v>
      </c>
      <c r="C849" s="46" t="s">
        <v>4421</v>
      </c>
      <c r="D849" s="46" t="s">
        <v>2301</v>
      </c>
      <c r="E849" s="47" t="s">
        <v>1119</v>
      </c>
      <c r="F849" s="47" t="s">
        <v>1120</v>
      </c>
      <c r="G849" s="47">
        <v>821841</v>
      </c>
      <c r="H849" s="57">
        <v>371.7</v>
      </c>
      <c r="I849" s="60">
        <f>IF(R849="UP",VLOOKUP($I$1,Änderungen!$F$1:$G$4,2,FALSE),IF(OR(ISERROR(FIND("NOVOS",B849)),ISERROR(FIND("Design ",B849))),IF(OR(ISERROR(FIND("thanos EVO",B849)),ISERROR(FIND("Design ",B849))),0,96.55),19.35))</f>
        <v>0</v>
      </c>
      <c r="J849" s="40"/>
      <c r="K849" s="40" t="s">
        <v>1190</v>
      </c>
      <c r="L849" s="29">
        <f>IF(K849&lt;&gt;"",IFERROR(VLOOKUP(K849,Rabattwerte_eintragen!$A$3:$C$24,3,FALSE),0),0)</f>
        <v>0</v>
      </c>
      <c r="M849" s="58">
        <f>IF(H849&lt;&gt;"",H849*(1-L849)+I849*(1-VLOOKUP("A1",Rabattwerte_eintragen!$A$3:$C$26,3,FALSE)),"")</f>
        <v>371.7</v>
      </c>
      <c r="N849" s="40"/>
      <c r="O849" s="39" t="str">
        <f t="shared" si="16"/>
        <v>Artikel online anzeigen</v>
      </c>
      <c r="P849" s="44"/>
      <c r="Q849" s="49" t="s">
        <v>4429</v>
      </c>
      <c r="R849" s="37"/>
      <c r="S849" s="55"/>
      <c r="T849" s="40" t="s">
        <v>1144</v>
      </c>
      <c r="U849" s="63" t="s">
        <v>5498</v>
      </c>
    </row>
    <row r="850" spans="1:21" x14ac:dyDescent="0.25">
      <c r="A850" s="1">
        <v>8261</v>
      </c>
      <c r="B850" s="46" t="s">
        <v>721</v>
      </c>
      <c r="C850" s="46" t="s">
        <v>2139</v>
      </c>
      <c r="D850" s="46" t="s">
        <v>721</v>
      </c>
      <c r="E850" s="47" t="s">
        <v>1119</v>
      </c>
      <c r="F850" s="47" t="s">
        <v>1120</v>
      </c>
      <c r="G850" s="47">
        <v>427593</v>
      </c>
      <c r="H850" s="57">
        <v>373.2</v>
      </c>
      <c r="I850" s="60">
        <f>IF(R850="UP",VLOOKUP($I$1,Änderungen!$F$1:$G$4,2,FALSE),IF(OR(ISERROR(FIND("NOVOS",B850)),ISERROR(FIND("Design ",B850))),IF(OR(ISERROR(FIND("thanos EVO",B850)),ISERROR(FIND("Design ",B850))),0,96.55),19.35))</f>
        <v>0</v>
      </c>
      <c r="J850" s="40"/>
      <c r="K850" s="40" t="s">
        <v>1178</v>
      </c>
      <c r="L850" s="29">
        <f>IF(K850&lt;&gt;"",IFERROR(VLOOKUP(K850,Rabattwerte_eintragen!$A$3:$C$24,3,FALSE),0),0)</f>
        <v>0</v>
      </c>
      <c r="M850" s="58">
        <f>IF(H850&lt;&gt;"",H850*(1-L850)+I850*(1-VLOOKUP("A1",Rabattwerte_eintragen!$A$3:$C$26,3,FALSE)),"")</f>
        <v>373.2</v>
      </c>
      <c r="N850" s="40"/>
      <c r="O850" s="39" t="str">
        <f t="shared" si="16"/>
        <v>Artikel online anzeigen</v>
      </c>
      <c r="P850" s="44"/>
      <c r="Q850" s="49" t="s">
        <v>3205</v>
      </c>
      <c r="R850" s="37"/>
      <c r="S850" s="55"/>
      <c r="T850" s="40" t="s">
        <v>1146</v>
      </c>
      <c r="U850" s="63" t="s">
        <v>5499</v>
      </c>
    </row>
    <row r="851" spans="1:21" x14ac:dyDescent="0.25">
      <c r="A851" s="1">
        <v>8262</v>
      </c>
      <c r="B851" s="46" t="s">
        <v>722</v>
      </c>
      <c r="C851" s="46" t="s">
        <v>2139</v>
      </c>
      <c r="D851" s="46" t="s">
        <v>721</v>
      </c>
      <c r="E851" s="47" t="s">
        <v>1119</v>
      </c>
      <c r="F851" s="47" t="s">
        <v>1120</v>
      </c>
      <c r="G851" s="47">
        <v>708517</v>
      </c>
      <c r="H851" s="57">
        <v>373.2</v>
      </c>
      <c r="I851" s="60">
        <f>IF(R851="UP",VLOOKUP($I$1,Änderungen!$F$1:$G$4,2,FALSE),IF(OR(ISERROR(FIND("NOVOS",B851)),ISERROR(FIND("Design ",B851))),IF(OR(ISERROR(FIND("thanos EVO",B851)),ISERROR(FIND("Design ",B851))),0,96.55),19.35))</f>
        <v>0</v>
      </c>
      <c r="J851" s="40"/>
      <c r="K851" s="40" t="s">
        <v>1178</v>
      </c>
      <c r="L851" s="29">
        <f>IF(K851&lt;&gt;"",IFERROR(VLOOKUP(K851,Rabattwerte_eintragen!$A$3:$C$24,3,FALSE),0),0)</f>
        <v>0</v>
      </c>
      <c r="M851" s="58">
        <f>IF(H851&lt;&gt;"",H851*(1-L851)+I851*(1-VLOOKUP("A1",Rabattwerte_eintragen!$A$3:$C$26,3,FALSE)),"")</f>
        <v>373.2</v>
      </c>
      <c r="N851" s="40"/>
      <c r="O851" s="39" t="str">
        <f t="shared" si="16"/>
        <v>Artikel online anzeigen</v>
      </c>
      <c r="P851" s="44"/>
      <c r="Q851" s="49" t="s">
        <v>3206</v>
      </c>
      <c r="R851" s="37"/>
      <c r="S851" s="55"/>
      <c r="T851" s="40" t="s">
        <v>1146</v>
      </c>
      <c r="U851" s="63" t="s">
        <v>5500</v>
      </c>
    </row>
    <row r="852" spans="1:21" x14ac:dyDescent="0.25">
      <c r="A852" s="1">
        <v>11827</v>
      </c>
      <c r="B852" s="46" t="s">
        <v>880</v>
      </c>
      <c r="C852" s="46" t="s">
        <v>2219</v>
      </c>
      <c r="D852" s="46" t="s">
        <v>880</v>
      </c>
      <c r="E852" s="47" t="s">
        <v>1119</v>
      </c>
      <c r="F852" s="47" t="s">
        <v>1120</v>
      </c>
      <c r="G852" s="47">
        <v>831130</v>
      </c>
      <c r="H852" s="57">
        <v>262.39999999999998</v>
      </c>
      <c r="I852" s="60">
        <f>IF(R852="UP",VLOOKUP($I$1,Änderungen!$F$1:$G$4,2,FALSE),IF(OR(ISERROR(FIND("NOVOS",B852)),ISERROR(FIND("Design ",B852))),IF(OR(ISERROR(FIND("thanos EVO",B852)),ISERROR(FIND("Design ",B852))),0,96.55),19.35))</f>
        <v>0</v>
      </c>
      <c r="J852" s="40"/>
      <c r="K852" s="40" t="s">
        <v>1182</v>
      </c>
      <c r="L852" s="29">
        <f>IF(K852&lt;&gt;"",IFERROR(VLOOKUP(K852,Rabattwerte_eintragen!$A$3:$C$24,3,FALSE),0),0)</f>
        <v>0</v>
      </c>
      <c r="M852" s="58">
        <f>IF(H852&lt;&gt;"",H852*(1-L852)+I852*(1-VLOOKUP("A1",Rabattwerte_eintragen!$A$3:$C$26,3,FALSE)),"")</f>
        <v>262.39999999999998</v>
      </c>
      <c r="N852" s="40"/>
      <c r="O852" s="39" t="str">
        <f t="shared" si="16"/>
        <v>Artikel online anzeigen</v>
      </c>
      <c r="P852" s="44"/>
      <c r="Q852" s="49" t="s">
        <v>3207</v>
      </c>
      <c r="R852" s="37"/>
      <c r="S852" s="55"/>
      <c r="T852" s="40" t="s">
        <v>1149</v>
      </c>
      <c r="U852" s="63" t="s">
        <v>5501</v>
      </c>
    </row>
    <row r="853" spans="1:21" x14ac:dyDescent="0.25">
      <c r="A853" s="1">
        <v>11828</v>
      </c>
      <c r="B853" s="46" t="s">
        <v>881</v>
      </c>
      <c r="C853" s="46" t="s">
        <v>2219</v>
      </c>
      <c r="D853" s="46" t="s">
        <v>880</v>
      </c>
      <c r="E853" s="47" t="s">
        <v>1119</v>
      </c>
      <c r="F853" s="47" t="s">
        <v>1120</v>
      </c>
      <c r="G853" s="47">
        <v>831147</v>
      </c>
      <c r="H853" s="57">
        <v>336.65</v>
      </c>
      <c r="I853" s="60">
        <f>IF(R853="UP",VLOOKUP($I$1,Änderungen!$F$1:$G$4,2,FALSE),IF(OR(ISERROR(FIND("NOVOS",B853)),ISERROR(FIND("Design ",B853))),IF(OR(ISERROR(FIND("thanos EVO",B853)),ISERROR(FIND("Design ",B853))),0,96.55),19.35))</f>
        <v>0</v>
      </c>
      <c r="J853" s="40"/>
      <c r="K853" s="40" t="s">
        <v>1182</v>
      </c>
      <c r="L853" s="29">
        <f>IF(K853&lt;&gt;"",IFERROR(VLOOKUP(K853,Rabattwerte_eintragen!$A$3:$C$24,3,FALSE),0),0)</f>
        <v>0</v>
      </c>
      <c r="M853" s="58">
        <f>IF(H853&lt;&gt;"",H853*(1-L853)+I853*(1-VLOOKUP("A1",Rabattwerte_eintragen!$A$3:$C$26,3,FALSE)),"")</f>
        <v>336.65</v>
      </c>
      <c r="N853" s="40"/>
      <c r="O853" s="39" t="str">
        <f t="shared" si="16"/>
        <v>Artikel online anzeigen</v>
      </c>
      <c r="P853" s="44"/>
      <c r="Q853" s="49" t="s">
        <v>3208</v>
      </c>
      <c r="R853" s="37"/>
      <c r="S853" s="55"/>
      <c r="T853" s="40" t="s">
        <v>1149</v>
      </c>
      <c r="U853" s="63" t="s">
        <v>5502</v>
      </c>
    </row>
    <row r="854" spans="1:21" x14ac:dyDescent="0.25">
      <c r="A854" s="1">
        <v>11829</v>
      </c>
      <c r="B854" s="46" t="s">
        <v>882</v>
      </c>
      <c r="C854" s="46" t="s">
        <v>2219</v>
      </c>
      <c r="D854" s="46" t="s">
        <v>880</v>
      </c>
      <c r="E854" s="47" t="s">
        <v>1119</v>
      </c>
      <c r="F854" s="47" t="s">
        <v>1120</v>
      </c>
      <c r="G854" s="47">
        <v>831154</v>
      </c>
      <c r="H854" s="57">
        <v>371.85</v>
      </c>
      <c r="I854" s="60">
        <f>IF(R854="UP",VLOOKUP($I$1,Änderungen!$F$1:$G$4,2,FALSE),IF(OR(ISERROR(FIND("NOVOS",B854)),ISERROR(FIND("Design ",B854))),IF(OR(ISERROR(FIND("thanos EVO",B854)),ISERROR(FIND("Design ",B854))),0,96.55),19.35))</f>
        <v>0</v>
      </c>
      <c r="J854" s="40"/>
      <c r="K854" s="40" t="s">
        <v>1182</v>
      </c>
      <c r="L854" s="29">
        <f>IF(K854&lt;&gt;"",IFERROR(VLOOKUP(K854,Rabattwerte_eintragen!$A$3:$C$24,3,FALSE),0),0)</f>
        <v>0</v>
      </c>
      <c r="M854" s="58">
        <f>IF(H854&lt;&gt;"",H854*(1-L854)+I854*(1-VLOOKUP("A1",Rabattwerte_eintragen!$A$3:$C$26,3,FALSE)),"")</f>
        <v>371.85</v>
      </c>
      <c r="N854" s="40"/>
      <c r="O854" s="39" t="str">
        <f t="shared" si="16"/>
        <v>Artikel online anzeigen</v>
      </c>
      <c r="P854" s="44"/>
      <c r="Q854" s="49" t="s">
        <v>3209</v>
      </c>
      <c r="R854" s="37"/>
      <c r="S854" s="55"/>
      <c r="T854" s="40" t="s">
        <v>1149</v>
      </c>
      <c r="U854" s="63" t="s">
        <v>5503</v>
      </c>
    </row>
    <row r="855" spans="1:21" x14ac:dyDescent="0.25">
      <c r="A855" s="1">
        <v>2922</v>
      </c>
      <c r="B855" s="46" t="s">
        <v>43</v>
      </c>
      <c r="C855" s="46" t="s">
        <v>2206</v>
      </c>
      <c r="D855" s="46" t="s">
        <v>2302</v>
      </c>
      <c r="E855" s="47" t="s">
        <v>1119</v>
      </c>
      <c r="F855" s="47" t="s">
        <v>1120</v>
      </c>
      <c r="G855" s="47">
        <v>630566</v>
      </c>
      <c r="H855" s="57">
        <v>257.95000000000005</v>
      </c>
      <c r="I855" s="60">
        <f>IF(R855="UP",VLOOKUP($I$1,Änderungen!$F$1:$G$4,2,FALSE),IF(OR(ISERROR(FIND("NOVOS",B855)),ISERROR(FIND("Design ",B855))),IF(OR(ISERROR(FIND("thanos EVO",B855)),ISERROR(FIND("Design ",B855))),0,96.55),19.35))</f>
        <v>0</v>
      </c>
      <c r="J855" s="40"/>
      <c r="K855" s="40" t="s">
        <v>1177</v>
      </c>
      <c r="L855" s="29">
        <f>IF(K855&lt;&gt;"",IFERROR(VLOOKUP(K855,Rabattwerte_eintragen!$A$3:$C$24,3,FALSE),0),0)</f>
        <v>0</v>
      </c>
      <c r="M855" s="58">
        <f>IF(H855&lt;&gt;"",H855*(1-L855)+I855*(1-VLOOKUP("A1",Rabattwerte_eintragen!$A$3:$C$26,3,FALSE)),"")</f>
        <v>257.95000000000005</v>
      </c>
      <c r="N855" s="40"/>
      <c r="O855" s="39" t="str">
        <f t="shared" si="16"/>
        <v>Artikel online anzeigen</v>
      </c>
      <c r="P855" s="44"/>
      <c r="Q855" s="49" t="s">
        <v>3210</v>
      </c>
      <c r="R855" s="37"/>
      <c r="S855" s="55"/>
      <c r="T855" s="40" t="s">
        <v>1144</v>
      </c>
      <c r="U855" s="63" t="s">
        <v>5504</v>
      </c>
    </row>
    <row r="856" spans="1:21" ht="15" customHeight="1" x14ac:dyDescent="0.25">
      <c r="A856" s="1">
        <v>2045</v>
      </c>
      <c r="B856" s="46" t="s">
        <v>1625</v>
      </c>
      <c r="C856" s="46" t="s">
        <v>2220</v>
      </c>
      <c r="D856" s="46" t="s">
        <v>2303</v>
      </c>
      <c r="E856" s="47" t="s">
        <v>1119</v>
      </c>
      <c r="F856" s="47" t="s">
        <v>1121</v>
      </c>
      <c r="G856" s="47">
        <v>620413</v>
      </c>
      <c r="H856" s="57">
        <v>146.69999999999999</v>
      </c>
      <c r="I856" s="60">
        <f>IF(R856="UP",VLOOKUP($I$1,Änderungen!$F$1:$G$4,2,FALSE),IF(OR(ISERROR(FIND("NOVOS",B856)),ISERROR(FIND("Design ",B856))),IF(OR(ISERROR(FIND("thanos EVO",B856)),ISERROR(FIND("Design ",B856))),0,96.55),19.35))</f>
        <v>0</v>
      </c>
      <c r="J856" s="40" t="s">
        <v>1019</v>
      </c>
      <c r="K856" s="40" t="s">
        <v>1171</v>
      </c>
      <c r="L856" s="29">
        <f>IF(K856&lt;&gt;"",IFERROR(VLOOKUP(K856,Rabattwerte_eintragen!$A$3:$C$24,3,FALSE),0),0)</f>
        <v>0</v>
      </c>
      <c r="M856" s="58">
        <f>IF(H856&lt;&gt;"",H856*(1-L856)+I856*(1-VLOOKUP("A1",Rabattwerte_eintragen!$A$3:$C$26,3,FALSE)),"")</f>
        <v>146.69999999999999</v>
      </c>
      <c r="N856" s="40"/>
      <c r="O856" s="39" t="str">
        <f t="shared" si="16"/>
        <v>Artikel online anzeigen</v>
      </c>
      <c r="P856" s="44"/>
      <c r="Q856" s="49" t="s">
        <v>3211</v>
      </c>
      <c r="R856" s="37"/>
      <c r="S856" s="55"/>
      <c r="T856" s="40" t="s">
        <v>1145</v>
      </c>
      <c r="U856" s="63" t="s">
        <v>5505</v>
      </c>
    </row>
    <row r="857" spans="1:21" x14ac:dyDescent="0.25">
      <c r="A857" s="1">
        <v>2047</v>
      </c>
      <c r="B857" s="46" t="s">
        <v>1626</v>
      </c>
      <c r="C857" s="46" t="s">
        <v>2220</v>
      </c>
      <c r="D857" s="46" t="s">
        <v>2303</v>
      </c>
      <c r="E857" s="47" t="s">
        <v>1119</v>
      </c>
      <c r="F857" s="47" t="s">
        <v>1121</v>
      </c>
      <c r="G857" s="47">
        <v>620420</v>
      </c>
      <c r="H857" s="57">
        <v>163.35000000000002</v>
      </c>
      <c r="I857" s="60">
        <f>IF(R857="UP",VLOOKUP($I$1,Änderungen!$F$1:$G$4,2,FALSE),IF(OR(ISERROR(FIND("NOVOS",B857)),ISERROR(FIND("Design ",B857))),IF(OR(ISERROR(FIND("thanos EVO",B857)),ISERROR(FIND("Design ",B857))),0,96.55),19.35))</f>
        <v>0</v>
      </c>
      <c r="J857" s="40" t="s">
        <v>1019</v>
      </c>
      <c r="K857" s="40" t="s">
        <v>1171</v>
      </c>
      <c r="L857" s="29">
        <f>IF(K857&lt;&gt;"",IFERROR(VLOOKUP(K857,Rabattwerte_eintragen!$A$3:$C$24,3,FALSE),0),0)</f>
        <v>0</v>
      </c>
      <c r="M857" s="58">
        <f>IF(H857&lt;&gt;"",H857*(1-L857)+I857*(1-VLOOKUP("A1",Rabattwerte_eintragen!$A$3:$C$26,3,FALSE)),"")</f>
        <v>163.35000000000002</v>
      </c>
      <c r="N857" s="40"/>
      <c r="O857" s="39" t="str">
        <f t="shared" si="16"/>
        <v>Artikel online anzeigen</v>
      </c>
      <c r="P857" s="44"/>
      <c r="Q857" s="49" t="s">
        <v>3212</v>
      </c>
      <c r="R857" s="37"/>
      <c r="S857" s="55"/>
      <c r="T857" s="40" t="s">
        <v>1145</v>
      </c>
      <c r="U857" s="63" t="s">
        <v>5506</v>
      </c>
    </row>
    <row r="858" spans="1:21" x14ac:dyDescent="0.25">
      <c r="A858" s="1">
        <v>2049</v>
      </c>
      <c r="B858" s="46" t="s">
        <v>489</v>
      </c>
      <c r="C858" s="46" t="s">
        <v>2220</v>
      </c>
      <c r="D858" s="46" t="s">
        <v>2303</v>
      </c>
      <c r="E858" s="47" t="s">
        <v>1119</v>
      </c>
      <c r="F858" s="47" t="s">
        <v>1121</v>
      </c>
      <c r="G858" s="47">
        <v>620437</v>
      </c>
      <c r="H858" s="57">
        <v>146.69999999999999</v>
      </c>
      <c r="I858" s="60">
        <f>IF(R858="UP",VLOOKUP($I$1,Änderungen!$F$1:$G$4,2,FALSE),IF(OR(ISERROR(FIND("NOVOS",B858)),ISERROR(FIND("Design ",B858))),IF(OR(ISERROR(FIND("thanos EVO",B858)),ISERROR(FIND("Design ",B858))),0,96.55),19.35))</f>
        <v>0</v>
      </c>
      <c r="J858" s="40"/>
      <c r="K858" s="40" t="s">
        <v>1171</v>
      </c>
      <c r="L858" s="29">
        <f>IF(K858&lt;&gt;"",IFERROR(VLOOKUP(K858,Rabattwerte_eintragen!$A$3:$C$24,3,FALSE),0),0)</f>
        <v>0</v>
      </c>
      <c r="M858" s="58">
        <f>IF(H858&lt;&gt;"",H858*(1-L858)+I858*(1-VLOOKUP("A1",Rabattwerte_eintragen!$A$3:$C$26,3,FALSE)),"")</f>
        <v>146.69999999999999</v>
      </c>
      <c r="N858" s="40"/>
      <c r="O858" s="39" t="str">
        <f t="shared" si="16"/>
        <v>Artikel online anzeigen</v>
      </c>
      <c r="P858" s="44"/>
      <c r="Q858" s="49" t="s">
        <v>3213</v>
      </c>
      <c r="R858" s="37"/>
      <c r="S858" s="55"/>
      <c r="T858" s="40" t="s">
        <v>1145</v>
      </c>
      <c r="U858" s="63" t="s">
        <v>5507</v>
      </c>
    </row>
    <row r="859" spans="1:21" x14ac:dyDescent="0.25">
      <c r="A859" s="1">
        <v>2050</v>
      </c>
      <c r="B859" s="46" t="s">
        <v>490</v>
      </c>
      <c r="C859" s="46" t="s">
        <v>2220</v>
      </c>
      <c r="D859" s="46" t="s">
        <v>2303</v>
      </c>
      <c r="E859" s="47" t="s">
        <v>1119</v>
      </c>
      <c r="F859" s="47" t="s">
        <v>1121</v>
      </c>
      <c r="G859" s="47">
        <v>620444</v>
      </c>
      <c r="H859" s="57">
        <v>163.35000000000002</v>
      </c>
      <c r="I859" s="60">
        <f>IF(R859="UP",VLOOKUP($I$1,Änderungen!$F$1:$G$4,2,FALSE),IF(OR(ISERROR(FIND("NOVOS",B859)),ISERROR(FIND("Design ",B859))),IF(OR(ISERROR(FIND("thanos EVO",B859)),ISERROR(FIND("Design ",B859))),0,96.55),19.35))</f>
        <v>0</v>
      </c>
      <c r="J859" s="40"/>
      <c r="K859" s="40" t="s">
        <v>1171</v>
      </c>
      <c r="L859" s="29">
        <f>IF(K859&lt;&gt;"",IFERROR(VLOOKUP(K859,Rabattwerte_eintragen!$A$3:$C$24,3,FALSE),0),0)</f>
        <v>0</v>
      </c>
      <c r="M859" s="58">
        <f>IF(H859&lt;&gt;"",H859*(1-L859)+I859*(1-VLOOKUP("A1",Rabattwerte_eintragen!$A$3:$C$26,3,FALSE)),"")</f>
        <v>163.35000000000002</v>
      </c>
      <c r="N859" s="40"/>
      <c r="O859" s="39" t="str">
        <f t="shared" si="16"/>
        <v>Artikel online anzeigen</v>
      </c>
      <c r="P859" s="44"/>
      <c r="Q859" s="49" t="s">
        <v>3214</v>
      </c>
      <c r="R859" s="37"/>
      <c r="S859" s="55"/>
      <c r="T859" s="40" t="s">
        <v>1145</v>
      </c>
      <c r="U859" s="63" t="s">
        <v>5508</v>
      </c>
    </row>
    <row r="860" spans="1:21" x14ac:dyDescent="0.25">
      <c r="A860" s="1">
        <v>2051</v>
      </c>
      <c r="B860" s="46" t="s">
        <v>491</v>
      </c>
      <c r="C860" s="46" t="s">
        <v>2220</v>
      </c>
      <c r="D860" s="46" t="s">
        <v>2303</v>
      </c>
      <c r="E860" s="47" t="s">
        <v>1119</v>
      </c>
      <c r="F860" s="47" t="s">
        <v>1121</v>
      </c>
      <c r="G860" s="47">
        <v>675888</v>
      </c>
      <c r="H860" s="57">
        <v>146.69999999999999</v>
      </c>
      <c r="I860" s="60">
        <f>IF(R860="UP",VLOOKUP($I$1,Änderungen!$F$1:$G$4,2,FALSE),IF(OR(ISERROR(FIND("NOVOS",B860)),ISERROR(FIND("Design ",B860))),IF(OR(ISERROR(FIND("thanos EVO",B860)),ISERROR(FIND("Design ",B860))),0,96.55),19.35))</f>
        <v>0</v>
      </c>
      <c r="J860" s="40"/>
      <c r="K860" s="40" t="s">
        <v>1171</v>
      </c>
      <c r="L860" s="29">
        <f>IF(K860&lt;&gt;"",IFERROR(VLOOKUP(K860,Rabattwerte_eintragen!$A$3:$C$24,3,FALSE),0),0)</f>
        <v>0</v>
      </c>
      <c r="M860" s="58">
        <f>IF(H860&lt;&gt;"",H860*(1-L860)+I860*(1-VLOOKUP("A1",Rabattwerte_eintragen!$A$3:$C$26,3,FALSE)),"")</f>
        <v>146.69999999999999</v>
      </c>
      <c r="N860" s="40"/>
      <c r="O860" s="39" t="str">
        <f t="shared" si="16"/>
        <v>Artikel online anzeigen</v>
      </c>
      <c r="P860" s="44"/>
      <c r="Q860" s="49" t="s">
        <v>3215</v>
      </c>
      <c r="R860" s="37"/>
      <c r="S860" s="55"/>
      <c r="T860" s="40" t="s">
        <v>1145</v>
      </c>
      <c r="U860" s="63" t="s">
        <v>5509</v>
      </c>
    </row>
    <row r="861" spans="1:21" x14ac:dyDescent="0.25">
      <c r="A861" s="1">
        <v>2052</v>
      </c>
      <c r="B861" s="46" t="s">
        <v>492</v>
      </c>
      <c r="C861" s="46" t="s">
        <v>2220</v>
      </c>
      <c r="D861" s="46" t="s">
        <v>2303</v>
      </c>
      <c r="E861" s="47" t="s">
        <v>1119</v>
      </c>
      <c r="F861" s="47" t="s">
        <v>1121</v>
      </c>
      <c r="G861" s="47">
        <v>674324</v>
      </c>
      <c r="H861" s="57">
        <v>163.35000000000002</v>
      </c>
      <c r="I861" s="60">
        <f>IF(R861="UP",VLOOKUP($I$1,Änderungen!$F$1:$G$4,2,FALSE),IF(OR(ISERROR(FIND("NOVOS",B861)),ISERROR(FIND("Design ",B861))),IF(OR(ISERROR(FIND("thanos EVO",B861)),ISERROR(FIND("Design ",B861))),0,96.55),19.35))</f>
        <v>0</v>
      </c>
      <c r="J861" s="40"/>
      <c r="K861" s="40" t="s">
        <v>1171</v>
      </c>
      <c r="L861" s="29">
        <f>IF(K861&lt;&gt;"",IFERROR(VLOOKUP(K861,Rabattwerte_eintragen!$A$3:$C$24,3,FALSE),0),0)</f>
        <v>0</v>
      </c>
      <c r="M861" s="58">
        <f>IF(H861&lt;&gt;"",H861*(1-L861)+I861*(1-VLOOKUP("A1",Rabattwerte_eintragen!$A$3:$C$26,3,FALSE)),"")</f>
        <v>163.35000000000002</v>
      </c>
      <c r="N861" s="40"/>
      <c r="O861" s="39" t="str">
        <f t="shared" si="16"/>
        <v>Artikel online anzeigen</v>
      </c>
      <c r="P861" s="44"/>
      <c r="Q861" s="49" t="s">
        <v>3216</v>
      </c>
      <c r="R861" s="37"/>
      <c r="S861" s="55"/>
      <c r="T861" s="40" t="s">
        <v>1145</v>
      </c>
      <c r="U861" s="63" t="s">
        <v>5509</v>
      </c>
    </row>
    <row r="862" spans="1:21" x14ac:dyDescent="0.25">
      <c r="A862" s="1">
        <v>2055</v>
      </c>
      <c r="B862" s="46" t="s">
        <v>493</v>
      </c>
      <c r="C862" s="46" t="s">
        <v>2220</v>
      </c>
      <c r="D862" s="46" t="s">
        <v>2303</v>
      </c>
      <c r="E862" s="47" t="s">
        <v>1119</v>
      </c>
      <c r="F862" s="47" t="s">
        <v>1121</v>
      </c>
      <c r="G862" s="47">
        <v>670128</v>
      </c>
      <c r="H862" s="57">
        <v>202.25</v>
      </c>
      <c r="I862" s="60">
        <f>IF(R862="UP",VLOOKUP($I$1,Änderungen!$F$1:$G$4,2,FALSE),IF(OR(ISERROR(FIND("NOVOS",B862)),ISERROR(FIND("Design ",B862))),IF(OR(ISERROR(FIND("thanos EVO",B862)),ISERROR(FIND("Design ",B862))),0,96.55),19.35))</f>
        <v>0</v>
      </c>
      <c r="J862" s="40"/>
      <c r="K862" s="40" t="s">
        <v>1171</v>
      </c>
      <c r="L862" s="29">
        <f>IF(K862&lt;&gt;"",IFERROR(VLOOKUP(K862,Rabattwerte_eintragen!$A$3:$C$24,3,FALSE),0),0)</f>
        <v>0</v>
      </c>
      <c r="M862" s="58">
        <f>IF(H862&lt;&gt;"",H862*(1-L862)+I862*(1-VLOOKUP("A1",Rabattwerte_eintragen!$A$3:$C$26,3,FALSE)),"")</f>
        <v>202.25</v>
      </c>
      <c r="N862" s="40"/>
      <c r="O862" s="39" t="str">
        <f t="shared" si="16"/>
        <v>Artikel online anzeigen</v>
      </c>
      <c r="P862" s="44"/>
      <c r="Q862" s="49" t="s">
        <v>3217</v>
      </c>
      <c r="R862" s="37"/>
      <c r="S862" s="55"/>
      <c r="T862" s="40" t="s">
        <v>1145</v>
      </c>
      <c r="U862" s="63" t="s">
        <v>5510</v>
      </c>
    </row>
    <row r="863" spans="1:21" x14ac:dyDescent="0.25">
      <c r="A863" s="1">
        <v>2056</v>
      </c>
      <c r="B863" s="46" t="s">
        <v>494</v>
      </c>
      <c r="C863" s="46" t="s">
        <v>2220</v>
      </c>
      <c r="D863" s="46" t="s">
        <v>2303</v>
      </c>
      <c r="E863" s="47" t="s">
        <v>1119</v>
      </c>
      <c r="F863" s="47" t="s">
        <v>1121</v>
      </c>
      <c r="G863" s="47">
        <v>670135</v>
      </c>
      <c r="H863" s="57">
        <v>229.89999999999998</v>
      </c>
      <c r="I863" s="60">
        <f>IF(R863="UP",VLOOKUP($I$1,Änderungen!$F$1:$G$4,2,FALSE),IF(OR(ISERROR(FIND("NOVOS",B863)),ISERROR(FIND("Design ",B863))),IF(OR(ISERROR(FIND("thanos EVO",B863)),ISERROR(FIND("Design ",B863))),0,96.55),19.35))</f>
        <v>0</v>
      </c>
      <c r="J863" s="40"/>
      <c r="K863" s="40" t="s">
        <v>1171</v>
      </c>
      <c r="L863" s="29">
        <f>IF(K863&lt;&gt;"",IFERROR(VLOOKUP(K863,Rabattwerte_eintragen!$A$3:$C$24,3,FALSE),0),0)</f>
        <v>0</v>
      </c>
      <c r="M863" s="58">
        <f>IF(H863&lt;&gt;"",H863*(1-L863)+I863*(1-VLOOKUP("A1",Rabattwerte_eintragen!$A$3:$C$26,3,FALSE)),"")</f>
        <v>229.89999999999998</v>
      </c>
      <c r="N863" s="40"/>
      <c r="O863" s="39" t="str">
        <f t="shared" si="16"/>
        <v>Artikel online anzeigen</v>
      </c>
      <c r="P863" s="44"/>
      <c r="Q863" s="49" t="s">
        <v>3218</v>
      </c>
      <c r="R863" s="37"/>
      <c r="S863" s="55"/>
      <c r="T863" s="40" t="s">
        <v>1145</v>
      </c>
      <c r="U863" s="63" t="s">
        <v>5510</v>
      </c>
    </row>
    <row r="864" spans="1:21" x14ac:dyDescent="0.25">
      <c r="A864" s="1">
        <v>2057</v>
      </c>
      <c r="B864" s="46" t="s">
        <v>495</v>
      </c>
      <c r="C864" s="46" t="s">
        <v>2220</v>
      </c>
      <c r="D864" s="46" t="s">
        <v>2303</v>
      </c>
      <c r="E864" s="47" t="s">
        <v>1119</v>
      </c>
      <c r="F864" s="47" t="s">
        <v>1121</v>
      </c>
      <c r="G864" s="47">
        <v>670142</v>
      </c>
      <c r="H864" s="57">
        <v>202.25</v>
      </c>
      <c r="I864" s="60">
        <f>IF(R864="UP",VLOOKUP($I$1,Änderungen!$F$1:$G$4,2,FALSE),IF(OR(ISERROR(FIND("NOVOS",B864)),ISERROR(FIND("Design ",B864))),IF(OR(ISERROR(FIND("thanos EVO",B864)),ISERROR(FIND("Design ",B864))),0,96.55),19.35))</f>
        <v>0</v>
      </c>
      <c r="J864" s="40"/>
      <c r="K864" s="40" t="s">
        <v>1171</v>
      </c>
      <c r="L864" s="29">
        <f>IF(K864&lt;&gt;"",IFERROR(VLOOKUP(K864,Rabattwerte_eintragen!$A$3:$C$24,3,FALSE),0),0)</f>
        <v>0</v>
      </c>
      <c r="M864" s="58">
        <f>IF(H864&lt;&gt;"",H864*(1-L864)+I864*(1-VLOOKUP("A1",Rabattwerte_eintragen!$A$3:$C$26,3,FALSE)),"")</f>
        <v>202.25</v>
      </c>
      <c r="N864" s="40"/>
      <c r="O864" s="39" t="str">
        <f t="shared" si="16"/>
        <v>Artikel online anzeigen</v>
      </c>
      <c r="P864" s="44"/>
      <c r="Q864" s="49" t="s">
        <v>3219</v>
      </c>
      <c r="R864" s="37"/>
      <c r="S864" s="55"/>
      <c r="T864" s="40" t="s">
        <v>1145</v>
      </c>
      <c r="U864" s="63" t="s">
        <v>5511</v>
      </c>
    </row>
    <row r="865" spans="1:21" x14ac:dyDescent="0.25">
      <c r="A865" s="1">
        <v>2058</v>
      </c>
      <c r="B865" s="46" t="s">
        <v>496</v>
      </c>
      <c r="C865" s="46" t="s">
        <v>2220</v>
      </c>
      <c r="D865" s="46" t="s">
        <v>2303</v>
      </c>
      <c r="E865" s="47" t="s">
        <v>1119</v>
      </c>
      <c r="F865" s="47" t="s">
        <v>1121</v>
      </c>
      <c r="G865" s="47">
        <v>670159</v>
      </c>
      <c r="H865" s="57">
        <v>229.89999999999998</v>
      </c>
      <c r="I865" s="60">
        <f>IF(R865="UP",VLOOKUP($I$1,Änderungen!$F$1:$G$4,2,FALSE),IF(OR(ISERROR(FIND("NOVOS",B865)),ISERROR(FIND("Design ",B865))),IF(OR(ISERROR(FIND("thanos EVO",B865)),ISERROR(FIND("Design ",B865))),0,96.55),19.35))</f>
        <v>0</v>
      </c>
      <c r="J865" s="40"/>
      <c r="K865" s="40" t="s">
        <v>1171</v>
      </c>
      <c r="L865" s="29">
        <f>IF(K865&lt;&gt;"",IFERROR(VLOOKUP(K865,Rabattwerte_eintragen!$A$3:$C$24,3,FALSE),0),0)</f>
        <v>0</v>
      </c>
      <c r="M865" s="58">
        <f>IF(H865&lt;&gt;"",H865*(1-L865)+I865*(1-VLOOKUP("A1",Rabattwerte_eintragen!$A$3:$C$26,3,FALSE)),"")</f>
        <v>229.89999999999998</v>
      </c>
      <c r="N865" s="40"/>
      <c r="O865" s="39" t="str">
        <f t="shared" si="16"/>
        <v>Artikel online anzeigen</v>
      </c>
      <c r="P865" s="44"/>
      <c r="Q865" s="49" t="s">
        <v>3220</v>
      </c>
      <c r="R865" s="37"/>
      <c r="S865" s="55"/>
      <c r="T865" s="40" t="s">
        <v>1145</v>
      </c>
      <c r="U865" s="63" t="s">
        <v>5511</v>
      </c>
    </row>
    <row r="866" spans="1:21" x14ac:dyDescent="0.25">
      <c r="A866" s="1">
        <v>2059</v>
      </c>
      <c r="B866" s="46" t="s">
        <v>497</v>
      </c>
      <c r="C866" s="46" t="s">
        <v>2220</v>
      </c>
      <c r="D866" s="46" t="s">
        <v>2303</v>
      </c>
      <c r="E866" s="47" t="s">
        <v>1119</v>
      </c>
      <c r="F866" s="47" t="s">
        <v>1121</v>
      </c>
      <c r="G866" s="47">
        <v>670166</v>
      </c>
      <c r="H866" s="57">
        <v>202.25</v>
      </c>
      <c r="I866" s="60">
        <f>IF(R866="UP",VLOOKUP($I$1,Änderungen!$F$1:$G$4,2,FALSE),IF(OR(ISERROR(FIND("NOVOS",B866)),ISERROR(FIND("Design ",B866))),IF(OR(ISERROR(FIND("thanos EVO",B866)),ISERROR(FIND("Design ",B866))),0,96.55),19.35))</f>
        <v>0</v>
      </c>
      <c r="J866" s="40"/>
      <c r="K866" s="40" t="s">
        <v>1171</v>
      </c>
      <c r="L866" s="29">
        <f>IF(K866&lt;&gt;"",IFERROR(VLOOKUP(K866,Rabattwerte_eintragen!$A$3:$C$24,3,FALSE),0),0)</f>
        <v>0</v>
      </c>
      <c r="M866" s="58">
        <f>IF(H866&lt;&gt;"",H866*(1-L866)+I866*(1-VLOOKUP("A1",Rabattwerte_eintragen!$A$3:$C$26,3,FALSE)),"")</f>
        <v>202.25</v>
      </c>
      <c r="N866" s="40"/>
      <c r="O866" s="39" t="str">
        <f t="shared" si="16"/>
        <v>Artikel online anzeigen</v>
      </c>
      <c r="P866" s="44"/>
      <c r="Q866" s="49" t="s">
        <v>3221</v>
      </c>
      <c r="R866" s="37"/>
      <c r="S866" s="55"/>
      <c r="T866" s="40" t="s">
        <v>1145</v>
      </c>
      <c r="U866" s="63" t="s">
        <v>5512</v>
      </c>
    </row>
    <row r="867" spans="1:21" x14ac:dyDescent="0.25">
      <c r="A867" s="1">
        <v>2060</v>
      </c>
      <c r="B867" s="46" t="s">
        <v>498</v>
      </c>
      <c r="C867" s="46" t="s">
        <v>2220</v>
      </c>
      <c r="D867" s="46" t="s">
        <v>2303</v>
      </c>
      <c r="E867" s="47" t="s">
        <v>1119</v>
      </c>
      <c r="F867" s="47" t="s">
        <v>1121</v>
      </c>
      <c r="G867" s="47">
        <v>670173</v>
      </c>
      <c r="H867" s="57">
        <v>229.89999999999998</v>
      </c>
      <c r="I867" s="60">
        <f>IF(R867="UP",VLOOKUP($I$1,Änderungen!$F$1:$G$4,2,FALSE),IF(OR(ISERROR(FIND("NOVOS",B867)),ISERROR(FIND("Design ",B867))),IF(OR(ISERROR(FIND("thanos EVO",B867)),ISERROR(FIND("Design ",B867))),0,96.55),19.35))</f>
        <v>0</v>
      </c>
      <c r="J867" s="40"/>
      <c r="K867" s="40" t="s">
        <v>1171</v>
      </c>
      <c r="L867" s="29">
        <f>IF(K867&lt;&gt;"",IFERROR(VLOOKUP(K867,Rabattwerte_eintragen!$A$3:$C$24,3,FALSE),0),0)</f>
        <v>0</v>
      </c>
      <c r="M867" s="58">
        <f>IF(H867&lt;&gt;"",H867*(1-L867)+I867*(1-VLOOKUP("A1",Rabattwerte_eintragen!$A$3:$C$26,3,FALSE)),"")</f>
        <v>229.89999999999998</v>
      </c>
      <c r="N867" s="40"/>
      <c r="O867" s="39" t="str">
        <f t="shared" si="16"/>
        <v>Artikel online anzeigen</v>
      </c>
      <c r="P867" s="44"/>
      <c r="Q867" s="49" t="s">
        <v>3222</v>
      </c>
      <c r="R867" s="37"/>
      <c r="S867" s="55"/>
      <c r="T867" s="40" t="s">
        <v>1145</v>
      </c>
      <c r="U867" s="63" t="s">
        <v>5512</v>
      </c>
    </row>
    <row r="868" spans="1:21" x14ac:dyDescent="0.25">
      <c r="A868" s="1">
        <v>2061</v>
      </c>
      <c r="B868" s="46" t="s">
        <v>499</v>
      </c>
      <c r="C868" s="46" t="s">
        <v>2220</v>
      </c>
      <c r="D868" s="46" t="s">
        <v>2303</v>
      </c>
      <c r="E868" s="47" t="s">
        <v>1119</v>
      </c>
      <c r="F868" s="47" t="s">
        <v>1121</v>
      </c>
      <c r="G868" s="47">
        <v>620475</v>
      </c>
      <c r="H868" s="57">
        <v>244</v>
      </c>
      <c r="I868" s="60">
        <f>IF(R868="UP",VLOOKUP($I$1,Änderungen!$F$1:$G$4,2,FALSE),IF(OR(ISERROR(FIND("NOVOS",B868)),ISERROR(FIND("Design ",B868))),IF(OR(ISERROR(FIND("thanos EVO",B868)),ISERROR(FIND("Design ",B868))),0,96.55),19.35))</f>
        <v>0</v>
      </c>
      <c r="J868" s="40"/>
      <c r="K868" s="40" t="s">
        <v>1171</v>
      </c>
      <c r="L868" s="29">
        <f>IF(K868&lt;&gt;"",IFERROR(VLOOKUP(K868,Rabattwerte_eintragen!$A$3:$C$24,3,FALSE),0),0)</f>
        <v>0</v>
      </c>
      <c r="M868" s="58">
        <f>IF(H868&lt;&gt;"",H868*(1-L868)+I868*(1-VLOOKUP("A1",Rabattwerte_eintragen!$A$3:$C$26,3,FALSE)),"")</f>
        <v>244</v>
      </c>
      <c r="N868" s="40"/>
      <c r="O868" s="39" t="str">
        <f t="shared" si="16"/>
        <v>Artikel online anzeigen</v>
      </c>
      <c r="P868" s="44"/>
      <c r="Q868" s="49" t="s">
        <v>3223</v>
      </c>
      <c r="R868" s="37"/>
      <c r="S868" s="55"/>
      <c r="T868" s="40" t="s">
        <v>1145</v>
      </c>
      <c r="U868" s="63" t="s">
        <v>5513</v>
      </c>
    </row>
    <row r="869" spans="1:21" x14ac:dyDescent="0.25">
      <c r="A869" s="1">
        <v>2063</v>
      </c>
      <c r="B869" s="46" t="s">
        <v>500</v>
      </c>
      <c r="C869" s="46" t="s">
        <v>2220</v>
      </c>
      <c r="D869" s="46" t="s">
        <v>2303</v>
      </c>
      <c r="E869" s="47" t="s">
        <v>1119</v>
      </c>
      <c r="F869" s="47" t="s">
        <v>1121</v>
      </c>
      <c r="G869" s="47">
        <v>620482</v>
      </c>
      <c r="H869" s="57">
        <v>258.85000000000002</v>
      </c>
      <c r="I869" s="60">
        <f>IF(R869="UP",VLOOKUP($I$1,Änderungen!$F$1:$G$4,2,FALSE),IF(OR(ISERROR(FIND("NOVOS",B869)),ISERROR(FIND("Design ",B869))),IF(OR(ISERROR(FIND("thanos EVO",B869)),ISERROR(FIND("Design ",B869))),0,96.55),19.35))</f>
        <v>0</v>
      </c>
      <c r="J869" s="40"/>
      <c r="K869" s="40" t="s">
        <v>1171</v>
      </c>
      <c r="L869" s="29">
        <f>IF(K869&lt;&gt;"",IFERROR(VLOOKUP(K869,Rabattwerte_eintragen!$A$3:$C$24,3,FALSE),0),0)</f>
        <v>0</v>
      </c>
      <c r="M869" s="58">
        <f>IF(H869&lt;&gt;"",H869*(1-L869)+I869*(1-VLOOKUP("A1",Rabattwerte_eintragen!$A$3:$C$26,3,FALSE)),"")</f>
        <v>258.85000000000002</v>
      </c>
      <c r="N869" s="40"/>
      <c r="O869" s="39" t="str">
        <f t="shared" si="16"/>
        <v>Artikel online anzeigen</v>
      </c>
      <c r="P869" s="44"/>
      <c r="Q869" s="49" t="s">
        <v>3224</v>
      </c>
      <c r="R869" s="37"/>
      <c r="S869" s="55"/>
      <c r="T869" s="40" t="s">
        <v>1145</v>
      </c>
      <c r="U869" s="63" t="s">
        <v>5513</v>
      </c>
    </row>
    <row r="870" spans="1:21" x14ac:dyDescent="0.25">
      <c r="A870" s="1">
        <v>2064</v>
      </c>
      <c r="B870" s="46" t="s">
        <v>501</v>
      </c>
      <c r="C870" s="46" t="s">
        <v>2220</v>
      </c>
      <c r="D870" s="46" t="s">
        <v>2303</v>
      </c>
      <c r="E870" s="47" t="s">
        <v>1119</v>
      </c>
      <c r="F870" s="47" t="s">
        <v>1121</v>
      </c>
      <c r="G870" s="47">
        <v>620499</v>
      </c>
      <c r="H870" s="57">
        <v>244</v>
      </c>
      <c r="I870" s="60">
        <f>IF(R870="UP",VLOOKUP($I$1,Änderungen!$F$1:$G$4,2,FALSE),IF(OR(ISERROR(FIND("NOVOS",B870)),ISERROR(FIND("Design ",B870))),IF(OR(ISERROR(FIND("thanos EVO",B870)),ISERROR(FIND("Design ",B870))),0,96.55),19.35))</f>
        <v>0</v>
      </c>
      <c r="J870" s="40"/>
      <c r="K870" s="40" t="s">
        <v>1171</v>
      </c>
      <c r="L870" s="29">
        <f>IF(K870&lt;&gt;"",IFERROR(VLOOKUP(K870,Rabattwerte_eintragen!$A$3:$C$24,3,FALSE),0),0)</f>
        <v>0</v>
      </c>
      <c r="M870" s="58">
        <f>IF(H870&lt;&gt;"",H870*(1-L870)+I870*(1-VLOOKUP("A1",Rabattwerte_eintragen!$A$3:$C$26,3,FALSE)),"")</f>
        <v>244</v>
      </c>
      <c r="N870" s="40"/>
      <c r="O870" s="39" t="str">
        <f t="shared" si="16"/>
        <v>Artikel online anzeigen</v>
      </c>
      <c r="P870" s="44"/>
      <c r="Q870" s="49" t="s">
        <v>3225</v>
      </c>
      <c r="R870" s="37"/>
      <c r="S870" s="55"/>
      <c r="T870" s="40" t="s">
        <v>1145</v>
      </c>
      <c r="U870" s="63" t="s">
        <v>5514</v>
      </c>
    </row>
    <row r="871" spans="1:21" x14ac:dyDescent="0.25">
      <c r="A871" s="1">
        <v>2065</v>
      </c>
      <c r="B871" s="46" t="s">
        <v>502</v>
      </c>
      <c r="C871" s="46" t="s">
        <v>2220</v>
      </c>
      <c r="D871" s="46" t="s">
        <v>2303</v>
      </c>
      <c r="E871" s="47" t="s">
        <v>1119</v>
      </c>
      <c r="F871" s="47" t="s">
        <v>1121</v>
      </c>
      <c r="G871" s="47">
        <v>620505</v>
      </c>
      <c r="H871" s="57">
        <v>258.85000000000002</v>
      </c>
      <c r="I871" s="60">
        <f>IF(R871="UP",VLOOKUP($I$1,Änderungen!$F$1:$G$4,2,FALSE),IF(OR(ISERROR(FIND("NOVOS",B871)),ISERROR(FIND("Design ",B871))),IF(OR(ISERROR(FIND("thanos EVO",B871)),ISERROR(FIND("Design ",B871))),0,96.55),19.35))</f>
        <v>0</v>
      </c>
      <c r="J871" s="40" t="s">
        <v>1019</v>
      </c>
      <c r="K871" s="40" t="s">
        <v>1171</v>
      </c>
      <c r="L871" s="29">
        <f>IF(K871&lt;&gt;"",IFERROR(VLOOKUP(K871,Rabattwerte_eintragen!$A$3:$C$24,3,FALSE),0),0)</f>
        <v>0</v>
      </c>
      <c r="M871" s="58">
        <f>IF(H871&lt;&gt;"",H871*(1-L871)+I871*(1-VLOOKUP("A1",Rabattwerte_eintragen!$A$3:$C$26,3,FALSE)),"")</f>
        <v>258.85000000000002</v>
      </c>
      <c r="N871" s="40"/>
      <c r="O871" s="39" t="str">
        <f t="shared" si="16"/>
        <v>Artikel online anzeigen</v>
      </c>
      <c r="P871" s="44"/>
      <c r="Q871" s="49" t="s">
        <v>3226</v>
      </c>
      <c r="R871" s="37"/>
      <c r="S871" s="55"/>
      <c r="T871" s="40" t="s">
        <v>1145</v>
      </c>
      <c r="U871" s="63" t="s">
        <v>5515</v>
      </c>
    </row>
    <row r="872" spans="1:21" x14ac:dyDescent="0.25">
      <c r="A872" s="1">
        <v>2066</v>
      </c>
      <c r="B872" s="46" t="s">
        <v>503</v>
      </c>
      <c r="C872" s="46" t="s">
        <v>2220</v>
      </c>
      <c r="D872" s="46" t="s">
        <v>2303</v>
      </c>
      <c r="E872" s="47" t="s">
        <v>1119</v>
      </c>
      <c r="F872" s="47" t="s">
        <v>1121</v>
      </c>
      <c r="G872" s="47">
        <v>662758</v>
      </c>
      <c r="H872" s="57">
        <v>315.85000000000002</v>
      </c>
      <c r="I872" s="60">
        <f>IF(R872="UP",VLOOKUP($I$1,Änderungen!$F$1:$G$4,2,FALSE),IF(OR(ISERROR(FIND("NOVOS",B872)),ISERROR(FIND("Design ",B872))),IF(OR(ISERROR(FIND("thanos EVO",B872)),ISERROR(FIND("Design ",B872))),0,96.55),19.35))</f>
        <v>0</v>
      </c>
      <c r="J872" s="40"/>
      <c r="K872" s="40" t="s">
        <v>1171</v>
      </c>
      <c r="L872" s="29">
        <f>IF(K872&lt;&gt;"",IFERROR(VLOOKUP(K872,Rabattwerte_eintragen!$A$3:$C$24,3,FALSE),0),0)</f>
        <v>0</v>
      </c>
      <c r="M872" s="58">
        <f>IF(H872&lt;&gt;"",H872*(1-L872)+I872*(1-VLOOKUP("A1",Rabattwerte_eintragen!$A$3:$C$26,3,FALSE)),"")</f>
        <v>315.85000000000002</v>
      </c>
      <c r="N872" s="40"/>
      <c r="O872" s="39" t="str">
        <f t="shared" si="16"/>
        <v>Artikel online anzeigen</v>
      </c>
      <c r="P872" s="44"/>
      <c r="Q872" s="49" t="s">
        <v>3227</v>
      </c>
      <c r="R872" s="37"/>
      <c r="S872" s="55"/>
      <c r="T872" s="40" t="s">
        <v>1145</v>
      </c>
      <c r="U872" s="63" t="s">
        <v>5516</v>
      </c>
    </row>
    <row r="873" spans="1:21" x14ac:dyDescent="0.25">
      <c r="A873" s="1">
        <v>2067</v>
      </c>
      <c r="B873" s="46" t="s">
        <v>504</v>
      </c>
      <c r="C873" s="46" t="s">
        <v>2220</v>
      </c>
      <c r="D873" s="46" t="s">
        <v>2303</v>
      </c>
      <c r="E873" s="47" t="s">
        <v>1119</v>
      </c>
      <c r="F873" s="47" t="s">
        <v>1121</v>
      </c>
      <c r="G873" s="47">
        <v>662765</v>
      </c>
      <c r="H873" s="57">
        <v>330.7</v>
      </c>
      <c r="I873" s="60">
        <f>IF(R873="UP",VLOOKUP($I$1,Änderungen!$F$1:$G$4,2,FALSE),IF(OR(ISERROR(FIND("NOVOS",B873)),ISERROR(FIND("Design ",B873))),IF(OR(ISERROR(FIND("thanos EVO",B873)),ISERROR(FIND("Design ",B873))),0,96.55),19.35))</f>
        <v>0</v>
      </c>
      <c r="J873" s="40"/>
      <c r="K873" s="40" t="s">
        <v>1171</v>
      </c>
      <c r="L873" s="29">
        <f>IF(K873&lt;&gt;"",IFERROR(VLOOKUP(K873,Rabattwerte_eintragen!$A$3:$C$24,3,FALSE),0),0)</f>
        <v>0</v>
      </c>
      <c r="M873" s="58">
        <f>IF(H873&lt;&gt;"",H873*(1-L873)+I873*(1-VLOOKUP("A1",Rabattwerte_eintragen!$A$3:$C$26,3,FALSE)),"")</f>
        <v>330.7</v>
      </c>
      <c r="N873" s="40"/>
      <c r="O873" s="39" t="str">
        <f t="shared" si="16"/>
        <v>Artikel online anzeigen</v>
      </c>
      <c r="P873" s="44"/>
      <c r="Q873" s="49" t="s">
        <v>3228</v>
      </c>
      <c r="R873" s="37"/>
      <c r="S873" s="55"/>
      <c r="T873" s="40" t="s">
        <v>1145</v>
      </c>
      <c r="U873" s="63" t="s">
        <v>5516</v>
      </c>
    </row>
    <row r="874" spans="1:21" x14ac:dyDescent="0.25">
      <c r="A874" s="1">
        <v>2072</v>
      </c>
      <c r="B874" s="46" t="s">
        <v>506</v>
      </c>
      <c r="C874" s="46" t="s">
        <v>2220</v>
      </c>
      <c r="D874" s="46" t="s">
        <v>2303</v>
      </c>
      <c r="E874" s="47" t="s">
        <v>1119</v>
      </c>
      <c r="F874" s="47" t="s">
        <v>1121</v>
      </c>
      <c r="G874" s="47">
        <v>662819</v>
      </c>
      <c r="H874" s="57">
        <v>384.45</v>
      </c>
      <c r="I874" s="60">
        <f>IF(R874="UP",VLOOKUP($I$1,Änderungen!$F$1:$G$4,2,FALSE),IF(OR(ISERROR(FIND("NOVOS",B874)),ISERROR(FIND("Design ",B874))),IF(OR(ISERROR(FIND("thanos EVO",B874)),ISERROR(FIND("Design ",B874))),0,96.55),19.35))</f>
        <v>0</v>
      </c>
      <c r="J874" s="40"/>
      <c r="K874" s="40" t="s">
        <v>1171</v>
      </c>
      <c r="L874" s="29">
        <f>IF(K874&lt;&gt;"",IFERROR(VLOOKUP(K874,Rabattwerte_eintragen!$A$3:$C$24,3,FALSE),0),0)</f>
        <v>0</v>
      </c>
      <c r="M874" s="58">
        <f>IF(H874&lt;&gt;"",H874*(1-L874)+I874*(1-VLOOKUP("A1",Rabattwerte_eintragen!$A$3:$C$26,3,FALSE)),"")</f>
        <v>384.45</v>
      </c>
      <c r="N874" s="40"/>
      <c r="O874" s="39" t="str">
        <f t="shared" si="16"/>
        <v>Artikel online anzeigen</v>
      </c>
      <c r="P874" s="44"/>
      <c r="Q874" s="49" t="s">
        <v>3229</v>
      </c>
      <c r="R874" s="37"/>
      <c r="S874" s="55"/>
      <c r="T874" s="40" t="s">
        <v>1145</v>
      </c>
      <c r="U874" s="63" t="s">
        <v>5517</v>
      </c>
    </row>
    <row r="875" spans="1:21" x14ac:dyDescent="0.25">
      <c r="A875" s="1">
        <v>2073</v>
      </c>
      <c r="B875" s="46" t="s">
        <v>505</v>
      </c>
      <c r="C875" s="46" t="s">
        <v>2220</v>
      </c>
      <c r="D875" s="46" t="s">
        <v>2303</v>
      </c>
      <c r="E875" s="47" t="s">
        <v>1119</v>
      </c>
      <c r="F875" s="47" t="s">
        <v>1121</v>
      </c>
      <c r="G875" s="47">
        <v>662826</v>
      </c>
      <c r="H875" s="57">
        <v>399.3</v>
      </c>
      <c r="I875" s="60">
        <f>IF(R875="UP",VLOOKUP($I$1,Änderungen!$F$1:$G$4,2,FALSE),IF(OR(ISERROR(FIND("NOVOS",B875)),ISERROR(FIND("Design ",B875))),IF(OR(ISERROR(FIND("thanos EVO",B875)),ISERROR(FIND("Design ",B875))),0,96.55),19.35))</f>
        <v>0</v>
      </c>
      <c r="J875" s="40"/>
      <c r="K875" s="40" t="s">
        <v>1171</v>
      </c>
      <c r="L875" s="29">
        <f>IF(K875&lt;&gt;"",IFERROR(VLOOKUP(K875,Rabattwerte_eintragen!$A$3:$C$24,3,FALSE),0),0)</f>
        <v>0</v>
      </c>
      <c r="M875" s="58">
        <f>IF(H875&lt;&gt;"",H875*(1-L875)+I875*(1-VLOOKUP("A1",Rabattwerte_eintragen!$A$3:$C$26,3,FALSE)),"")</f>
        <v>399.3</v>
      </c>
      <c r="N875" s="40"/>
      <c r="O875" s="39" t="str">
        <f t="shared" si="16"/>
        <v>Artikel online anzeigen</v>
      </c>
      <c r="P875" s="44"/>
      <c r="Q875" s="49" t="s">
        <v>3230</v>
      </c>
      <c r="R875" s="37"/>
      <c r="S875" s="55"/>
      <c r="T875" s="40" t="s">
        <v>1145</v>
      </c>
      <c r="U875" s="63" t="s">
        <v>5517</v>
      </c>
    </row>
    <row r="876" spans="1:21" x14ac:dyDescent="0.25">
      <c r="A876" s="1">
        <v>2068</v>
      </c>
      <c r="B876" s="46" t="s">
        <v>507</v>
      </c>
      <c r="C876" s="46" t="s">
        <v>2220</v>
      </c>
      <c r="D876" s="46" t="s">
        <v>2303</v>
      </c>
      <c r="E876" s="47" t="s">
        <v>1119</v>
      </c>
      <c r="F876" s="47" t="s">
        <v>1121</v>
      </c>
      <c r="G876" s="47">
        <v>662772</v>
      </c>
      <c r="H876" s="57">
        <v>312.60000000000002</v>
      </c>
      <c r="I876" s="60">
        <f>IF(R876="UP",VLOOKUP($I$1,Änderungen!$F$1:$G$4,2,FALSE),IF(OR(ISERROR(FIND("NOVOS",B876)),ISERROR(FIND("Design ",B876))),IF(OR(ISERROR(FIND("thanos EVO",B876)),ISERROR(FIND("Design ",B876))),0,96.55),19.35))</f>
        <v>0</v>
      </c>
      <c r="J876" s="40"/>
      <c r="K876" s="40" t="s">
        <v>1171</v>
      </c>
      <c r="L876" s="29">
        <f>IF(K876&lt;&gt;"",IFERROR(VLOOKUP(K876,Rabattwerte_eintragen!$A$3:$C$24,3,FALSE),0),0)</f>
        <v>0</v>
      </c>
      <c r="M876" s="58">
        <f>IF(H876&lt;&gt;"",H876*(1-L876)+I876*(1-VLOOKUP("A1",Rabattwerte_eintragen!$A$3:$C$26,3,FALSE)),"")</f>
        <v>312.60000000000002</v>
      </c>
      <c r="N876" s="40"/>
      <c r="O876" s="39" t="str">
        <f t="shared" si="16"/>
        <v>Artikel online anzeigen</v>
      </c>
      <c r="P876" s="44"/>
      <c r="Q876" s="49" t="s">
        <v>3231</v>
      </c>
      <c r="R876" s="37"/>
      <c r="S876" s="55"/>
      <c r="T876" s="40" t="s">
        <v>1145</v>
      </c>
      <c r="U876" s="63" t="s">
        <v>5518</v>
      </c>
    </row>
    <row r="877" spans="1:21" x14ac:dyDescent="0.25">
      <c r="A877" s="1">
        <v>2069</v>
      </c>
      <c r="B877" s="46" t="s">
        <v>508</v>
      </c>
      <c r="C877" s="46" t="s">
        <v>2220</v>
      </c>
      <c r="D877" s="46" t="s">
        <v>2303</v>
      </c>
      <c r="E877" s="47" t="s">
        <v>1119</v>
      </c>
      <c r="F877" s="47" t="s">
        <v>1121</v>
      </c>
      <c r="G877" s="47">
        <v>662789</v>
      </c>
      <c r="H877" s="57">
        <v>327.45</v>
      </c>
      <c r="I877" s="60">
        <f>IF(R877="UP",VLOOKUP($I$1,Änderungen!$F$1:$G$4,2,FALSE),IF(OR(ISERROR(FIND("NOVOS",B877)),ISERROR(FIND("Design ",B877))),IF(OR(ISERROR(FIND("thanos EVO",B877)),ISERROR(FIND("Design ",B877))),0,96.55),19.35))</f>
        <v>0</v>
      </c>
      <c r="J877" s="40"/>
      <c r="K877" s="40" t="s">
        <v>1171</v>
      </c>
      <c r="L877" s="29">
        <f>IF(K877&lt;&gt;"",IFERROR(VLOOKUP(K877,Rabattwerte_eintragen!$A$3:$C$24,3,FALSE),0),0)</f>
        <v>0</v>
      </c>
      <c r="M877" s="58">
        <f>IF(H877&lt;&gt;"",H877*(1-L877)+I877*(1-VLOOKUP("A1",Rabattwerte_eintragen!$A$3:$C$26,3,FALSE)),"")</f>
        <v>327.45</v>
      </c>
      <c r="N877" s="40"/>
      <c r="O877" s="39" t="str">
        <f t="shared" si="16"/>
        <v>Artikel online anzeigen</v>
      </c>
      <c r="P877" s="44"/>
      <c r="Q877" s="49" t="s">
        <v>3232</v>
      </c>
      <c r="R877" s="37"/>
      <c r="S877" s="55"/>
      <c r="T877" s="40" t="s">
        <v>1145</v>
      </c>
      <c r="U877" s="63" t="s">
        <v>5518</v>
      </c>
    </row>
    <row r="878" spans="1:21" x14ac:dyDescent="0.25">
      <c r="A878" s="1">
        <v>2070</v>
      </c>
      <c r="B878" s="46" t="s">
        <v>509</v>
      </c>
      <c r="C878" s="46" t="s">
        <v>2220</v>
      </c>
      <c r="D878" s="46" t="s">
        <v>2303</v>
      </c>
      <c r="E878" s="47" t="s">
        <v>1119</v>
      </c>
      <c r="F878" s="47" t="s">
        <v>1121</v>
      </c>
      <c r="G878" s="47">
        <v>662796</v>
      </c>
      <c r="H878" s="57">
        <v>312.60000000000002</v>
      </c>
      <c r="I878" s="60">
        <f>IF(R878="UP",VLOOKUP($I$1,Änderungen!$F$1:$G$4,2,FALSE),IF(OR(ISERROR(FIND("NOVOS",B878)),ISERROR(FIND("Design ",B878))),IF(OR(ISERROR(FIND("thanos EVO",B878)),ISERROR(FIND("Design ",B878))),0,96.55),19.35))</f>
        <v>0</v>
      </c>
      <c r="J878" s="40"/>
      <c r="K878" s="40" t="s">
        <v>1171</v>
      </c>
      <c r="L878" s="29">
        <f>IF(K878&lt;&gt;"",IFERROR(VLOOKUP(K878,Rabattwerte_eintragen!$A$3:$C$24,3,FALSE),0),0)</f>
        <v>0</v>
      </c>
      <c r="M878" s="58">
        <f>IF(H878&lt;&gt;"",H878*(1-L878)+I878*(1-VLOOKUP("A1",Rabattwerte_eintragen!$A$3:$C$26,3,FALSE)),"")</f>
        <v>312.60000000000002</v>
      </c>
      <c r="N878" s="40"/>
      <c r="O878" s="39" t="str">
        <f t="shared" si="16"/>
        <v>Artikel online anzeigen</v>
      </c>
      <c r="P878" s="44"/>
      <c r="Q878" s="49" t="s">
        <v>3233</v>
      </c>
      <c r="R878" s="37"/>
      <c r="S878" s="55"/>
      <c r="T878" s="40" t="s">
        <v>1145</v>
      </c>
      <c r="U878" s="63" t="s">
        <v>5519</v>
      </c>
    </row>
    <row r="879" spans="1:21" x14ac:dyDescent="0.25">
      <c r="A879" s="1">
        <v>2071</v>
      </c>
      <c r="B879" s="46" t="s">
        <v>510</v>
      </c>
      <c r="C879" s="46" t="s">
        <v>2220</v>
      </c>
      <c r="D879" s="46" t="s">
        <v>2303</v>
      </c>
      <c r="E879" s="47" t="s">
        <v>1119</v>
      </c>
      <c r="F879" s="47" t="s">
        <v>1121</v>
      </c>
      <c r="G879" s="47">
        <v>662802</v>
      </c>
      <c r="H879" s="57">
        <v>327.45</v>
      </c>
      <c r="I879" s="60">
        <f>IF(R879="UP",VLOOKUP($I$1,Änderungen!$F$1:$G$4,2,FALSE),IF(OR(ISERROR(FIND("NOVOS",B879)),ISERROR(FIND("Design ",B879))),IF(OR(ISERROR(FIND("thanos EVO",B879)),ISERROR(FIND("Design ",B879))),0,96.55),19.35))</f>
        <v>0</v>
      </c>
      <c r="J879" s="40"/>
      <c r="K879" s="40" t="s">
        <v>1171</v>
      </c>
      <c r="L879" s="29">
        <f>IF(K879&lt;&gt;"",IFERROR(VLOOKUP(K879,Rabattwerte_eintragen!$A$3:$C$24,3,FALSE),0),0)</f>
        <v>0</v>
      </c>
      <c r="M879" s="58">
        <f>IF(H879&lt;&gt;"",H879*(1-L879)+I879*(1-VLOOKUP("A1",Rabattwerte_eintragen!$A$3:$C$26,3,FALSE)),"")</f>
        <v>327.45</v>
      </c>
      <c r="N879" s="40"/>
      <c r="O879" s="39" t="str">
        <f t="shared" si="16"/>
        <v>Artikel online anzeigen</v>
      </c>
      <c r="P879" s="44"/>
      <c r="Q879" s="49" t="s">
        <v>3234</v>
      </c>
      <c r="R879" s="37"/>
      <c r="S879" s="55"/>
      <c r="T879" s="40" t="s">
        <v>1145</v>
      </c>
      <c r="U879" s="63" t="s">
        <v>5520</v>
      </c>
    </row>
    <row r="880" spans="1:21" x14ac:dyDescent="0.25">
      <c r="A880" s="1">
        <v>2078</v>
      </c>
      <c r="B880" s="46" t="s">
        <v>515</v>
      </c>
      <c r="C880" s="46" t="s">
        <v>2220</v>
      </c>
      <c r="D880" s="46" t="s">
        <v>2303</v>
      </c>
      <c r="E880" s="47" t="s">
        <v>1119</v>
      </c>
      <c r="F880" s="47" t="s">
        <v>1121</v>
      </c>
      <c r="G880" s="47">
        <v>699310</v>
      </c>
      <c r="H880" s="57">
        <v>320.60000000000002</v>
      </c>
      <c r="I880" s="60">
        <f>IF(R880="UP",VLOOKUP($I$1,Änderungen!$F$1:$G$4,2,FALSE),IF(OR(ISERROR(FIND("NOVOS",B880)),ISERROR(FIND("Design ",B880))),IF(OR(ISERROR(FIND("thanos EVO",B880)),ISERROR(FIND("Design ",B880))),0,96.55),19.35))</f>
        <v>0</v>
      </c>
      <c r="J880" s="40"/>
      <c r="K880" s="40" t="s">
        <v>1171</v>
      </c>
      <c r="L880" s="29">
        <f>IF(K880&lt;&gt;"",IFERROR(VLOOKUP(K880,Rabattwerte_eintragen!$A$3:$C$24,3,FALSE),0),0)</f>
        <v>0</v>
      </c>
      <c r="M880" s="58">
        <f>IF(H880&lt;&gt;"",H880*(1-L880)+I880*(1-VLOOKUP("A1",Rabattwerte_eintragen!$A$3:$C$26,3,FALSE)),"")</f>
        <v>320.60000000000002</v>
      </c>
      <c r="N880" s="40"/>
      <c r="O880" s="39" t="str">
        <f t="shared" si="16"/>
        <v>Artikel online anzeigen</v>
      </c>
      <c r="P880" s="44"/>
      <c r="Q880" s="49" t="s">
        <v>3235</v>
      </c>
      <c r="R880" s="37"/>
      <c r="S880" s="55"/>
      <c r="T880" s="40" t="s">
        <v>1145</v>
      </c>
      <c r="U880" s="63" t="s">
        <v>5521</v>
      </c>
    </row>
    <row r="881" spans="1:21" x14ac:dyDescent="0.25">
      <c r="A881" s="1">
        <v>2079</v>
      </c>
      <c r="B881" s="46" t="s">
        <v>516</v>
      </c>
      <c r="C881" s="46" t="s">
        <v>2220</v>
      </c>
      <c r="D881" s="46" t="s">
        <v>2303</v>
      </c>
      <c r="E881" s="47" t="s">
        <v>1119</v>
      </c>
      <c r="F881" s="47" t="s">
        <v>1121</v>
      </c>
      <c r="G881" s="47">
        <v>699327</v>
      </c>
      <c r="H881" s="57">
        <v>335.45000000000005</v>
      </c>
      <c r="I881" s="60">
        <f>IF(R881="UP",VLOOKUP($I$1,Änderungen!$F$1:$G$4,2,FALSE),IF(OR(ISERROR(FIND("NOVOS",B881)),ISERROR(FIND("Design ",B881))),IF(OR(ISERROR(FIND("thanos EVO",B881)),ISERROR(FIND("Design ",B881))),0,96.55),19.35))</f>
        <v>0</v>
      </c>
      <c r="J881" s="40"/>
      <c r="K881" s="40" t="s">
        <v>1171</v>
      </c>
      <c r="L881" s="29">
        <f>IF(K881&lt;&gt;"",IFERROR(VLOOKUP(K881,Rabattwerte_eintragen!$A$3:$C$24,3,FALSE),0),0)</f>
        <v>0</v>
      </c>
      <c r="M881" s="58">
        <f>IF(H881&lt;&gt;"",H881*(1-L881)+I881*(1-VLOOKUP("A1",Rabattwerte_eintragen!$A$3:$C$26,3,FALSE)),"")</f>
        <v>335.45000000000005</v>
      </c>
      <c r="N881" s="40"/>
      <c r="O881" s="39" t="str">
        <f t="shared" si="16"/>
        <v>Artikel online anzeigen</v>
      </c>
      <c r="P881" s="44"/>
      <c r="Q881" s="49" t="s">
        <v>3236</v>
      </c>
      <c r="R881" s="37"/>
      <c r="S881" s="55"/>
      <c r="T881" s="40" t="s">
        <v>1145</v>
      </c>
      <c r="U881" s="63" t="s">
        <v>5521</v>
      </c>
    </row>
    <row r="882" spans="1:21" x14ac:dyDescent="0.25">
      <c r="A882" s="1">
        <v>2080</v>
      </c>
      <c r="B882" s="46" t="s">
        <v>517</v>
      </c>
      <c r="C882" s="46" t="s">
        <v>2220</v>
      </c>
      <c r="D882" s="46" t="s">
        <v>2303</v>
      </c>
      <c r="E882" s="47" t="s">
        <v>1119</v>
      </c>
      <c r="F882" s="47" t="s">
        <v>1121</v>
      </c>
      <c r="G882" s="47">
        <v>699334</v>
      </c>
      <c r="H882" s="57">
        <v>389.20000000000005</v>
      </c>
      <c r="I882" s="60">
        <f>IF(R882="UP",VLOOKUP($I$1,Änderungen!$F$1:$G$4,2,FALSE),IF(OR(ISERROR(FIND("NOVOS",B882)),ISERROR(FIND("Design ",B882))),IF(OR(ISERROR(FIND("thanos EVO",B882)),ISERROR(FIND("Design ",B882))),0,96.55),19.35))</f>
        <v>0</v>
      </c>
      <c r="J882" s="40"/>
      <c r="K882" s="40" t="s">
        <v>1171</v>
      </c>
      <c r="L882" s="29">
        <f>IF(K882&lt;&gt;"",IFERROR(VLOOKUP(K882,Rabattwerte_eintragen!$A$3:$C$24,3,FALSE),0),0)</f>
        <v>0</v>
      </c>
      <c r="M882" s="58">
        <f>IF(H882&lt;&gt;"",H882*(1-L882)+I882*(1-VLOOKUP("A1",Rabattwerte_eintragen!$A$3:$C$26,3,FALSE)),"")</f>
        <v>389.20000000000005</v>
      </c>
      <c r="N882" s="40"/>
      <c r="O882" s="39" t="str">
        <f t="shared" si="16"/>
        <v>Artikel online anzeigen</v>
      </c>
      <c r="P882" s="44"/>
      <c r="Q882" s="49" t="s">
        <v>3237</v>
      </c>
      <c r="R882" s="37"/>
      <c r="S882" s="55"/>
      <c r="T882" s="40" t="s">
        <v>1145</v>
      </c>
      <c r="U882" s="63" t="s">
        <v>5522</v>
      </c>
    </row>
    <row r="883" spans="1:21" x14ac:dyDescent="0.25">
      <c r="A883" s="1">
        <v>2081</v>
      </c>
      <c r="B883" s="46" t="s">
        <v>518</v>
      </c>
      <c r="C883" s="46" t="s">
        <v>2220</v>
      </c>
      <c r="D883" s="46" t="s">
        <v>2303</v>
      </c>
      <c r="E883" s="47" t="s">
        <v>1119</v>
      </c>
      <c r="F883" s="47" t="s">
        <v>1121</v>
      </c>
      <c r="G883" s="47">
        <v>699341</v>
      </c>
      <c r="H883" s="57">
        <v>404.05</v>
      </c>
      <c r="I883" s="60">
        <f>IF(R883="UP",VLOOKUP($I$1,Änderungen!$F$1:$G$4,2,FALSE),IF(OR(ISERROR(FIND("NOVOS",B883)),ISERROR(FIND("Design ",B883))),IF(OR(ISERROR(FIND("thanos EVO",B883)),ISERROR(FIND("Design ",B883))),0,96.55),19.35))</f>
        <v>0</v>
      </c>
      <c r="J883" s="40"/>
      <c r="K883" s="40" t="s">
        <v>1171</v>
      </c>
      <c r="L883" s="29">
        <f>IF(K883&lt;&gt;"",IFERROR(VLOOKUP(K883,Rabattwerte_eintragen!$A$3:$C$24,3,FALSE),0),0)</f>
        <v>0</v>
      </c>
      <c r="M883" s="58">
        <f>IF(H883&lt;&gt;"",H883*(1-L883)+I883*(1-VLOOKUP("A1",Rabattwerte_eintragen!$A$3:$C$26,3,FALSE)),"")</f>
        <v>404.05</v>
      </c>
      <c r="N883" s="40"/>
      <c r="O883" s="39" t="str">
        <f t="shared" si="16"/>
        <v>Artikel online anzeigen</v>
      </c>
      <c r="P883" s="44"/>
      <c r="Q883" s="49" t="s">
        <v>3238</v>
      </c>
      <c r="R883" s="37"/>
      <c r="S883" s="55"/>
      <c r="T883" s="40" t="s">
        <v>1145</v>
      </c>
      <c r="U883" s="63" t="s">
        <v>5522</v>
      </c>
    </row>
    <row r="884" spans="1:21" x14ac:dyDescent="0.25">
      <c r="A884" s="1">
        <v>2074</v>
      </c>
      <c r="B884" s="46" t="s">
        <v>511</v>
      </c>
      <c r="C884" s="46" t="s">
        <v>2220</v>
      </c>
      <c r="D884" s="46" t="s">
        <v>2303</v>
      </c>
      <c r="E884" s="47" t="s">
        <v>1119</v>
      </c>
      <c r="F884" s="47" t="s">
        <v>1121</v>
      </c>
      <c r="G884" s="47">
        <v>662833</v>
      </c>
      <c r="H884" s="57">
        <v>320.60000000000002</v>
      </c>
      <c r="I884" s="60">
        <f>IF(R884="UP",VLOOKUP($I$1,Änderungen!$F$1:$G$4,2,FALSE),IF(OR(ISERROR(FIND("NOVOS",B884)),ISERROR(FIND("Design ",B884))),IF(OR(ISERROR(FIND("thanos EVO",B884)),ISERROR(FIND("Design ",B884))),0,96.55),19.35))</f>
        <v>0</v>
      </c>
      <c r="J884" s="40"/>
      <c r="K884" s="40" t="s">
        <v>1171</v>
      </c>
      <c r="L884" s="29">
        <f>IF(K884&lt;&gt;"",IFERROR(VLOOKUP(K884,Rabattwerte_eintragen!$A$3:$C$24,3,FALSE),0),0)</f>
        <v>0</v>
      </c>
      <c r="M884" s="58">
        <f>IF(H884&lt;&gt;"",H884*(1-L884)+I884*(1-VLOOKUP("A1",Rabattwerte_eintragen!$A$3:$C$26,3,FALSE)),"")</f>
        <v>320.60000000000002</v>
      </c>
      <c r="N884" s="40"/>
      <c r="O884" s="39" t="str">
        <f t="shared" si="16"/>
        <v>Artikel online anzeigen</v>
      </c>
      <c r="P884" s="44"/>
      <c r="Q884" s="49" t="s">
        <v>3239</v>
      </c>
      <c r="R884" s="37"/>
      <c r="S884" s="55"/>
      <c r="T884" s="40" t="s">
        <v>1145</v>
      </c>
      <c r="U884" s="63" t="s">
        <v>5523</v>
      </c>
    </row>
    <row r="885" spans="1:21" x14ac:dyDescent="0.25">
      <c r="A885" s="1">
        <v>2075</v>
      </c>
      <c r="B885" s="46" t="s">
        <v>512</v>
      </c>
      <c r="C885" s="46" t="s">
        <v>2220</v>
      </c>
      <c r="D885" s="46" t="s">
        <v>2303</v>
      </c>
      <c r="E885" s="47" t="s">
        <v>1119</v>
      </c>
      <c r="F885" s="47" t="s">
        <v>1121</v>
      </c>
      <c r="G885" s="47">
        <v>662840</v>
      </c>
      <c r="H885" s="57">
        <v>335.45000000000005</v>
      </c>
      <c r="I885" s="60">
        <f>IF(R885="UP",VLOOKUP($I$1,Änderungen!$F$1:$G$4,2,FALSE),IF(OR(ISERROR(FIND("NOVOS",B885)),ISERROR(FIND("Design ",B885))),IF(OR(ISERROR(FIND("thanos EVO",B885)),ISERROR(FIND("Design ",B885))),0,96.55),19.35))</f>
        <v>0</v>
      </c>
      <c r="J885" s="40"/>
      <c r="K885" s="40" t="s">
        <v>1171</v>
      </c>
      <c r="L885" s="29">
        <f>IF(K885&lt;&gt;"",IFERROR(VLOOKUP(K885,Rabattwerte_eintragen!$A$3:$C$24,3,FALSE),0),0)</f>
        <v>0</v>
      </c>
      <c r="M885" s="58">
        <f>IF(H885&lt;&gt;"",H885*(1-L885)+I885*(1-VLOOKUP("A1",Rabattwerte_eintragen!$A$3:$C$26,3,FALSE)),"")</f>
        <v>335.45000000000005</v>
      </c>
      <c r="N885" s="40"/>
      <c r="O885" s="39" t="str">
        <f t="shared" si="16"/>
        <v>Artikel online anzeigen</v>
      </c>
      <c r="P885" s="44"/>
      <c r="Q885" s="49" t="s">
        <v>3240</v>
      </c>
      <c r="R885" s="37"/>
      <c r="S885" s="55"/>
      <c r="T885" s="40" t="s">
        <v>1145</v>
      </c>
      <c r="U885" s="63" t="s">
        <v>5523</v>
      </c>
    </row>
    <row r="886" spans="1:21" x14ac:dyDescent="0.25">
      <c r="A886" s="1">
        <v>2076</v>
      </c>
      <c r="B886" s="46" t="s">
        <v>513</v>
      </c>
      <c r="C886" s="46" t="s">
        <v>2220</v>
      </c>
      <c r="D886" s="46" t="s">
        <v>2303</v>
      </c>
      <c r="E886" s="47" t="s">
        <v>1119</v>
      </c>
      <c r="F886" s="47" t="s">
        <v>1121</v>
      </c>
      <c r="G886" s="47">
        <v>662857</v>
      </c>
      <c r="H886" s="57">
        <v>389.20000000000005</v>
      </c>
      <c r="I886" s="60">
        <f>IF(R886="UP",VLOOKUP($I$1,Änderungen!$F$1:$G$4,2,FALSE),IF(OR(ISERROR(FIND("NOVOS",B886)),ISERROR(FIND("Design ",B886))),IF(OR(ISERROR(FIND("thanos EVO",B886)),ISERROR(FIND("Design ",B886))),0,96.55),19.35))</f>
        <v>0</v>
      </c>
      <c r="J886" s="40"/>
      <c r="K886" s="40" t="s">
        <v>1171</v>
      </c>
      <c r="L886" s="29">
        <f>IF(K886&lt;&gt;"",IFERROR(VLOOKUP(K886,Rabattwerte_eintragen!$A$3:$C$24,3,FALSE),0),0)</f>
        <v>0</v>
      </c>
      <c r="M886" s="58">
        <f>IF(H886&lt;&gt;"",H886*(1-L886)+I886*(1-VLOOKUP("A1",Rabattwerte_eintragen!$A$3:$C$26,3,FALSE)),"")</f>
        <v>389.20000000000005</v>
      </c>
      <c r="N886" s="40"/>
      <c r="O886" s="39" t="str">
        <f t="shared" si="16"/>
        <v>Artikel online anzeigen</v>
      </c>
      <c r="P886" s="44"/>
      <c r="Q886" s="49" t="s">
        <v>3241</v>
      </c>
      <c r="R886" s="37"/>
      <c r="S886" s="55"/>
      <c r="T886" s="40" t="s">
        <v>1145</v>
      </c>
      <c r="U886" s="63" t="s">
        <v>5524</v>
      </c>
    </row>
    <row r="887" spans="1:21" x14ac:dyDescent="0.25">
      <c r="A887" s="1">
        <v>2077</v>
      </c>
      <c r="B887" s="46" t="s">
        <v>514</v>
      </c>
      <c r="C887" s="46" t="s">
        <v>2220</v>
      </c>
      <c r="D887" s="46" t="s">
        <v>2303</v>
      </c>
      <c r="E887" s="47" t="s">
        <v>1119</v>
      </c>
      <c r="F887" s="47" t="s">
        <v>1121</v>
      </c>
      <c r="G887" s="47">
        <v>662864</v>
      </c>
      <c r="H887" s="57">
        <v>404.05</v>
      </c>
      <c r="I887" s="60">
        <f>IF(R887="UP",VLOOKUP($I$1,Änderungen!$F$1:$G$4,2,FALSE),IF(OR(ISERROR(FIND("NOVOS",B887)),ISERROR(FIND("Design ",B887))),IF(OR(ISERROR(FIND("thanos EVO",B887)),ISERROR(FIND("Design ",B887))),0,96.55),19.35))</f>
        <v>0</v>
      </c>
      <c r="J887" s="40"/>
      <c r="K887" s="40" t="s">
        <v>1171</v>
      </c>
      <c r="L887" s="29">
        <f>IF(K887&lt;&gt;"",IFERROR(VLOOKUP(K887,Rabattwerte_eintragen!$A$3:$C$24,3,FALSE),0),0)</f>
        <v>0</v>
      </c>
      <c r="M887" s="58">
        <f>IF(H887&lt;&gt;"",H887*(1-L887)+I887*(1-VLOOKUP("A1",Rabattwerte_eintragen!$A$3:$C$26,3,FALSE)),"")</f>
        <v>404.05</v>
      </c>
      <c r="N887" s="40"/>
      <c r="O887" s="39" t="str">
        <f t="shared" si="16"/>
        <v>Artikel online anzeigen</v>
      </c>
      <c r="P887" s="44"/>
      <c r="Q887" s="49" t="s">
        <v>3242</v>
      </c>
      <c r="R887" s="37"/>
      <c r="S887" s="55"/>
      <c r="T887" s="40" t="s">
        <v>1145</v>
      </c>
      <c r="U887" s="63" t="s">
        <v>5524</v>
      </c>
    </row>
    <row r="888" spans="1:21" x14ac:dyDescent="0.25">
      <c r="A888" s="1">
        <v>10632</v>
      </c>
      <c r="B888" s="46" t="s">
        <v>1037</v>
      </c>
      <c r="C888" s="46" t="s">
        <v>2220</v>
      </c>
      <c r="D888" s="46" t="s">
        <v>2303</v>
      </c>
      <c r="E888" s="47" t="s">
        <v>1119</v>
      </c>
      <c r="F888" s="47" t="s">
        <v>1121</v>
      </c>
      <c r="G888" s="47">
        <v>798020</v>
      </c>
      <c r="H888" s="57">
        <v>220.9</v>
      </c>
      <c r="I888" s="60">
        <f>IF(R888="UP",VLOOKUP($I$1,Änderungen!$F$1:$G$4,2,FALSE),IF(OR(ISERROR(FIND("NOVOS",B888)),ISERROR(FIND("Design ",B888))),IF(OR(ISERROR(FIND("thanos EVO",B888)),ISERROR(FIND("Design ",B888))),0,96.55),19.35))</f>
        <v>0</v>
      </c>
      <c r="J888" s="40"/>
      <c r="K888" s="40" t="s">
        <v>1190</v>
      </c>
      <c r="L888" s="29">
        <f>IF(K888&lt;&gt;"",IFERROR(VLOOKUP(K888,Rabattwerte_eintragen!$A$3:$C$24,3,FALSE),0),0)</f>
        <v>0</v>
      </c>
      <c r="M888" s="58">
        <f>IF(H888&lt;&gt;"",H888*(1-L888)+I888*(1-VLOOKUP("A1",Rabattwerte_eintragen!$A$3:$C$26,3,FALSE)),"")</f>
        <v>220.9</v>
      </c>
      <c r="N888" s="40"/>
      <c r="O888" s="39" t="str">
        <f t="shared" si="16"/>
        <v>Artikel online anzeigen</v>
      </c>
      <c r="P888" s="44"/>
      <c r="Q888" s="49" t="s">
        <v>3243</v>
      </c>
      <c r="R888" s="37"/>
      <c r="S888" s="55"/>
      <c r="T888" s="40" t="s">
        <v>1144</v>
      </c>
      <c r="U888" s="63" t="s">
        <v>5525</v>
      </c>
    </row>
    <row r="889" spans="1:21" x14ac:dyDescent="0.25">
      <c r="A889" s="1">
        <v>10633</v>
      </c>
      <c r="B889" s="46" t="s">
        <v>1038</v>
      </c>
      <c r="C889" s="46" t="s">
        <v>2220</v>
      </c>
      <c r="D889" s="46" t="s">
        <v>2303</v>
      </c>
      <c r="E889" s="47" t="s">
        <v>1119</v>
      </c>
      <c r="F889" s="47" t="s">
        <v>1121</v>
      </c>
      <c r="G889" s="47">
        <v>798037</v>
      </c>
      <c r="H889" s="57">
        <v>230.9</v>
      </c>
      <c r="I889" s="60">
        <f>IF(R889="UP",VLOOKUP($I$1,Änderungen!$F$1:$G$4,2,FALSE),IF(OR(ISERROR(FIND("NOVOS",B889)),ISERROR(FIND("Design ",B889))),IF(OR(ISERROR(FIND("thanos EVO",B889)),ISERROR(FIND("Design ",B889))),0,96.55),19.35))</f>
        <v>0</v>
      </c>
      <c r="J889" s="40"/>
      <c r="K889" s="40" t="s">
        <v>1190</v>
      </c>
      <c r="L889" s="29">
        <f>IF(K889&lt;&gt;"",IFERROR(VLOOKUP(K889,Rabattwerte_eintragen!$A$3:$C$24,3,FALSE),0),0)</f>
        <v>0</v>
      </c>
      <c r="M889" s="58">
        <f>IF(H889&lt;&gt;"",H889*(1-L889)+I889*(1-VLOOKUP("A1",Rabattwerte_eintragen!$A$3:$C$26,3,FALSE)),"")</f>
        <v>230.9</v>
      </c>
      <c r="N889" s="40"/>
      <c r="O889" s="39" t="str">
        <f t="shared" si="16"/>
        <v>Artikel online anzeigen</v>
      </c>
      <c r="P889" s="44"/>
      <c r="Q889" s="49" t="s">
        <v>3244</v>
      </c>
      <c r="R889" s="37"/>
      <c r="S889" s="55"/>
      <c r="T889" s="40" t="s">
        <v>1144</v>
      </c>
      <c r="U889" s="63" t="s">
        <v>5525</v>
      </c>
    </row>
    <row r="890" spans="1:21" x14ac:dyDescent="0.25">
      <c r="A890" s="1">
        <v>3519</v>
      </c>
      <c r="B890" s="46" t="s">
        <v>1627</v>
      </c>
      <c r="C890" s="46" t="s">
        <v>2220</v>
      </c>
      <c r="D890" s="46" t="s">
        <v>2304</v>
      </c>
      <c r="E890" s="47" t="s">
        <v>1119</v>
      </c>
      <c r="F890" s="47" t="s">
        <v>1121</v>
      </c>
      <c r="G890" s="47">
        <v>654166</v>
      </c>
      <c r="H890" s="57">
        <v>124.9</v>
      </c>
      <c r="I890" s="60">
        <f>IF(R890="UP",VLOOKUP($I$1,Änderungen!$F$1:$G$4,2,FALSE),IF(OR(ISERROR(FIND("NOVOS",B890)),ISERROR(FIND("Design ",B890))),IF(OR(ISERROR(FIND("thanos EVO",B890)),ISERROR(FIND("Design ",B890))),0,96.55),19.35))</f>
        <v>0</v>
      </c>
      <c r="J890" s="40"/>
      <c r="K890" s="40" t="s">
        <v>1171</v>
      </c>
      <c r="L890" s="29">
        <f>IF(K890&lt;&gt;"",IFERROR(VLOOKUP(K890,Rabattwerte_eintragen!$A$3:$C$24,3,FALSE),0),0)</f>
        <v>0</v>
      </c>
      <c r="M890" s="58">
        <f>IF(H890&lt;&gt;"",H890*(1-L890)+I890*(1-VLOOKUP("A1",Rabattwerte_eintragen!$A$3:$C$26,3,FALSE)),"")</f>
        <v>124.9</v>
      </c>
      <c r="N890" s="40"/>
      <c r="O890" s="39" t="str">
        <f t="shared" si="16"/>
        <v>Artikel online anzeigen</v>
      </c>
      <c r="P890" s="44"/>
      <c r="Q890" s="49" t="s">
        <v>3245</v>
      </c>
      <c r="R890" s="37"/>
      <c r="S890" s="55"/>
      <c r="T890" s="40" t="s">
        <v>1145</v>
      </c>
      <c r="U890" s="63" t="s">
        <v>5526</v>
      </c>
    </row>
    <row r="891" spans="1:21" x14ac:dyDescent="0.25">
      <c r="A891" s="1">
        <v>3520</v>
      </c>
      <c r="B891" s="46" t="s">
        <v>1628</v>
      </c>
      <c r="C891" s="46" t="s">
        <v>2220</v>
      </c>
      <c r="D891" s="46" t="s">
        <v>2304</v>
      </c>
      <c r="E891" s="47" t="s">
        <v>1119</v>
      </c>
      <c r="F891" s="47" t="s">
        <v>1121</v>
      </c>
      <c r="G891" s="47">
        <v>660518</v>
      </c>
      <c r="H891" s="57">
        <v>124.9</v>
      </c>
      <c r="I891" s="60">
        <f>IF(R891="UP",VLOOKUP($I$1,Änderungen!$F$1:$G$4,2,FALSE),IF(OR(ISERROR(FIND("NOVOS",B891)),ISERROR(FIND("Design ",B891))),IF(OR(ISERROR(FIND("thanos EVO",B891)),ISERROR(FIND("Design ",B891))),0,96.55),19.35))</f>
        <v>0</v>
      </c>
      <c r="J891" s="40"/>
      <c r="K891" s="40" t="s">
        <v>1171</v>
      </c>
      <c r="L891" s="29">
        <f>IF(K891&lt;&gt;"",IFERROR(VLOOKUP(K891,Rabattwerte_eintragen!$A$3:$C$24,3,FALSE),0),0)</f>
        <v>0</v>
      </c>
      <c r="M891" s="58">
        <f>IF(H891&lt;&gt;"",H891*(1-L891)+I891*(1-VLOOKUP("A1",Rabattwerte_eintragen!$A$3:$C$26,3,FALSE)),"")</f>
        <v>124.9</v>
      </c>
      <c r="N891" s="40"/>
      <c r="O891" s="39" t="str">
        <f t="shared" si="16"/>
        <v>Artikel online anzeigen</v>
      </c>
      <c r="P891" s="44"/>
      <c r="Q891" s="49" t="s">
        <v>3246</v>
      </c>
      <c r="R891" s="37"/>
      <c r="S891" s="55"/>
      <c r="T891" s="40" t="s">
        <v>1145</v>
      </c>
      <c r="U891" s="63" t="s">
        <v>5527</v>
      </c>
    </row>
    <row r="892" spans="1:21" x14ac:dyDescent="0.25">
      <c r="A892" s="1">
        <v>3521</v>
      </c>
      <c r="B892" s="46" t="s">
        <v>519</v>
      </c>
      <c r="C892" s="46" t="s">
        <v>2220</v>
      </c>
      <c r="D892" s="46" t="s">
        <v>2304</v>
      </c>
      <c r="E892" s="47" t="s">
        <v>1119</v>
      </c>
      <c r="F892" s="47" t="s">
        <v>1121</v>
      </c>
      <c r="G892" s="47">
        <v>641395</v>
      </c>
      <c r="H892" s="57">
        <v>124.9</v>
      </c>
      <c r="I892" s="60">
        <f>IF(R892="UP",VLOOKUP($I$1,Änderungen!$F$1:$G$4,2,FALSE),IF(OR(ISERROR(FIND("NOVOS",B892)),ISERROR(FIND("Design ",B892))),IF(OR(ISERROR(FIND("thanos EVO",B892)),ISERROR(FIND("Design ",B892))),0,96.55),19.35))</f>
        <v>0</v>
      </c>
      <c r="J892" s="40"/>
      <c r="K892" s="40" t="s">
        <v>1171</v>
      </c>
      <c r="L892" s="29">
        <f>IF(K892&lt;&gt;"",IFERROR(VLOOKUP(K892,Rabattwerte_eintragen!$A$3:$C$24,3,FALSE),0),0)</f>
        <v>0</v>
      </c>
      <c r="M892" s="58">
        <f>IF(H892&lt;&gt;"",H892*(1-L892)+I892*(1-VLOOKUP("A1",Rabattwerte_eintragen!$A$3:$C$26,3,FALSE)),"")</f>
        <v>124.9</v>
      </c>
      <c r="N892" s="40"/>
      <c r="O892" s="39" t="str">
        <f t="shared" si="16"/>
        <v>Artikel online anzeigen</v>
      </c>
      <c r="P892" s="44"/>
      <c r="Q892" s="49" t="s">
        <v>3247</v>
      </c>
      <c r="R892" s="37"/>
      <c r="S892" s="55"/>
      <c r="T892" s="40" t="s">
        <v>1145</v>
      </c>
      <c r="U892" s="63" t="s">
        <v>5528</v>
      </c>
    </row>
    <row r="893" spans="1:21" x14ac:dyDescent="0.25">
      <c r="A893" s="1">
        <v>3522</v>
      </c>
      <c r="B893" s="46" t="s">
        <v>520</v>
      </c>
      <c r="C893" s="46" t="s">
        <v>2220</v>
      </c>
      <c r="D893" s="46" t="s">
        <v>2304</v>
      </c>
      <c r="E893" s="47" t="s">
        <v>1119</v>
      </c>
      <c r="F893" s="47" t="s">
        <v>1121</v>
      </c>
      <c r="G893" s="47">
        <v>641425</v>
      </c>
      <c r="H893" s="57">
        <v>124.9</v>
      </c>
      <c r="I893" s="60">
        <f>IF(R893="UP",VLOOKUP($I$1,Änderungen!$F$1:$G$4,2,FALSE),IF(OR(ISERROR(FIND("NOVOS",B893)),ISERROR(FIND("Design ",B893))),IF(OR(ISERROR(FIND("thanos EVO",B893)),ISERROR(FIND("Design ",B893))),0,96.55),19.35))</f>
        <v>0</v>
      </c>
      <c r="J893" s="40"/>
      <c r="K893" s="40" t="s">
        <v>1171</v>
      </c>
      <c r="L893" s="29">
        <f>IF(K893&lt;&gt;"",IFERROR(VLOOKUP(K893,Rabattwerte_eintragen!$A$3:$C$24,3,FALSE),0),0)</f>
        <v>0</v>
      </c>
      <c r="M893" s="58">
        <f>IF(H893&lt;&gt;"",H893*(1-L893)+I893*(1-VLOOKUP("A1",Rabattwerte_eintragen!$A$3:$C$26,3,FALSE)),"")</f>
        <v>124.9</v>
      </c>
      <c r="N893" s="40"/>
      <c r="O893" s="39" t="str">
        <f t="shared" si="16"/>
        <v>Artikel online anzeigen</v>
      </c>
      <c r="P893" s="44"/>
      <c r="Q893" s="49" t="s">
        <v>3248</v>
      </c>
      <c r="R893" s="37"/>
      <c r="S893" s="55"/>
      <c r="T893" s="40" t="s">
        <v>1145</v>
      </c>
      <c r="U893" s="63" t="s">
        <v>5529</v>
      </c>
    </row>
    <row r="894" spans="1:21" x14ac:dyDescent="0.25">
      <c r="A894" s="1">
        <v>3524</v>
      </c>
      <c r="B894" s="46" t="s">
        <v>521</v>
      </c>
      <c r="C894" s="46" t="s">
        <v>2220</v>
      </c>
      <c r="D894" s="46" t="s">
        <v>2304</v>
      </c>
      <c r="E894" s="47" t="s">
        <v>1119</v>
      </c>
      <c r="F894" s="47" t="s">
        <v>1121</v>
      </c>
      <c r="G894" s="47">
        <v>641449</v>
      </c>
      <c r="H894" s="57">
        <v>121.75</v>
      </c>
      <c r="I894" s="60">
        <f>IF(R894="UP",VLOOKUP($I$1,Änderungen!$F$1:$G$4,2,FALSE),IF(OR(ISERROR(FIND("NOVOS",B894)),ISERROR(FIND("Design ",B894))),IF(OR(ISERROR(FIND("thanos EVO",B894)),ISERROR(FIND("Design ",B894))),0,96.55),19.35))</f>
        <v>0</v>
      </c>
      <c r="J894" s="40"/>
      <c r="K894" s="40" t="s">
        <v>1171</v>
      </c>
      <c r="L894" s="29">
        <f>IF(K894&lt;&gt;"",IFERROR(VLOOKUP(K894,Rabattwerte_eintragen!$A$3:$C$24,3,FALSE),0),0)</f>
        <v>0</v>
      </c>
      <c r="M894" s="58">
        <f>IF(H894&lt;&gt;"",H894*(1-L894)+I894*(1-VLOOKUP("A1",Rabattwerte_eintragen!$A$3:$C$26,3,FALSE)),"")</f>
        <v>121.75</v>
      </c>
      <c r="N894" s="40"/>
      <c r="O894" s="39" t="str">
        <f t="shared" si="16"/>
        <v>Artikel online anzeigen</v>
      </c>
      <c r="P894" s="44"/>
      <c r="Q894" s="49" t="s">
        <v>3249</v>
      </c>
      <c r="R894" s="37"/>
      <c r="S894" s="55"/>
      <c r="T894" s="40" t="s">
        <v>1145</v>
      </c>
      <c r="U894" s="63" t="s">
        <v>5530</v>
      </c>
    </row>
    <row r="895" spans="1:21" x14ac:dyDescent="0.25">
      <c r="A895" s="1">
        <v>3525</v>
      </c>
      <c r="B895" s="46" t="s">
        <v>522</v>
      </c>
      <c r="C895" s="46" t="s">
        <v>2220</v>
      </c>
      <c r="D895" s="46" t="s">
        <v>2304</v>
      </c>
      <c r="E895" s="47" t="s">
        <v>1119</v>
      </c>
      <c r="F895" s="47" t="s">
        <v>1121</v>
      </c>
      <c r="G895" s="47">
        <v>670319</v>
      </c>
      <c r="H895" s="57">
        <v>121.75</v>
      </c>
      <c r="I895" s="60">
        <f>IF(R895="UP",VLOOKUP($I$1,Änderungen!$F$1:$G$4,2,FALSE),IF(OR(ISERROR(FIND("NOVOS",B895)),ISERROR(FIND("Design ",B895))),IF(OR(ISERROR(FIND("thanos EVO",B895)),ISERROR(FIND("Design ",B895))),0,96.55),19.35))</f>
        <v>0</v>
      </c>
      <c r="J895" s="40"/>
      <c r="K895" s="40" t="s">
        <v>1171</v>
      </c>
      <c r="L895" s="29">
        <f>IF(K895&lt;&gt;"",IFERROR(VLOOKUP(K895,Rabattwerte_eintragen!$A$3:$C$24,3,FALSE),0),0)</f>
        <v>0</v>
      </c>
      <c r="M895" s="58">
        <f>IF(H895&lt;&gt;"",H895*(1-L895)+I895*(1-VLOOKUP("A1",Rabattwerte_eintragen!$A$3:$C$26,3,FALSE)),"")</f>
        <v>121.75</v>
      </c>
      <c r="N895" s="40"/>
      <c r="O895" s="39" t="str">
        <f t="shared" si="16"/>
        <v>Artikel online anzeigen</v>
      </c>
      <c r="P895" s="44"/>
      <c r="Q895" s="49" t="s">
        <v>3250</v>
      </c>
      <c r="R895" s="37"/>
      <c r="S895" s="55"/>
      <c r="T895" s="40" t="s">
        <v>1145</v>
      </c>
      <c r="U895" s="63" t="s">
        <v>5531</v>
      </c>
    </row>
    <row r="896" spans="1:21" x14ac:dyDescent="0.25">
      <c r="A896" s="1">
        <v>3526</v>
      </c>
      <c r="B896" s="46" t="s">
        <v>523</v>
      </c>
      <c r="C896" s="46" t="s">
        <v>2220</v>
      </c>
      <c r="D896" s="46" t="s">
        <v>2304</v>
      </c>
      <c r="E896" s="47" t="s">
        <v>1119</v>
      </c>
      <c r="F896" s="47" t="s">
        <v>1121</v>
      </c>
      <c r="G896" s="47">
        <v>670333</v>
      </c>
      <c r="H896" s="57">
        <v>121.75</v>
      </c>
      <c r="I896" s="60">
        <f>IF(R896="UP",VLOOKUP($I$1,Änderungen!$F$1:$G$4,2,FALSE),IF(OR(ISERROR(FIND("NOVOS",B896)),ISERROR(FIND("Design ",B896))),IF(OR(ISERROR(FIND("thanos EVO",B896)),ISERROR(FIND("Design ",B896))),0,96.55),19.35))</f>
        <v>0</v>
      </c>
      <c r="J896" s="40"/>
      <c r="K896" s="40" t="s">
        <v>1171</v>
      </c>
      <c r="L896" s="29">
        <f>IF(K896&lt;&gt;"",IFERROR(VLOOKUP(K896,Rabattwerte_eintragen!$A$3:$C$24,3,FALSE),0),0)</f>
        <v>0</v>
      </c>
      <c r="M896" s="58">
        <f>IF(H896&lt;&gt;"",H896*(1-L896)+I896*(1-VLOOKUP("A1",Rabattwerte_eintragen!$A$3:$C$26,3,FALSE)),"")</f>
        <v>121.75</v>
      </c>
      <c r="N896" s="40"/>
      <c r="O896" s="39" t="str">
        <f t="shared" si="16"/>
        <v>Artikel online anzeigen</v>
      </c>
      <c r="P896" s="44"/>
      <c r="Q896" s="49" t="s">
        <v>3251</v>
      </c>
      <c r="R896" s="37"/>
      <c r="S896" s="55"/>
      <c r="T896" s="40" t="s">
        <v>1145</v>
      </c>
      <c r="U896" s="63" t="s">
        <v>5532</v>
      </c>
    </row>
    <row r="897" spans="1:21" x14ac:dyDescent="0.25">
      <c r="A897" s="1">
        <v>3527</v>
      </c>
      <c r="B897" s="46" t="s">
        <v>524</v>
      </c>
      <c r="C897" s="46" t="s">
        <v>2220</v>
      </c>
      <c r="D897" s="46" t="s">
        <v>2304</v>
      </c>
      <c r="E897" s="47" t="s">
        <v>1119</v>
      </c>
      <c r="F897" s="47" t="s">
        <v>1121</v>
      </c>
      <c r="G897" s="47">
        <v>642088</v>
      </c>
      <c r="H897" s="57">
        <v>219.20000000000002</v>
      </c>
      <c r="I897" s="60">
        <f>IF(R897="UP",VLOOKUP($I$1,Änderungen!$F$1:$G$4,2,FALSE),IF(OR(ISERROR(FIND("NOVOS",B897)),ISERROR(FIND("Design ",B897))),IF(OR(ISERROR(FIND("thanos EVO",B897)),ISERROR(FIND("Design ",B897))),0,96.55),19.35))</f>
        <v>0</v>
      </c>
      <c r="J897" s="40"/>
      <c r="K897" s="40" t="s">
        <v>1171</v>
      </c>
      <c r="L897" s="29">
        <f>IF(K897&lt;&gt;"",IFERROR(VLOOKUP(K897,Rabattwerte_eintragen!$A$3:$C$24,3,FALSE),0),0)</f>
        <v>0</v>
      </c>
      <c r="M897" s="58">
        <f>IF(H897&lt;&gt;"",H897*(1-L897)+I897*(1-VLOOKUP("A1",Rabattwerte_eintragen!$A$3:$C$26,3,FALSE)),"")</f>
        <v>219.20000000000002</v>
      </c>
      <c r="N897" s="40"/>
      <c r="O897" s="39" t="str">
        <f t="shared" si="16"/>
        <v>Artikel online anzeigen</v>
      </c>
      <c r="P897" s="44"/>
      <c r="Q897" s="49" t="s">
        <v>3252</v>
      </c>
      <c r="R897" s="37"/>
      <c r="S897" s="55"/>
      <c r="T897" s="40" t="s">
        <v>1145</v>
      </c>
      <c r="U897" s="63" t="s">
        <v>5533</v>
      </c>
    </row>
    <row r="898" spans="1:21" x14ac:dyDescent="0.25">
      <c r="A898" s="1">
        <v>3528</v>
      </c>
      <c r="B898" s="46" t="s">
        <v>525</v>
      </c>
      <c r="C898" s="46" t="s">
        <v>2220</v>
      </c>
      <c r="D898" s="46" t="s">
        <v>2304</v>
      </c>
      <c r="E898" s="47" t="s">
        <v>1119</v>
      </c>
      <c r="F898" s="47" t="s">
        <v>1121</v>
      </c>
      <c r="G898" s="47">
        <v>642095</v>
      </c>
      <c r="H898" s="57">
        <v>219.20000000000002</v>
      </c>
      <c r="I898" s="60">
        <f>IF(R898="UP",VLOOKUP($I$1,Änderungen!$F$1:$G$4,2,FALSE),IF(OR(ISERROR(FIND("NOVOS",B898)),ISERROR(FIND("Design ",B898))),IF(OR(ISERROR(FIND("thanos EVO",B898)),ISERROR(FIND("Design ",B898))),0,96.55),19.35))</f>
        <v>0</v>
      </c>
      <c r="J898" s="40"/>
      <c r="K898" s="40" t="s">
        <v>1171</v>
      </c>
      <c r="L898" s="29">
        <f>IF(K898&lt;&gt;"",IFERROR(VLOOKUP(K898,Rabattwerte_eintragen!$A$3:$C$24,3,FALSE),0),0)</f>
        <v>0</v>
      </c>
      <c r="M898" s="58">
        <f>IF(H898&lt;&gt;"",H898*(1-L898)+I898*(1-VLOOKUP("A1",Rabattwerte_eintragen!$A$3:$C$26,3,FALSE)),"")</f>
        <v>219.20000000000002</v>
      </c>
      <c r="N898" s="40"/>
      <c r="O898" s="39" t="str">
        <f t="shared" si="16"/>
        <v>Artikel online anzeigen</v>
      </c>
      <c r="P898" s="44"/>
      <c r="Q898" s="49" t="s">
        <v>3253</v>
      </c>
      <c r="R898" s="37"/>
      <c r="S898" s="55"/>
      <c r="T898" s="40" t="s">
        <v>1145</v>
      </c>
      <c r="U898" s="63" t="s">
        <v>5534</v>
      </c>
    </row>
    <row r="899" spans="1:21" x14ac:dyDescent="0.25">
      <c r="A899" s="1">
        <v>3529</v>
      </c>
      <c r="B899" s="46" t="s">
        <v>526</v>
      </c>
      <c r="C899" s="46" t="s">
        <v>2220</v>
      </c>
      <c r="D899" s="46" t="s">
        <v>2304</v>
      </c>
      <c r="E899" s="47" t="s">
        <v>1119</v>
      </c>
      <c r="F899" s="47" t="s">
        <v>1121</v>
      </c>
      <c r="G899" s="47">
        <v>662871</v>
      </c>
      <c r="H899" s="57">
        <v>291.05</v>
      </c>
      <c r="I899" s="60">
        <f>IF(R899="UP",VLOOKUP($I$1,Änderungen!$F$1:$G$4,2,FALSE),IF(OR(ISERROR(FIND("NOVOS",B899)),ISERROR(FIND("Design ",B899))),IF(OR(ISERROR(FIND("thanos EVO",B899)),ISERROR(FIND("Design ",B899))),0,96.55),19.35))</f>
        <v>0</v>
      </c>
      <c r="J899" s="40"/>
      <c r="K899" s="40" t="s">
        <v>1171</v>
      </c>
      <c r="L899" s="29">
        <f>IF(K899&lt;&gt;"",IFERROR(VLOOKUP(K899,Rabattwerte_eintragen!$A$3:$C$24,3,FALSE),0),0)</f>
        <v>0</v>
      </c>
      <c r="M899" s="58">
        <f>IF(H899&lt;&gt;"",H899*(1-L899)+I899*(1-VLOOKUP("A1",Rabattwerte_eintragen!$A$3:$C$26,3,FALSE)),"")</f>
        <v>291.05</v>
      </c>
      <c r="N899" s="40"/>
      <c r="O899" s="39" t="str">
        <f t="shared" si="16"/>
        <v>Artikel online anzeigen</v>
      </c>
      <c r="P899" s="44"/>
      <c r="Q899" s="49" t="s">
        <v>3254</v>
      </c>
      <c r="R899" s="37"/>
      <c r="S899" s="55"/>
      <c r="T899" s="40" t="s">
        <v>1145</v>
      </c>
      <c r="U899" s="63" t="s">
        <v>5535</v>
      </c>
    </row>
    <row r="900" spans="1:21" x14ac:dyDescent="0.25">
      <c r="A900" s="1">
        <v>3530</v>
      </c>
      <c r="B900" s="46" t="s">
        <v>527</v>
      </c>
      <c r="C900" s="46" t="s">
        <v>2220</v>
      </c>
      <c r="D900" s="46" t="s">
        <v>2304</v>
      </c>
      <c r="E900" s="47" t="s">
        <v>1119</v>
      </c>
      <c r="F900" s="47" t="s">
        <v>1121</v>
      </c>
      <c r="G900" s="47">
        <v>662925</v>
      </c>
      <c r="H900" s="57">
        <v>287.8</v>
      </c>
      <c r="I900" s="60">
        <f>IF(R900="UP",VLOOKUP($I$1,Änderungen!$F$1:$G$4,2,FALSE),IF(OR(ISERROR(FIND("NOVOS",B900)),ISERROR(FIND("Design ",B900))),IF(OR(ISERROR(FIND("thanos EVO",B900)),ISERROR(FIND("Design ",B900))),0,96.55),19.35))</f>
        <v>0</v>
      </c>
      <c r="J900" s="40"/>
      <c r="K900" s="40" t="s">
        <v>1171</v>
      </c>
      <c r="L900" s="29">
        <f>IF(K900&lt;&gt;"",IFERROR(VLOOKUP(K900,Rabattwerte_eintragen!$A$3:$C$24,3,FALSE),0),0)</f>
        <v>0</v>
      </c>
      <c r="M900" s="58">
        <f>IF(H900&lt;&gt;"",H900*(1-L900)+I900*(1-VLOOKUP("A1",Rabattwerte_eintragen!$A$3:$C$26,3,FALSE)),"")</f>
        <v>287.8</v>
      </c>
      <c r="N900" s="40"/>
      <c r="O900" s="39" t="str">
        <f t="shared" si="16"/>
        <v>Artikel online anzeigen</v>
      </c>
      <c r="P900" s="44"/>
      <c r="Q900" s="49" t="s">
        <v>3255</v>
      </c>
      <c r="R900" s="37"/>
      <c r="S900" s="55"/>
      <c r="T900" s="40" t="s">
        <v>1145</v>
      </c>
      <c r="U900" s="63" t="s">
        <v>5536</v>
      </c>
    </row>
    <row r="901" spans="1:21" x14ac:dyDescent="0.25">
      <c r="A901" s="1">
        <v>3531</v>
      </c>
      <c r="B901" s="46" t="s">
        <v>528</v>
      </c>
      <c r="C901" s="46" t="s">
        <v>2220</v>
      </c>
      <c r="D901" s="46" t="s">
        <v>2304</v>
      </c>
      <c r="E901" s="47" t="s">
        <v>1119</v>
      </c>
      <c r="F901" s="47" t="s">
        <v>1121</v>
      </c>
      <c r="G901" s="47">
        <v>662956</v>
      </c>
      <c r="H901" s="57">
        <v>287.8</v>
      </c>
      <c r="I901" s="60">
        <f>IF(R901="UP",VLOOKUP($I$1,Änderungen!$F$1:$G$4,2,FALSE),IF(OR(ISERROR(FIND("NOVOS",B901)),ISERROR(FIND("Design ",B901))),IF(OR(ISERROR(FIND("thanos EVO",B901)),ISERROR(FIND("Design ",B901))),0,96.55),19.35))</f>
        <v>0</v>
      </c>
      <c r="J901" s="40"/>
      <c r="K901" s="40" t="s">
        <v>1171</v>
      </c>
      <c r="L901" s="29">
        <f>IF(K901&lt;&gt;"",IFERROR(VLOOKUP(K901,Rabattwerte_eintragen!$A$3:$C$24,3,FALSE),0),0)</f>
        <v>0</v>
      </c>
      <c r="M901" s="58">
        <f>IF(H901&lt;&gt;"",H901*(1-L901)+I901*(1-VLOOKUP("A1",Rabattwerte_eintragen!$A$3:$C$26,3,FALSE)),"")</f>
        <v>287.8</v>
      </c>
      <c r="N901" s="40"/>
      <c r="O901" s="39" t="str">
        <f t="shared" si="16"/>
        <v>Artikel online anzeigen</v>
      </c>
      <c r="P901" s="44"/>
      <c r="Q901" s="49" t="s">
        <v>3256</v>
      </c>
      <c r="R901" s="37"/>
      <c r="S901" s="55"/>
      <c r="T901" s="40" t="s">
        <v>1145</v>
      </c>
      <c r="U901" s="63" t="s">
        <v>5537</v>
      </c>
    </row>
    <row r="902" spans="1:21" x14ac:dyDescent="0.25">
      <c r="A902" s="1">
        <v>3532</v>
      </c>
      <c r="B902" s="46" t="s">
        <v>529</v>
      </c>
      <c r="C902" s="46" t="s">
        <v>2220</v>
      </c>
      <c r="D902" s="46" t="s">
        <v>2304</v>
      </c>
      <c r="E902" s="47" t="s">
        <v>1119</v>
      </c>
      <c r="F902" s="47" t="s">
        <v>1121</v>
      </c>
      <c r="G902" s="47">
        <v>662963</v>
      </c>
      <c r="H902" s="57">
        <v>359.65000000000003</v>
      </c>
      <c r="I902" s="60">
        <f>IF(R902="UP",VLOOKUP($I$1,Änderungen!$F$1:$G$4,2,FALSE),IF(OR(ISERROR(FIND("NOVOS",B902)),ISERROR(FIND("Design ",B902))),IF(OR(ISERROR(FIND("thanos EVO",B902)),ISERROR(FIND("Design ",B902))),0,96.55),19.35))</f>
        <v>0</v>
      </c>
      <c r="J902" s="40"/>
      <c r="K902" s="40" t="s">
        <v>1171</v>
      </c>
      <c r="L902" s="29">
        <f>IF(K902&lt;&gt;"",IFERROR(VLOOKUP(K902,Rabattwerte_eintragen!$A$3:$C$24,3,FALSE),0),0)</f>
        <v>0</v>
      </c>
      <c r="M902" s="58">
        <f>IF(H902&lt;&gt;"",H902*(1-L902)+I902*(1-VLOOKUP("A1",Rabattwerte_eintragen!$A$3:$C$26,3,FALSE)),"")</f>
        <v>359.65000000000003</v>
      </c>
      <c r="N902" s="40"/>
      <c r="O902" s="39" t="str">
        <f t="shared" si="16"/>
        <v>Artikel online anzeigen</v>
      </c>
      <c r="P902" s="44"/>
      <c r="Q902" s="49" t="s">
        <v>3257</v>
      </c>
      <c r="R902" s="37"/>
      <c r="S902" s="55"/>
      <c r="T902" s="40" t="s">
        <v>1145</v>
      </c>
      <c r="U902" s="63" t="s">
        <v>5538</v>
      </c>
    </row>
    <row r="903" spans="1:21" x14ac:dyDescent="0.25">
      <c r="A903" s="1">
        <v>3535</v>
      </c>
      <c r="B903" s="46" t="s">
        <v>532</v>
      </c>
      <c r="C903" s="46" t="s">
        <v>2220</v>
      </c>
      <c r="D903" s="46" t="s">
        <v>2304</v>
      </c>
      <c r="E903" s="47" t="s">
        <v>1119</v>
      </c>
      <c r="F903" s="47" t="s">
        <v>1121</v>
      </c>
      <c r="G903" s="47">
        <v>699365</v>
      </c>
      <c r="H903" s="57">
        <v>363.7</v>
      </c>
      <c r="I903" s="60">
        <f>IF(R903="UP",VLOOKUP($I$1,Änderungen!$F$1:$G$4,2,FALSE),IF(OR(ISERROR(FIND("NOVOS",B903)),ISERROR(FIND("Design ",B903))),IF(OR(ISERROR(FIND("thanos EVO",B903)),ISERROR(FIND("Design ",B903))),0,96.55),19.35))</f>
        <v>0</v>
      </c>
      <c r="J903" s="40"/>
      <c r="K903" s="40" t="s">
        <v>1171</v>
      </c>
      <c r="L903" s="29">
        <f>IF(K903&lt;&gt;"",IFERROR(VLOOKUP(K903,Rabattwerte_eintragen!$A$3:$C$24,3,FALSE),0),0)</f>
        <v>0</v>
      </c>
      <c r="M903" s="58">
        <f>IF(H903&lt;&gt;"",H903*(1-L903)+I903*(1-VLOOKUP("A1",Rabattwerte_eintragen!$A$3:$C$26,3,FALSE)),"")</f>
        <v>363.7</v>
      </c>
      <c r="N903" s="40"/>
      <c r="O903" s="39" t="str">
        <f t="shared" si="16"/>
        <v>Artikel online anzeigen</v>
      </c>
      <c r="P903" s="44"/>
      <c r="Q903" s="49" t="s">
        <v>3258</v>
      </c>
      <c r="R903" s="37"/>
      <c r="S903" s="55"/>
      <c r="T903" s="40" t="s">
        <v>1145</v>
      </c>
      <c r="U903" s="63" t="s">
        <v>5539</v>
      </c>
    </row>
    <row r="904" spans="1:21" x14ac:dyDescent="0.25">
      <c r="A904" s="1">
        <v>3536</v>
      </c>
      <c r="B904" s="46" t="s">
        <v>533</v>
      </c>
      <c r="C904" s="46" t="s">
        <v>2220</v>
      </c>
      <c r="D904" s="46" t="s">
        <v>2304</v>
      </c>
      <c r="E904" s="47" t="s">
        <v>1119</v>
      </c>
      <c r="F904" s="47" t="s">
        <v>1121</v>
      </c>
      <c r="G904" s="47">
        <v>699372</v>
      </c>
      <c r="H904" s="57">
        <v>432.29999999999995</v>
      </c>
      <c r="I904" s="60">
        <f>IF(R904="UP",VLOOKUP($I$1,Änderungen!$F$1:$G$4,2,FALSE),IF(OR(ISERROR(FIND("NOVOS",B904)),ISERROR(FIND("Design ",B904))),IF(OR(ISERROR(FIND("thanos EVO",B904)),ISERROR(FIND("Design ",B904))),0,96.55),19.35))</f>
        <v>0</v>
      </c>
      <c r="J904" s="40"/>
      <c r="K904" s="40" t="s">
        <v>1171</v>
      </c>
      <c r="L904" s="29">
        <f>IF(K904&lt;&gt;"",IFERROR(VLOOKUP(K904,Rabattwerte_eintragen!$A$3:$C$24,3,FALSE),0),0)</f>
        <v>0</v>
      </c>
      <c r="M904" s="58">
        <f>IF(H904&lt;&gt;"",H904*(1-L904)+I904*(1-VLOOKUP("A1",Rabattwerte_eintragen!$A$3:$C$26,3,FALSE)),"")</f>
        <v>432.29999999999995</v>
      </c>
      <c r="N904" s="40"/>
      <c r="O904" s="39" t="str">
        <f t="shared" si="16"/>
        <v>Artikel online anzeigen</v>
      </c>
      <c r="P904" s="44"/>
      <c r="Q904" s="49" t="s">
        <v>3259</v>
      </c>
      <c r="R904" s="37"/>
      <c r="S904" s="55"/>
      <c r="T904" s="40" t="s">
        <v>1145</v>
      </c>
      <c r="U904" s="63" t="s">
        <v>5540</v>
      </c>
    </row>
    <row r="905" spans="1:21" x14ac:dyDescent="0.25">
      <c r="A905" s="1">
        <v>3533</v>
      </c>
      <c r="B905" s="46" t="s">
        <v>530</v>
      </c>
      <c r="C905" s="46" t="s">
        <v>2220</v>
      </c>
      <c r="D905" s="46" t="s">
        <v>2304</v>
      </c>
      <c r="E905" s="47" t="s">
        <v>1119</v>
      </c>
      <c r="F905" s="47" t="s">
        <v>1121</v>
      </c>
      <c r="G905" s="47">
        <v>662970</v>
      </c>
      <c r="H905" s="57">
        <v>363.7</v>
      </c>
      <c r="I905" s="60">
        <f>IF(R905="UP",VLOOKUP($I$1,Änderungen!$F$1:$G$4,2,FALSE),IF(OR(ISERROR(FIND("NOVOS",B905)),ISERROR(FIND("Design ",B905))),IF(OR(ISERROR(FIND("thanos EVO",B905)),ISERROR(FIND("Design ",B905))),0,96.55),19.35))</f>
        <v>0</v>
      </c>
      <c r="J905" s="40"/>
      <c r="K905" s="40" t="s">
        <v>1171</v>
      </c>
      <c r="L905" s="29">
        <f>IF(K905&lt;&gt;"",IFERROR(VLOOKUP(K905,Rabattwerte_eintragen!$A$3:$C$24,3,FALSE),0),0)</f>
        <v>0</v>
      </c>
      <c r="M905" s="58">
        <f>IF(H905&lt;&gt;"",H905*(1-L905)+I905*(1-VLOOKUP("A1",Rabattwerte_eintragen!$A$3:$C$26,3,FALSE)),"")</f>
        <v>363.7</v>
      </c>
      <c r="N905" s="40"/>
      <c r="O905" s="39" t="str">
        <f t="shared" si="16"/>
        <v>Artikel online anzeigen</v>
      </c>
      <c r="P905" s="44"/>
      <c r="Q905" s="49" t="s">
        <v>3260</v>
      </c>
      <c r="R905" s="37"/>
      <c r="S905" s="55"/>
      <c r="T905" s="40" t="s">
        <v>1145</v>
      </c>
      <c r="U905" s="63" t="s">
        <v>5541</v>
      </c>
    </row>
    <row r="906" spans="1:21" x14ac:dyDescent="0.25">
      <c r="A906" s="1">
        <v>3534</v>
      </c>
      <c r="B906" s="46" t="s">
        <v>531</v>
      </c>
      <c r="C906" s="46" t="s">
        <v>2220</v>
      </c>
      <c r="D906" s="46" t="s">
        <v>2304</v>
      </c>
      <c r="E906" s="47" t="s">
        <v>1119</v>
      </c>
      <c r="F906" s="47" t="s">
        <v>1121</v>
      </c>
      <c r="G906" s="47">
        <v>662987</v>
      </c>
      <c r="H906" s="57">
        <v>432.29999999999995</v>
      </c>
      <c r="I906" s="60">
        <f>IF(R906="UP",VLOOKUP($I$1,Änderungen!$F$1:$G$4,2,FALSE),IF(OR(ISERROR(FIND("NOVOS",B906)),ISERROR(FIND("Design ",B906))),IF(OR(ISERROR(FIND("thanos EVO",B906)),ISERROR(FIND("Design ",B906))),0,96.55),19.35))</f>
        <v>0</v>
      </c>
      <c r="J906" s="40"/>
      <c r="K906" s="40" t="s">
        <v>1171</v>
      </c>
      <c r="L906" s="29">
        <f>IF(K906&lt;&gt;"",IFERROR(VLOOKUP(K906,Rabattwerte_eintragen!$A$3:$C$24,3,FALSE),0),0)</f>
        <v>0</v>
      </c>
      <c r="M906" s="58">
        <f>IF(H906&lt;&gt;"",H906*(1-L906)+I906*(1-VLOOKUP("A1",Rabattwerte_eintragen!$A$3:$C$26,3,FALSE)),"")</f>
        <v>432.29999999999995</v>
      </c>
      <c r="N906" s="40"/>
      <c r="O906" s="39" t="str">
        <f t="shared" si="16"/>
        <v>Artikel online anzeigen</v>
      </c>
      <c r="P906" s="44"/>
      <c r="Q906" s="49" t="s">
        <v>3261</v>
      </c>
      <c r="R906" s="37"/>
      <c r="S906" s="55"/>
      <c r="T906" s="40" t="s">
        <v>1145</v>
      </c>
      <c r="U906" s="63" t="s">
        <v>5542</v>
      </c>
    </row>
    <row r="907" spans="1:21" x14ac:dyDescent="0.25">
      <c r="A907" s="1">
        <v>3557</v>
      </c>
      <c r="B907" s="46" t="s">
        <v>1629</v>
      </c>
      <c r="C907" s="46" t="s">
        <v>2221</v>
      </c>
      <c r="D907" s="46" t="s">
        <v>2305</v>
      </c>
      <c r="E907" s="47" t="s">
        <v>1119</v>
      </c>
      <c r="F907" s="47" t="s">
        <v>1122</v>
      </c>
      <c r="G907" s="47">
        <v>622295</v>
      </c>
      <c r="H907" s="57">
        <v>73.949999999999989</v>
      </c>
      <c r="I907" s="60">
        <f>IF(R907="UP",VLOOKUP($I$1,Änderungen!$F$1:$G$4,2,FALSE),IF(OR(ISERROR(FIND("NOVOS",B907)),ISERROR(FIND("Design ",B907))),IF(OR(ISERROR(FIND("thanos EVO",B907)),ISERROR(FIND("Design ",B907))),0,96.55),19.35))</f>
        <v>0</v>
      </c>
      <c r="J907" s="40"/>
      <c r="K907" s="40" t="s">
        <v>1172</v>
      </c>
      <c r="L907" s="29">
        <f>IF(K907&lt;&gt;"",IFERROR(VLOOKUP(K907,Rabattwerte_eintragen!$A$3:$C$24,3,FALSE),0),0)</f>
        <v>0</v>
      </c>
      <c r="M907" s="58">
        <f>IF(H907&lt;&gt;"",H907*(1-L907)+I907*(1-VLOOKUP("A1",Rabattwerte_eintragen!$A$3:$C$26,3,FALSE)),"")</f>
        <v>73.949999999999989</v>
      </c>
      <c r="N907" s="40"/>
      <c r="O907" s="39" t="str">
        <f t="shared" si="16"/>
        <v>Artikel online anzeigen</v>
      </c>
      <c r="P907" s="44"/>
      <c r="Q907" s="49" t="s">
        <v>3262</v>
      </c>
      <c r="R907" s="37"/>
      <c r="S907" s="55"/>
      <c r="T907" s="40" t="s">
        <v>1145</v>
      </c>
      <c r="U907" s="63" t="s">
        <v>5543</v>
      </c>
    </row>
    <row r="908" spans="1:21" x14ac:dyDescent="0.25">
      <c r="A908" s="1">
        <v>3558</v>
      </c>
      <c r="B908" s="46" t="s">
        <v>1630</v>
      </c>
      <c r="C908" s="46" t="s">
        <v>2221</v>
      </c>
      <c r="D908" s="46" t="s">
        <v>2305</v>
      </c>
      <c r="E908" s="47" t="s">
        <v>1119</v>
      </c>
      <c r="F908" s="47" t="s">
        <v>1122</v>
      </c>
      <c r="G908" s="47">
        <v>622301</v>
      </c>
      <c r="H908" s="57">
        <v>75.45</v>
      </c>
      <c r="I908" s="60">
        <f>IF(R908="UP",VLOOKUP($I$1,Änderungen!$F$1:$G$4,2,FALSE),IF(OR(ISERROR(FIND("NOVOS",B908)),ISERROR(FIND("Design ",B908))),IF(OR(ISERROR(FIND("thanos EVO",B908)),ISERROR(FIND("Design ",B908))),0,96.55),19.35))</f>
        <v>0</v>
      </c>
      <c r="J908" s="40"/>
      <c r="K908" s="40" t="s">
        <v>1172</v>
      </c>
      <c r="L908" s="29">
        <f>IF(K908&lt;&gt;"",IFERROR(VLOOKUP(K908,Rabattwerte_eintragen!$A$3:$C$24,3,FALSE),0),0)</f>
        <v>0</v>
      </c>
      <c r="M908" s="58">
        <f>IF(H908&lt;&gt;"",H908*(1-L908)+I908*(1-VLOOKUP("A1",Rabattwerte_eintragen!$A$3:$C$26,3,FALSE)),"")</f>
        <v>75.45</v>
      </c>
      <c r="N908" s="40"/>
      <c r="O908" s="39" t="str">
        <f t="shared" si="16"/>
        <v>Artikel online anzeigen</v>
      </c>
      <c r="P908" s="44"/>
      <c r="Q908" s="49" t="s">
        <v>3263</v>
      </c>
      <c r="R908" s="37"/>
      <c r="S908" s="55"/>
      <c r="T908" s="40" t="s">
        <v>1145</v>
      </c>
      <c r="U908" s="63" t="s">
        <v>5544</v>
      </c>
    </row>
    <row r="909" spans="1:21" x14ac:dyDescent="0.25">
      <c r="A909" s="1">
        <v>3561</v>
      </c>
      <c r="B909" s="46" t="s">
        <v>1631</v>
      </c>
      <c r="C909" s="46" t="s">
        <v>2221</v>
      </c>
      <c r="D909" s="46" t="s">
        <v>2305</v>
      </c>
      <c r="E909" s="47" t="s">
        <v>1119</v>
      </c>
      <c r="F909" s="47" t="s">
        <v>1122</v>
      </c>
      <c r="G909" s="47">
        <v>622318</v>
      </c>
      <c r="H909" s="57">
        <v>78.400000000000006</v>
      </c>
      <c r="I909" s="60">
        <f>IF(R909="UP",VLOOKUP($I$1,Änderungen!$F$1:$G$4,2,FALSE),IF(OR(ISERROR(FIND("NOVOS",B909)),ISERROR(FIND("Design ",B909))),IF(OR(ISERROR(FIND("thanos EVO",B909)),ISERROR(FIND("Design ",B909))),0,96.55),19.35))</f>
        <v>0</v>
      </c>
      <c r="J909" s="40"/>
      <c r="K909" s="40" t="s">
        <v>1172</v>
      </c>
      <c r="L909" s="29">
        <f>IF(K909&lt;&gt;"",IFERROR(VLOOKUP(K909,Rabattwerte_eintragen!$A$3:$C$24,3,FALSE),0),0)</f>
        <v>0</v>
      </c>
      <c r="M909" s="58">
        <f>IF(H909&lt;&gt;"",H909*(1-L909)+I909*(1-VLOOKUP("A1",Rabattwerte_eintragen!$A$3:$C$26,3,FALSE)),"")</f>
        <v>78.400000000000006</v>
      </c>
      <c r="N909" s="40"/>
      <c r="O909" s="39" t="str">
        <f t="shared" ref="O909:O972" si="17">IF(Q909&lt;&gt;"",HYPERLINK(Q909, "Artikel online anzeigen"),"")</f>
        <v>Artikel online anzeigen</v>
      </c>
      <c r="P909" s="44"/>
      <c r="Q909" s="49" t="s">
        <v>3264</v>
      </c>
      <c r="R909" s="37"/>
      <c r="S909" s="55"/>
      <c r="T909" s="40" t="s">
        <v>1145</v>
      </c>
      <c r="U909" s="63" t="s">
        <v>5545</v>
      </c>
    </row>
    <row r="910" spans="1:21" x14ac:dyDescent="0.25">
      <c r="A910" s="1">
        <v>3564</v>
      </c>
      <c r="B910" s="46" t="s">
        <v>1632</v>
      </c>
      <c r="C910" s="46" t="s">
        <v>2221</v>
      </c>
      <c r="D910" s="46" t="s">
        <v>2305</v>
      </c>
      <c r="E910" s="47" t="s">
        <v>1119</v>
      </c>
      <c r="F910" s="47" t="s">
        <v>1122</v>
      </c>
      <c r="G910" s="47">
        <v>622325</v>
      </c>
      <c r="H910" s="57">
        <v>81.8</v>
      </c>
      <c r="I910" s="60">
        <f>IF(R910="UP",VLOOKUP($I$1,Änderungen!$F$1:$G$4,2,FALSE),IF(OR(ISERROR(FIND("NOVOS",B910)),ISERROR(FIND("Design ",B910))),IF(OR(ISERROR(FIND("thanos EVO",B910)),ISERROR(FIND("Design ",B910))),0,96.55),19.35))</f>
        <v>0</v>
      </c>
      <c r="J910" s="40"/>
      <c r="K910" s="40" t="s">
        <v>1172</v>
      </c>
      <c r="L910" s="29">
        <f>IF(K910&lt;&gt;"",IFERROR(VLOOKUP(K910,Rabattwerte_eintragen!$A$3:$C$24,3,FALSE),0),0)</f>
        <v>0</v>
      </c>
      <c r="M910" s="58">
        <f>IF(H910&lt;&gt;"",H910*(1-L910)+I910*(1-VLOOKUP("A1",Rabattwerte_eintragen!$A$3:$C$26,3,FALSE)),"")</f>
        <v>81.8</v>
      </c>
      <c r="N910" s="40"/>
      <c r="O910" s="39" t="str">
        <f t="shared" si="17"/>
        <v>Artikel online anzeigen</v>
      </c>
      <c r="P910" s="44"/>
      <c r="Q910" s="49" t="s">
        <v>3265</v>
      </c>
      <c r="R910" s="37"/>
      <c r="S910" s="55"/>
      <c r="T910" s="40" t="s">
        <v>1145</v>
      </c>
      <c r="U910" s="63" t="s">
        <v>5546</v>
      </c>
    </row>
    <row r="911" spans="1:21" x14ac:dyDescent="0.25">
      <c r="A911" s="1">
        <v>3568</v>
      </c>
      <c r="B911" s="46" t="s">
        <v>1633</v>
      </c>
      <c r="C911" s="46" t="s">
        <v>2221</v>
      </c>
      <c r="D911" s="46" t="s">
        <v>2305</v>
      </c>
      <c r="E911" s="47" t="s">
        <v>1119</v>
      </c>
      <c r="F911" s="47" t="s">
        <v>1122</v>
      </c>
      <c r="G911" s="47">
        <v>622332</v>
      </c>
      <c r="H911" s="57">
        <v>84.65</v>
      </c>
      <c r="I911" s="60">
        <f>IF(R911="UP",VLOOKUP($I$1,Änderungen!$F$1:$G$4,2,FALSE),IF(OR(ISERROR(FIND("NOVOS",B911)),ISERROR(FIND("Design ",B911))),IF(OR(ISERROR(FIND("thanos EVO",B911)),ISERROR(FIND("Design ",B911))),0,96.55),19.35))</f>
        <v>0</v>
      </c>
      <c r="J911" s="40"/>
      <c r="K911" s="40" t="s">
        <v>1172</v>
      </c>
      <c r="L911" s="29">
        <f>IF(K911&lt;&gt;"",IFERROR(VLOOKUP(K911,Rabattwerte_eintragen!$A$3:$C$24,3,FALSE),0),0)</f>
        <v>0</v>
      </c>
      <c r="M911" s="58">
        <f>IF(H911&lt;&gt;"",H911*(1-L911)+I911*(1-VLOOKUP("A1",Rabattwerte_eintragen!$A$3:$C$26,3,FALSE)),"")</f>
        <v>84.65</v>
      </c>
      <c r="N911" s="40"/>
      <c r="O911" s="39" t="str">
        <f t="shared" si="17"/>
        <v>Artikel online anzeigen</v>
      </c>
      <c r="P911" s="44"/>
      <c r="Q911" s="49" t="s">
        <v>3266</v>
      </c>
      <c r="R911" s="37"/>
      <c r="S911" s="55"/>
      <c r="T911" s="40" t="s">
        <v>1145</v>
      </c>
      <c r="U911" s="63" t="s">
        <v>5547</v>
      </c>
    </row>
    <row r="912" spans="1:21" x14ac:dyDescent="0.25">
      <c r="A912" s="1">
        <v>3569</v>
      </c>
      <c r="B912" s="46" t="s">
        <v>1634</v>
      </c>
      <c r="C912" s="46" t="s">
        <v>2221</v>
      </c>
      <c r="D912" s="46" t="s">
        <v>2305</v>
      </c>
      <c r="E912" s="47" t="s">
        <v>1119</v>
      </c>
      <c r="F912" s="47" t="s">
        <v>1122</v>
      </c>
      <c r="G912" s="47">
        <v>622349</v>
      </c>
      <c r="H912" s="57">
        <v>89.1</v>
      </c>
      <c r="I912" s="60">
        <f>IF(R912="UP",VLOOKUP($I$1,Änderungen!$F$1:$G$4,2,FALSE),IF(OR(ISERROR(FIND("NOVOS",B912)),ISERROR(FIND("Design ",B912))),IF(OR(ISERROR(FIND("thanos EVO",B912)),ISERROR(FIND("Design ",B912))),0,96.55),19.35))</f>
        <v>0</v>
      </c>
      <c r="J912" s="40"/>
      <c r="K912" s="40" t="s">
        <v>1172</v>
      </c>
      <c r="L912" s="29">
        <f>IF(K912&lt;&gt;"",IFERROR(VLOOKUP(K912,Rabattwerte_eintragen!$A$3:$C$24,3,FALSE),0),0)</f>
        <v>0</v>
      </c>
      <c r="M912" s="58">
        <f>IF(H912&lt;&gt;"",H912*(1-L912)+I912*(1-VLOOKUP("A1",Rabattwerte_eintragen!$A$3:$C$26,3,FALSE)),"")</f>
        <v>89.1</v>
      </c>
      <c r="N912" s="40"/>
      <c r="O912" s="39" t="str">
        <f t="shared" si="17"/>
        <v>Artikel online anzeigen</v>
      </c>
      <c r="P912" s="44"/>
      <c r="Q912" s="49" t="s">
        <v>3267</v>
      </c>
      <c r="R912" s="37"/>
      <c r="S912" s="55"/>
      <c r="T912" s="40" t="s">
        <v>1145</v>
      </c>
      <c r="U912" s="63" t="s">
        <v>5548</v>
      </c>
    </row>
    <row r="913" spans="1:21" x14ac:dyDescent="0.25">
      <c r="A913" s="1">
        <v>3578</v>
      </c>
      <c r="B913" s="46" t="s">
        <v>1635</v>
      </c>
      <c r="C913" s="46" t="s">
        <v>2221</v>
      </c>
      <c r="D913" s="46" t="s">
        <v>2305</v>
      </c>
      <c r="E913" s="47" t="s">
        <v>1119</v>
      </c>
      <c r="F913" s="47" t="s">
        <v>1122</v>
      </c>
      <c r="G913" s="47">
        <v>622417</v>
      </c>
      <c r="H913" s="57">
        <v>77.649999999999991</v>
      </c>
      <c r="I913" s="60">
        <f>IF(R913="UP",VLOOKUP($I$1,Änderungen!$F$1:$G$4,2,FALSE),IF(OR(ISERROR(FIND("NOVOS",B913)),ISERROR(FIND("Design ",B913))),IF(OR(ISERROR(FIND("thanos EVO",B913)),ISERROR(FIND("Design ",B913))),0,96.55),19.35))</f>
        <v>0</v>
      </c>
      <c r="J913" s="40"/>
      <c r="K913" s="40" t="s">
        <v>1172</v>
      </c>
      <c r="L913" s="29">
        <f>IF(K913&lt;&gt;"",IFERROR(VLOOKUP(K913,Rabattwerte_eintragen!$A$3:$C$24,3,FALSE),0),0)</f>
        <v>0</v>
      </c>
      <c r="M913" s="58">
        <f>IF(H913&lt;&gt;"",H913*(1-L913)+I913*(1-VLOOKUP("A1",Rabattwerte_eintragen!$A$3:$C$26,3,FALSE)),"")</f>
        <v>77.649999999999991</v>
      </c>
      <c r="N913" s="40"/>
      <c r="O913" s="39" t="str">
        <f t="shared" si="17"/>
        <v>Artikel online anzeigen</v>
      </c>
      <c r="P913" s="44"/>
      <c r="Q913" s="49" t="s">
        <v>3268</v>
      </c>
      <c r="R913" s="37"/>
      <c r="S913" s="55"/>
      <c r="T913" s="40" t="s">
        <v>1145</v>
      </c>
      <c r="U913" s="63" t="s">
        <v>5549</v>
      </c>
    </row>
    <row r="914" spans="1:21" x14ac:dyDescent="0.25">
      <c r="A914" s="1">
        <v>3580</v>
      </c>
      <c r="B914" s="46" t="s">
        <v>1636</v>
      </c>
      <c r="C914" s="46" t="s">
        <v>2221</v>
      </c>
      <c r="D914" s="46" t="s">
        <v>2305</v>
      </c>
      <c r="E914" s="47" t="s">
        <v>1119</v>
      </c>
      <c r="F914" s="47" t="s">
        <v>1122</v>
      </c>
      <c r="G914" s="47">
        <v>622424</v>
      </c>
      <c r="H914" s="57">
        <v>79.150000000000006</v>
      </c>
      <c r="I914" s="60">
        <f>IF(R914="UP",VLOOKUP($I$1,Änderungen!$F$1:$G$4,2,FALSE),IF(OR(ISERROR(FIND("NOVOS",B914)),ISERROR(FIND("Design ",B914))),IF(OR(ISERROR(FIND("thanos EVO",B914)),ISERROR(FIND("Design ",B914))),0,96.55),19.35))</f>
        <v>0</v>
      </c>
      <c r="J914" s="40"/>
      <c r="K914" s="40" t="s">
        <v>1172</v>
      </c>
      <c r="L914" s="29">
        <f>IF(K914&lt;&gt;"",IFERROR(VLOOKUP(K914,Rabattwerte_eintragen!$A$3:$C$24,3,FALSE),0),0)</f>
        <v>0</v>
      </c>
      <c r="M914" s="58">
        <f>IF(H914&lt;&gt;"",H914*(1-L914)+I914*(1-VLOOKUP("A1",Rabattwerte_eintragen!$A$3:$C$26,3,FALSE)),"")</f>
        <v>79.150000000000006</v>
      </c>
      <c r="N914" s="40"/>
      <c r="O914" s="39" t="str">
        <f t="shared" si="17"/>
        <v>Artikel online anzeigen</v>
      </c>
      <c r="P914" s="44"/>
      <c r="Q914" s="49" t="s">
        <v>3269</v>
      </c>
      <c r="R914" s="37"/>
      <c r="S914" s="55"/>
      <c r="T914" s="40" t="s">
        <v>1145</v>
      </c>
      <c r="U914" s="63" t="s">
        <v>5550</v>
      </c>
    </row>
    <row r="915" spans="1:21" x14ac:dyDescent="0.25">
      <c r="A915" s="1">
        <v>3582</v>
      </c>
      <c r="B915" s="46" t="s">
        <v>1637</v>
      </c>
      <c r="C915" s="46" t="s">
        <v>2221</v>
      </c>
      <c r="D915" s="46" t="s">
        <v>2305</v>
      </c>
      <c r="E915" s="47" t="s">
        <v>1119</v>
      </c>
      <c r="F915" s="47" t="s">
        <v>1122</v>
      </c>
      <c r="G915" s="47">
        <v>622431</v>
      </c>
      <c r="H915" s="57">
        <v>82.100000000000009</v>
      </c>
      <c r="I915" s="60">
        <f>IF(R915="UP",VLOOKUP($I$1,Änderungen!$F$1:$G$4,2,FALSE),IF(OR(ISERROR(FIND("NOVOS",B915)),ISERROR(FIND("Design ",B915))),IF(OR(ISERROR(FIND("thanos EVO",B915)),ISERROR(FIND("Design ",B915))),0,96.55),19.35))</f>
        <v>0</v>
      </c>
      <c r="J915" s="40"/>
      <c r="K915" s="40" t="s">
        <v>1172</v>
      </c>
      <c r="L915" s="29">
        <f>IF(K915&lt;&gt;"",IFERROR(VLOOKUP(K915,Rabattwerte_eintragen!$A$3:$C$24,3,FALSE),0),0)</f>
        <v>0</v>
      </c>
      <c r="M915" s="58">
        <f>IF(H915&lt;&gt;"",H915*(1-L915)+I915*(1-VLOOKUP("A1",Rabattwerte_eintragen!$A$3:$C$26,3,FALSE)),"")</f>
        <v>82.100000000000009</v>
      </c>
      <c r="N915" s="40"/>
      <c r="O915" s="39" t="str">
        <f t="shared" si="17"/>
        <v>Artikel online anzeigen</v>
      </c>
      <c r="P915" s="44"/>
      <c r="Q915" s="49" t="s">
        <v>3270</v>
      </c>
      <c r="R915" s="37"/>
      <c r="S915" s="55"/>
      <c r="T915" s="40" t="s">
        <v>1145</v>
      </c>
      <c r="U915" s="63" t="s">
        <v>5551</v>
      </c>
    </row>
    <row r="916" spans="1:21" x14ac:dyDescent="0.25">
      <c r="A916" s="1">
        <v>3584</v>
      </c>
      <c r="B916" s="46" t="s">
        <v>1638</v>
      </c>
      <c r="C916" s="46" t="s">
        <v>2221</v>
      </c>
      <c r="D916" s="46" t="s">
        <v>2305</v>
      </c>
      <c r="E916" s="47" t="s">
        <v>1119</v>
      </c>
      <c r="F916" s="47" t="s">
        <v>1122</v>
      </c>
      <c r="G916" s="47">
        <v>622448</v>
      </c>
      <c r="H916" s="57">
        <v>85.55</v>
      </c>
      <c r="I916" s="60">
        <f>IF(R916="UP",VLOOKUP($I$1,Änderungen!$F$1:$G$4,2,FALSE),IF(OR(ISERROR(FIND("NOVOS",B916)),ISERROR(FIND("Design ",B916))),IF(OR(ISERROR(FIND("thanos EVO",B916)),ISERROR(FIND("Design ",B916))),0,96.55),19.35))</f>
        <v>0</v>
      </c>
      <c r="J916" s="40"/>
      <c r="K916" s="40" t="s">
        <v>1172</v>
      </c>
      <c r="L916" s="29">
        <f>IF(K916&lt;&gt;"",IFERROR(VLOOKUP(K916,Rabattwerte_eintragen!$A$3:$C$24,3,FALSE),0),0)</f>
        <v>0</v>
      </c>
      <c r="M916" s="58">
        <f>IF(H916&lt;&gt;"",H916*(1-L916)+I916*(1-VLOOKUP("A1",Rabattwerte_eintragen!$A$3:$C$26,3,FALSE)),"")</f>
        <v>85.55</v>
      </c>
      <c r="N916" s="40"/>
      <c r="O916" s="39" t="str">
        <f t="shared" si="17"/>
        <v>Artikel online anzeigen</v>
      </c>
      <c r="P916" s="44"/>
      <c r="Q916" s="49" t="s">
        <v>3271</v>
      </c>
      <c r="R916" s="37"/>
      <c r="S916" s="55"/>
      <c r="T916" s="40" t="s">
        <v>1145</v>
      </c>
      <c r="U916" s="63" t="s">
        <v>5552</v>
      </c>
    </row>
    <row r="917" spans="1:21" x14ac:dyDescent="0.25">
      <c r="A917" s="1">
        <v>3586</v>
      </c>
      <c r="B917" s="46" t="s">
        <v>1639</v>
      </c>
      <c r="C917" s="46" t="s">
        <v>2221</v>
      </c>
      <c r="D917" s="46" t="s">
        <v>2305</v>
      </c>
      <c r="E917" s="47" t="s">
        <v>1119</v>
      </c>
      <c r="F917" s="47" t="s">
        <v>1122</v>
      </c>
      <c r="G917" s="47">
        <v>622455</v>
      </c>
      <c r="H917" s="57">
        <v>88.350000000000009</v>
      </c>
      <c r="I917" s="60">
        <f>IF(R917="UP",VLOOKUP($I$1,Änderungen!$F$1:$G$4,2,FALSE),IF(OR(ISERROR(FIND("NOVOS",B917)),ISERROR(FIND("Design ",B917))),IF(OR(ISERROR(FIND("thanos EVO",B917)),ISERROR(FIND("Design ",B917))),0,96.55),19.35))</f>
        <v>0</v>
      </c>
      <c r="J917" s="40"/>
      <c r="K917" s="40" t="s">
        <v>1172</v>
      </c>
      <c r="L917" s="29">
        <f>IF(K917&lt;&gt;"",IFERROR(VLOOKUP(K917,Rabattwerte_eintragen!$A$3:$C$24,3,FALSE),0),0)</f>
        <v>0</v>
      </c>
      <c r="M917" s="58">
        <f>IF(H917&lt;&gt;"",H917*(1-L917)+I917*(1-VLOOKUP("A1",Rabattwerte_eintragen!$A$3:$C$26,3,FALSE)),"")</f>
        <v>88.350000000000009</v>
      </c>
      <c r="N917" s="40"/>
      <c r="O917" s="39" t="str">
        <f t="shared" si="17"/>
        <v>Artikel online anzeigen</v>
      </c>
      <c r="P917" s="44"/>
      <c r="Q917" s="49" t="s">
        <v>3272</v>
      </c>
      <c r="R917" s="37"/>
      <c r="S917" s="55"/>
      <c r="T917" s="40" t="s">
        <v>1145</v>
      </c>
      <c r="U917" s="63" t="s">
        <v>5553</v>
      </c>
    </row>
    <row r="918" spans="1:21" x14ac:dyDescent="0.25">
      <c r="A918" s="1">
        <v>3588</v>
      </c>
      <c r="B918" s="46" t="s">
        <v>1640</v>
      </c>
      <c r="C918" s="46" t="s">
        <v>2221</v>
      </c>
      <c r="D918" s="46" t="s">
        <v>2305</v>
      </c>
      <c r="E918" s="47" t="s">
        <v>1119</v>
      </c>
      <c r="F918" s="47" t="s">
        <v>1122</v>
      </c>
      <c r="G918" s="47">
        <v>622462</v>
      </c>
      <c r="H918" s="57">
        <v>92.8</v>
      </c>
      <c r="I918" s="60">
        <f>IF(R918="UP",VLOOKUP($I$1,Änderungen!$F$1:$G$4,2,FALSE),IF(OR(ISERROR(FIND("NOVOS",B918)),ISERROR(FIND("Design ",B918))),IF(OR(ISERROR(FIND("thanos EVO",B918)),ISERROR(FIND("Design ",B918))),0,96.55),19.35))</f>
        <v>0</v>
      </c>
      <c r="J918" s="40"/>
      <c r="K918" s="40" t="s">
        <v>1172</v>
      </c>
      <c r="L918" s="29">
        <f>IF(K918&lt;&gt;"",IFERROR(VLOOKUP(K918,Rabattwerte_eintragen!$A$3:$C$24,3,FALSE),0),0)</f>
        <v>0</v>
      </c>
      <c r="M918" s="58">
        <f>IF(H918&lt;&gt;"",H918*(1-L918)+I918*(1-VLOOKUP("A1",Rabattwerte_eintragen!$A$3:$C$26,3,FALSE)),"")</f>
        <v>92.8</v>
      </c>
      <c r="N918" s="40"/>
      <c r="O918" s="39" t="str">
        <f t="shared" si="17"/>
        <v>Artikel online anzeigen</v>
      </c>
      <c r="P918" s="44"/>
      <c r="Q918" s="49" t="s">
        <v>3273</v>
      </c>
      <c r="R918" s="37"/>
      <c r="S918" s="55"/>
      <c r="T918" s="40" t="s">
        <v>1145</v>
      </c>
      <c r="U918" s="63" t="s">
        <v>5554</v>
      </c>
    </row>
    <row r="919" spans="1:21" x14ac:dyDescent="0.25">
      <c r="A919" s="1">
        <v>3590</v>
      </c>
      <c r="B919" s="46" t="s">
        <v>1641</v>
      </c>
      <c r="C919" s="46" t="s">
        <v>2221</v>
      </c>
      <c r="D919" s="46" t="s">
        <v>2305</v>
      </c>
      <c r="E919" s="47" t="s">
        <v>1119</v>
      </c>
      <c r="F919" s="47" t="s">
        <v>1122</v>
      </c>
      <c r="G919" s="47">
        <v>621946</v>
      </c>
      <c r="H919" s="57">
        <v>83.6</v>
      </c>
      <c r="I919" s="60">
        <f>IF(R919="UP",VLOOKUP($I$1,Änderungen!$F$1:$G$4,2,FALSE),IF(OR(ISERROR(FIND("NOVOS",B919)),ISERROR(FIND("Design ",B919))),IF(OR(ISERROR(FIND("thanos EVO",B919)),ISERROR(FIND("Design ",B919))),0,96.55),19.35))</f>
        <v>0</v>
      </c>
      <c r="J919" s="40"/>
      <c r="K919" s="40" t="s">
        <v>1172</v>
      </c>
      <c r="L919" s="29">
        <f>IF(K919&lt;&gt;"",IFERROR(VLOOKUP(K919,Rabattwerte_eintragen!$A$3:$C$24,3,FALSE),0),0)</f>
        <v>0</v>
      </c>
      <c r="M919" s="58">
        <f>IF(H919&lt;&gt;"",H919*(1-L919)+I919*(1-VLOOKUP("A1",Rabattwerte_eintragen!$A$3:$C$26,3,FALSE)),"")</f>
        <v>83.6</v>
      </c>
      <c r="N919" s="40"/>
      <c r="O919" s="39" t="str">
        <f t="shared" si="17"/>
        <v>Artikel online anzeigen</v>
      </c>
      <c r="P919" s="44"/>
      <c r="Q919" s="49" t="s">
        <v>3274</v>
      </c>
      <c r="R919" s="37"/>
      <c r="S919" s="55"/>
      <c r="T919" s="40" t="s">
        <v>1145</v>
      </c>
      <c r="U919" s="63" t="s">
        <v>5555</v>
      </c>
    </row>
    <row r="920" spans="1:21" x14ac:dyDescent="0.25">
      <c r="A920" s="1">
        <v>3591</v>
      </c>
      <c r="B920" s="46" t="s">
        <v>1642</v>
      </c>
      <c r="C920" s="46" t="s">
        <v>2221</v>
      </c>
      <c r="D920" s="46" t="s">
        <v>2305</v>
      </c>
      <c r="E920" s="47" t="s">
        <v>1119</v>
      </c>
      <c r="F920" s="47" t="s">
        <v>1122</v>
      </c>
      <c r="G920" s="47">
        <v>621953</v>
      </c>
      <c r="H920" s="57">
        <v>85.1</v>
      </c>
      <c r="I920" s="60">
        <f>IF(R920="UP",VLOOKUP($I$1,Änderungen!$F$1:$G$4,2,FALSE),IF(OR(ISERROR(FIND("NOVOS",B920)),ISERROR(FIND("Design ",B920))),IF(OR(ISERROR(FIND("thanos EVO",B920)),ISERROR(FIND("Design ",B920))),0,96.55),19.35))</f>
        <v>0</v>
      </c>
      <c r="J920" s="40"/>
      <c r="K920" s="40" t="s">
        <v>1172</v>
      </c>
      <c r="L920" s="29">
        <f>IF(K920&lt;&gt;"",IFERROR(VLOOKUP(K920,Rabattwerte_eintragen!$A$3:$C$24,3,FALSE),0),0)</f>
        <v>0</v>
      </c>
      <c r="M920" s="58">
        <f>IF(H920&lt;&gt;"",H920*(1-L920)+I920*(1-VLOOKUP("A1",Rabattwerte_eintragen!$A$3:$C$26,3,FALSE)),"")</f>
        <v>85.1</v>
      </c>
      <c r="N920" s="40"/>
      <c r="O920" s="39" t="str">
        <f t="shared" si="17"/>
        <v>Artikel online anzeigen</v>
      </c>
      <c r="P920" s="44"/>
      <c r="Q920" s="49" t="s">
        <v>3275</v>
      </c>
      <c r="R920" s="37"/>
      <c r="S920" s="55"/>
      <c r="T920" s="40" t="s">
        <v>1145</v>
      </c>
      <c r="U920" s="63" t="s">
        <v>5556</v>
      </c>
    </row>
    <row r="921" spans="1:21" x14ac:dyDescent="0.25">
      <c r="A921" s="1">
        <v>3593</v>
      </c>
      <c r="B921" s="46" t="s">
        <v>1643</v>
      </c>
      <c r="C921" s="46" t="s">
        <v>2221</v>
      </c>
      <c r="D921" s="46" t="s">
        <v>2305</v>
      </c>
      <c r="E921" s="47" t="s">
        <v>1119</v>
      </c>
      <c r="F921" s="47" t="s">
        <v>1122</v>
      </c>
      <c r="G921" s="47">
        <v>621960</v>
      </c>
      <c r="H921" s="57">
        <v>88.05</v>
      </c>
      <c r="I921" s="60">
        <f>IF(R921="UP",VLOOKUP($I$1,Änderungen!$F$1:$G$4,2,FALSE),IF(OR(ISERROR(FIND("NOVOS",B921)),ISERROR(FIND("Design ",B921))),IF(OR(ISERROR(FIND("thanos EVO",B921)),ISERROR(FIND("Design ",B921))),0,96.55),19.35))</f>
        <v>0</v>
      </c>
      <c r="J921" s="40"/>
      <c r="K921" s="40" t="s">
        <v>1172</v>
      </c>
      <c r="L921" s="29">
        <f>IF(K921&lt;&gt;"",IFERROR(VLOOKUP(K921,Rabattwerte_eintragen!$A$3:$C$24,3,FALSE),0),0)</f>
        <v>0</v>
      </c>
      <c r="M921" s="58">
        <f>IF(H921&lt;&gt;"",H921*(1-L921)+I921*(1-VLOOKUP("A1",Rabattwerte_eintragen!$A$3:$C$26,3,FALSE)),"")</f>
        <v>88.05</v>
      </c>
      <c r="N921" s="40"/>
      <c r="O921" s="39" t="str">
        <f t="shared" si="17"/>
        <v>Artikel online anzeigen</v>
      </c>
      <c r="P921" s="44"/>
      <c r="Q921" s="49" t="s">
        <v>3276</v>
      </c>
      <c r="R921" s="37"/>
      <c r="S921" s="55"/>
      <c r="T921" s="40" t="s">
        <v>1145</v>
      </c>
      <c r="U921" s="63" t="s">
        <v>5557</v>
      </c>
    </row>
    <row r="922" spans="1:21" x14ac:dyDescent="0.25">
      <c r="A922" s="1">
        <v>3594</v>
      </c>
      <c r="B922" s="46" t="s">
        <v>1644</v>
      </c>
      <c r="C922" s="46" t="s">
        <v>2221</v>
      </c>
      <c r="D922" s="46" t="s">
        <v>2305</v>
      </c>
      <c r="E922" s="47" t="s">
        <v>1119</v>
      </c>
      <c r="F922" s="47" t="s">
        <v>1122</v>
      </c>
      <c r="G922" s="47">
        <v>621977</v>
      </c>
      <c r="H922" s="57">
        <v>91.5</v>
      </c>
      <c r="I922" s="60">
        <f>IF(R922="UP",VLOOKUP($I$1,Änderungen!$F$1:$G$4,2,FALSE),IF(OR(ISERROR(FIND("NOVOS",B922)),ISERROR(FIND("Design ",B922))),IF(OR(ISERROR(FIND("thanos EVO",B922)),ISERROR(FIND("Design ",B922))),0,96.55),19.35))</f>
        <v>0</v>
      </c>
      <c r="J922" s="40"/>
      <c r="K922" s="40" t="s">
        <v>1172</v>
      </c>
      <c r="L922" s="29">
        <f>IF(K922&lt;&gt;"",IFERROR(VLOOKUP(K922,Rabattwerte_eintragen!$A$3:$C$24,3,FALSE),0),0)</f>
        <v>0</v>
      </c>
      <c r="M922" s="58">
        <f>IF(H922&lt;&gt;"",H922*(1-L922)+I922*(1-VLOOKUP("A1",Rabattwerte_eintragen!$A$3:$C$26,3,FALSE)),"")</f>
        <v>91.5</v>
      </c>
      <c r="N922" s="40"/>
      <c r="O922" s="39" t="str">
        <f t="shared" si="17"/>
        <v>Artikel online anzeigen</v>
      </c>
      <c r="P922" s="44"/>
      <c r="Q922" s="49" t="s">
        <v>3277</v>
      </c>
      <c r="R922" s="37"/>
      <c r="S922" s="55"/>
      <c r="T922" s="40" t="s">
        <v>1145</v>
      </c>
      <c r="U922" s="63" t="s">
        <v>5558</v>
      </c>
    </row>
    <row r="923" spans="1:21" x14ac:dyDescent="0.25">
      <c r="A923" s="1">
        <v>3595</v>
      </c>
      <c r="B923" s="46" t="s">
        <v>1645</v>
      </c>
      <c r="C923" s="46" t="s">
        <v>2221</v>
      </c>
      <c r="D923" s="46" t="s">
        <v>2305</v>
      </c>
      <c r="E923" s="47" t="s">
        <v>1119</v>
      </c>
      <c r="F923" s="47" t="s">
        <v>1122</v>
      </c>
      <c r="G923" s="47">
        <v>621984</v>
      </c>
      <c r="H923" s="57">
        <v>94.3</v>
      </c>
      <c r="I923" s="60">
        <f>IF(R923="UP",VLOOKUP($I$1,Änderungen!$F$1:$G$4,2,FALSE),IF(OR(ISERROR(FIND("NOVOS",B923)),ISERROR(FIND("Design ",B923))),IF(OR(ISERROR(FIND("thanos EVO",B923)),ISERROR(FIND("Design ",B923))),0,96.55),19.35))</f>
        <v>0</v>
      </c>
      <c r="J923" s="40"/>
      <c r="K923" s="40" t="s">
        <v>1172</v>
      </c>
      <c r="L923" s="29">
        <f>IF(K923&lt;&gt;"",IFERROR(VLOOKUP(K923,Rabattwerte_eintragen!$A$3:$C$24,3,FALSE),0),0)</f>
        <v>0</v>
      </c>
      <c r="M923" s="58">
        <f>IF(H923&lt;&gt;"",H923*(1-L923)+I923*(1-VLOOKUP("A1",Rabattwerte_eintragen!$A$3:$C$26,3,FALSE)),"")</f>
        <v>94.3</v>
      </c>
      <c r="N923" s="40"/>
      <c r="O923" s="39" t="str">
        <f t="shared" si="17"/>
        <v>Artikel online anzeigen</v>
      </c>
      <c r="P923" s="44"/>
      <c r="Q923" s="49" t="s">
        <v>3278</v>
      </c>
      <c r="R923" s="37"/>
      <c r="S923" s="55"/>
      <c r="T923" s="40" t="s">
        <v>1145</v>
      </c>
      <c r="U923" s="63" t="s">
        <v>5559</v>
      </c>
    </row>
    <row r="924" spans="1:21" x14ac:dyDescent="0.25">
      <c r="A924" s="1">
        <v>3596</v>
      </c>
      <c r="B924" s="46" t="s">
        <v>1646</v>
      </c>
      <c r="C924" s="46" t="s">
        <v>2221</v>
      </c>
      <c r="D924" s="46" t="s">
        <v>2305</v>
      </c>
      <c r="E924" s="47" t="s">
        <v>1119</v>
      </c>
      <c r="F924" s="47" t="s">
        <v>1122</v>
      </c>
      <c r="G924" s="47">
        <v>621991</v>
      </c>
      <c r="H924" s="57">
        <v>98.75</v>
      </c>
      <c r="I924" s="60">
        <f>IF(R924="UP",VLOOKUP($I$1,Änderungen!$F$1:$G$4,2,FALSE),IF(OR(ISERROR(FIND("NOVOS",B924)),ISERROR(FIND("Design ",B924))),IF(OR(ISERROR(FIND("thanos EVO",B924)),ISERROR(FIND("Design ",B924))),0,96.55),19.35))</f>
        <v>0</v>
      </c>
      <c r="J924" s="40"/>
      <c r="K924" s="40" t="s">
        <v>1172</v>
      </c>
      <c r="L924" s="29">
        <f>IF(K924&lt;&gt;"",IFERROR(VLOOKUP(K924,Rabattwerte_eintragen!$A$3:$C$24,3,FALSE),0),0)</f>
        <v>0</v>
      </c>
      <c r="M924" s="58">
        <f>IF(H924&lt;&gt;"",H924*(1-L924)+I924*(1-VLOOKUP("A1",Rabattwerte_eintragen!$A$3:$C$26,3,FALSE)),"")</f>
        <v>98.75</v>
      </c>
      <c r="N924" s="40"/>
      <c r="O924" s="39" t="str">
        <f t="shared" si="17"/>
        <v>Artikel online anzeigen</v>
      </c>
      <c r="P924" s="44"/>
      <c r="Q924" s="49" t="s">
        <v>3279</v>
      </c>
      <c r="R924" s="37"/>
      <c r="S924" s="55"/>
      <c r="T924" s="40" t="s">
        <v>1145</v>
      </c>
      <c r="U924" s="63" t="s">
        <v>5560</v>
      </c>
    </row>
    <row r="925" spans="1:21" x14ac:dyDescent="0.25">
      <c r="A925" s="1">
        <v>3609</v>
      </c>
      <c r="B925" s="46" t="s">
        <v>546</v>
      </c>
      <c r="C925" s="46" t="s">
        <v>2221</v>
      </c>
      <c r="D925" s="46" t="s">
        <v>2305</v>
      </c>
      <c r="E925" s="47" t="s">
        <v>1119</v>
      </c>
      <c r="F925" s="47" t="s">
        <v>1122</v>
      </c>
      <c r="G925" s="47">
        <v>622004</v>
      </c>
      <c r="H925" s="57">
        <v>71.599999999999994</v>
      </c>
      <c r="I925" s="60">
        <f>IF(R925="UP",VLOOKUP($I$1,Änderungen!$F$1:$G$4,2,FALSE),IF(OR(ISERROR(FIND("NOVOS",B925)),ISERROR(FIND("Design ",B925))),IF(OR(ISERROR(FIND("thanos EVO",B925)),ISERROR(FIND("Design ",B925))),0,96.55),19.35))</f>
        <v>0</v>
      </c>
      <c r="J925" s="40"/>
      <c r="K925" s="40" t="s">
        <v>1172</v>
      </c>
      <c r="L925" s="29">
        <f>IF(K925&lt;&gt;"",IFERROR(VLOOKUP(K925,Rabattwerte_eintragen!$A$3:$C$24,3,FALSE),0),0)</f>
        <v>0</v>
      </c>
      <c r="M925" s="58">
        <f>IF(H925&lt;&gt;"",H925*(1-L925)+I925*(1-VLOOKUP("A1",Rabattwerte_eintragen!$A$3:$C$26,3,FALSE)),"")</f>
        <v>71.599999999999994</v>
      </c>
      <c r="N925" s="40"/>
      <c r="O925" s="39" t="str">
        <f t="shared" si="17"/>
        <v>Artikel online anzeigen</v>
      </c>
      <c r="P925" s="44"/>
      <c r="Q925" s="49" t="s">
        <v>3280</v>
      </c>
      <c r="R925" s="37"/>
      <c r="S925" s="55"/>
      <c r="T925" s="40" t="s">
        <v>1145</v>
      </c>
      <c r="U925" s="63" t="s">
        <v>5561</v>
      </c>
    </row>
    <row r="926" spans="1:21" x14ac:dyDescent="0.25">
      <c r="A926" s="1">
        <v>3610</v>
      </c>
      <c r="B926" s="46" t="s">
        <v>547</v>
      </c>
      <c r="C926" s="46" t="s">
        <v>2221</v>
      </c>
      <c r="D926" s="46" t="s">
        <v>2305</v>
      </c>
      <c r="E926" s="47" t="s">
        <v>1119</v>
      </c>
      <c r="F926" s="47" t="s">
        <v>1122</v>
      </c>
      <c r="G926" s="47">
        <v>622011</v>
      </c>
      <c r="H926" s="57">
        <v>73.05</v>
      </c>
      <c r="I926" s="60">
        <f>IF(R926="UP",VLOOKUP($I$1,Änderungen!$F$1:$G$4,2,FALSE),IF(OR(ISERROR(FIND("NOVOS",B926)),ISERROR(FIND("Design ",B926))),IF(OR(ISERROR(FIND("thanos EVO",B926)),ISERROR(FIND("Design ",B926))),0,96.55),19.35))</f>
        <v>0</v>
      </c>
      <c r="J926" s="40"/>
      <c r="K926" s="40" t="s">
        <v>1172</v>
      </c>
      <c r="L926" s="29">
        <f>IF(K926&lt;&gt;"",IFERROR(VLOOKUP(K926,Rabattwerte_eintragen!$A$3:$C$24,3,FALSE),0),0)</f>
        <v>0</v>
      </c>
      <c r="M926" s="58">
        <f>IF(H926&lt;&gt;"",H926*(1-L926)+I926*(1-VLOOKUP("A1",Rabattwerte_eintragen!$A$3:$C$26,3,FALSE)),"")</f>
        <v>73.05</v>
      </c>
      <c r="N926" s="40"/>
      <c r="O926" s="39" t="str">
        <f t="shared" si="17"/>
        <v>Artikel online anzeigen</v>
      </c>
      <c r="P926" s="44"/>
      <c r="Q926" s="49" t="s">
        <v>3281</v>
      </c>
      <c r="R926" s="37"/>
      <c r="S926" s="55"/>
      <c r="T926" s="40" t="s">
        <v>1145</v>
      </c>
      <c r="U926" s="63" t="s">
        <v>5562</v>
      </c>
    </row>
    <row r="927" spans="1:21" x14ac:dyDescent="0.25">
      <c r="A927" s="1">
        <v>3611</v>
      </c>
      <c r="B927" s="46" t="s">
        <v>548</v>
      </c>
      <c r="C927" s="46" t="s">
        <v>2221</v>
      </c>
      <c r="D927" s="46" t="s">
        <v>2305</v>
      </c>
      <c r="E927" s="47" t="s">
        <v>1119</v>
      </c>
      <c r="F927" s="47" t="s">
        <v>1122</v>
      </c>
      <c r="G927" s="47">
        <v>622028</v>
      </c>
      <c r="H927" s="57">
        <v>76.050000000000011</v>
      </c>
      <c r="I927" s="60">
        <f>IF(R927="UP",VLOOKUP($I$1,Änderungen!$F$1:$G$4,2,FALSE),IF(OR(ISERROR(FIND("NOVOS",B927)),ISERROR(FIND("Design ",B927))),IF(OR(ISERROR(FIND("thanos EVO",B927)),ISERROR(FIND("Design ",B927))),0,96.55),19.35))</f>
        <v>0</v>
      </c>
      <c r="J927" s="40"/>
      <c r="K927" s="40" t="s">
        <v>1172</v>
      </c>
      <c r="L927" s="29">
        <f>IF(K927&lt;&gt;"",IFERROR(VLOOKUP(K927,Rabattwerte_eintragen!$A$3:$C$24,3,FALSE),0),0)</f>
        <v>0</v>
      </c>
      <c r="M927" s="58">
        <f>IF(H927&lt;&gt;"",H927*(1-L927)+I927*(1-VLOOKUP("A1",Rabattwerte_eintragen!$A$3:$C$26,3,FALSE)),"")</f>
        <v>76.050000000000011</v>
      </c>
      <c r="N927" s="40"/>
      <c r="O927" s="39" t="str">
        <f t="shared" si="17"/>
        <v>Artikel online anzeigen</v>
      </c>
      <c r="P927" s="44"/>
      <c r="Q927" s="49" t="s">
        <v>3282</v>
      </c>
      <c r="R927" s="37"/>
      <c r="S927" s="55"/>
      <c r="T927" s="40" t="s">
        <v>1145</v>
      </c>
      <c r="U927" s="63" t="s">
        <v>5563</v>
      </c>
    </row>
    <row r="928" spans="1:21" x14ac:dyDescent="0.25">
      <c r="A928" s="1">
        <v>3612</v>
      </c>
      <c r="B928" s="46" t="s">
        <v>549</v>
      </c>
      <c r="C928" s="46" t="s">
        <v>2221</v>
      </c>
      <c r="D928" s="46" t="s">
        <v>2305</v>
      </c>
      <c r="E928" s="47" t="s">
        <v>1119</v>
      </c>
      <c r="F928" s="47" t="s">
        <v>1122</v>
      </c>
      <c r="G928" s="47">
        <v>622035</v>
      </c>
      <c r="H928" s="57">
        <v>79.45</v>
      </c>
      <c r="I928" s="60">
        <f>IF(R928="UP",VLOOKUP($I$1,Änderungen!$F$1:$G$4,2,FALSE),IF(OR(ISERROR(FIND("NOVOS",B928)),ISERROR(FIND("Design ",B928))),IF(OR(ISERROR(FIND("thanos EVO",B928)),ISERROR(FIND("Design ",B928))),0,96.55),19.35))</f>
        <v>0</v>
      </c>
      <c r="J928" s="40"/>
      <c r="K928" s="40" t="s">
        <v>1172</v>
      </c>
      <c r="L928" s="29">
        <f>IF(K928&lt;&gt;"",IFERROR(VLOOKUP(K928,Rabattwerte_eintragen!$A$3:$C$24,3,FALSE),0),0)</f>
        <v>0</v>
      </c>
      <c r="M928" s="58">
        <f>IF(H928&lt;&gt;"",H928*(1-L928)+I928*(1-VLOOKUP("A1",Rabattwerte_eintragen!$A$3:$C$26,3,FALSE)),"")</f>
        <v>79.45</v>
      </c>
      <c r="N928" s="40"/>
      <c r="O928" s="39" t="str">
        <f t="shared" si="17"/>
        <v>Artikel online anzeigen</v>
      </c>
      <c r="P928" s="44"/>
      <c r="Q928" s="49" t="s">
        <v>3283</v>
      </c>
      <c r="R928" s="37"/>
      <c r="S928" s="55"/>
      <c r="T928" s="40" t="s">
        <v>1145</v>
      </c>
      <c r="U928" s="63" t="s">
        <v>5564</v>
      </c>
    </row>
    <row r="929" spans="1:21" x14ac:dyDescent="0.25">
      <c r="A929" s="1">
        <v>3613</v>
      </c>
      <c r="B929" s="46" t="s">
        <v>550</v>
      </c>
      <c r="C929" s="46" t="s">
        <v>2221</v>
      </c>
      <c r="D929" s="46" t="s">
        <v>2305</v>
      </c>
      <c r="E929" s="47" t="s">
        <v>1119</v>
      </c>
      <c r="F929" s="47" t="s">
        <v>1122</v>
      </c>
      <c r="G929" s="47">
        <v>622042</v>
      </c>
      <c r="H929" s="57">
        <v>82.25</v>
      </c>
      <c r="I929" s="60">
        <f>IF(R929="UP",VLOOKUP($I$1,Änderungen!$F$1:$G$4,2,FALSE),IF(OR(ISERROR(FIND("NOVOS",B929)),ISERROR(FIND("Design ",B929))),IF(OR(ISERROR(FIND("thanos EVO",B929)),ISERROR(FIND("Design ",B929))),0,96.55),19.35))</f>
        <v>0</v>
      </c>
      <c r="J929" s="40"/>
      <c r="K929" s="40" t="s">
        <v>1172</v>
      </c>
      <c r="L929" s="29">
        <f>IF(K929&lt;&gt;"",IFERROR(VLOOKUP(K929,Rabattwerte_eintragen!$A$3:$C$24,3,FALSE),0),0)</f>
        <v>0</v>
      </c>
      <c r="M929" s="58">
        <f>IF(H929&lt;&gt;"",H929*(1-L929)+I929*(1-VLOOKUP("A1",Rabattwerte_eintragen!$A$3:$C$26,3,FALSE)),"")</f>
        <v>82.25</v>
      </c>
      <c r="N929" s="40"/>
      <c r="O929" s="39" t="str">
        <f t="shared" si="17"/>
        <v>Artikel online anzeigen</v>
      </c>
      <c r="P929" s="44"/>
      <c r="Q929" s="49" t="s">
        <v>3284</v>
      </c>
      <c r="R929" s="37"/>
      <c r="S929" s="55"/>
      <c r="T929" s="40" t="s">
        <v>1145</v>
      </c>
      <c r="U929" s="63" t="s">
        <v>5565</v>
      </c>
    </row>
    <row r="930" spans="1:21" x14ac:dyDescent="0.25">
      <c r="A930" s="1">
        <v>3614</v>
      </c>
      <c r="B930" s="46" t="s">
        <v>551</v>
      </c>
      <c r="C930" s="46" t="s">
        <v>2221</v>
      </c>
      <c r="D930" s="46" t="s">
        <v>2305</v>
      </c>
      <c r="E930" s="47" t="s">
        <v>1119</v>
      </c>
      <c r="F930" s="47" t="s">
        <v>1122</v>
      </c>
      <c r="G930" s="47">
        <v>622059</v>
      </c>
      <c r="H930" s="57">
        <v>86.7</v>
      </c>
      <c r="I930" s="60">
        <f>IF(R930="UP",VLOOKUP($I$1,Änderungen!$F$1:$G$4,2,FALSE),IF(OR(ISERROR(FIND("NOVOS",B930)),ISERROR(FIND("Design ",B930))),IF(OR(ISERROR(FIND("thanos EVO",B930)),ISERROR(FIND("Design ",B930))),0,96.55),19.35))</f>
        <v>0</v>
      </c>
      <c r="J930" s="40"/>
      <c r="K930" s="40" t="s">
        <v>1172</v>
      </c>
      <c r="L930" s="29">
        <f>IF(K930&lt;&gt;"",IFERROR(VLOOKUP(K930,Rabattwerte_eintragen!$A$3:$C$24,3,FALSE),0),0)</f>
        <v>0</v>
      </c>
      <c r="M930" s="58">
        <f>IF(H930&lt;&gt;"",H930*(1-L930)+I930*(1-VLOOKUP("A1",Rabattwerte_eintragen!$A$3:$C$26,3,FALSE)),"")</f>
        <v>86.7</v>
      </c>
      <c r="N930" s="40"/>
      <c r="O930" s="39" t="str">
        <f t="shared" si="17"/>
        <v>Artikel online anzeigen</v>
      </c>
      <c r="P930" s="44"/>
      <c r="Q930" s="49" t="s">
        <v>3285</v>
      </c>
      <c r="R930" s="37"/>
      <c r="S930" s="55"/>
      <c r="T930" s="40" t="s">
        <v>1145</v>
      </c>
      <c r="U930" s="63" t="s">
        <v>5566</v>
      </c>
    </row>
    <row r="931" spans="1:21" x14ac:dyDescent="0.25">
      <c r="A931" s="1">
        <v>3597</v>
      </c>
      <c r="B931" s="46" t="s">
        <v>534</v>
      </c>
      <c r="C931" s="46" t="s">
        <v>2221</v>
      </c>
      <c r="D931" s="46" t="s">
        <v>2305</v>
      </c>
      <c r="E931" s="47" t="s">
        <v>1119</v>
      </c>
      <c r="F931" s="47" t="s">
        <v>1122</v>
      </c>
      <c r="G931" s="47">
        <v>622080</v>
      </c>
      <c r="H931" s="57">
        <v>77.2</v>
      </c>
      <c r="I931" s="60">
        <f>IF(R931="UP",VLOOKUP($I$1,Änderungen!$F$1:$G$4,2,FALSE),IF(OR(ISERROR(FIND("NOVOS",B931)),ISERROR(FIND("Design ",B931))),IF(OR(ISERROR(FIND("thanos EVO",B931)),ISERROR(FIND("Design ",B931))),0,96.55),19.35))</f>
        <v>0</v>
      </c>
      <c r="J931" s="40"/>
      <c r="K931" s="40" t="s">
        <v>1172</v>
      </c>
      <c r="L931" s="29">
        <f>IF(K931&lt;&gt;"",IFERROR(VLOOKUP(K931,Rabattwerte_eintragen!$A$3:$C$24,3,FALSE),0),0)</f>
        <v>0</v>
      </c>
      <c r="M931" s="58">
        <f>IF(H931&lt;&gt;"",H931*(1-L931)+I931*(1-VLOOKUP("A1",Rabattwerte_eintragen!$A$3:$C$26,3,FALSE)),"")</f>
        <v>77.2</v>
      </c>
      <c r="N931" s="40"/>
      <c r="O931" s="39" t="str">
        <f t="shared" si="17"/>
        <v>Artikel online anzeigen</v>
      </c>
      <c r="P931" s="44"/>
      <c r="Q931" s="49" t="s">
        <v>3286</v>
      </c>
      <c r="R931" s="37"/>
      <c r="S931" s="55"/>
      <c r="T931" s="40" t="s">
        <v>1145</v>
      </c>
      <c r="U931" s="63" t="s">
        <v>5567</v>
      </c>
    </row>
    <row r="932" spans="1:21" x14ac:dyDescent="0.25">
      <c r="A932" s="1">
        <v>3598</v>
      </c>
      <c r="B932" s="46" t="s">
        <v>535</v>
      </c>
      <c r="C932" s="46" t="s">
        <v>2221</v>
      </c>
      <c r="D932" s="46" t="s">
        <v>2305</v>
      </c>
      <c r="E932" s="47" t="s">
        <v>1119</v>
      </c>
      <c r="F932" s="47" t="s">
        <v>1122</v>
      </c>
      <c r="G932" s="47">
        <v>622097</v>
      </c>
      <c r="H932" s="57">
        <v>78.7</v>
      </c>
      <c r="I932" s="60">
        <f>IF(R932="UP",VLOOKUP($I$1,Änderungen!$F$1:$G$4,2,FALSE),IF(OR(ISERROR(FIND("NOVOS",B932)),ISERROR(FIND("Design ",B932))),IF(OR(ISERROR(FIND("thanos EVO",B932)),ISERROR(FIND("Design ",B932))),0,96.55),19.35))</f>
        <v>0</v>
      </c>
      <c r="J932" s="40"/>
      <c r="K932" s="40" t="s">
        <v>1172</v>
      </c>
      <c r="L932" s="29">
        <f>IF(K932&lt;&gt;"",IFERROR(VLOOKUP(K932,Rabattwerte_eintragen!$A$3:$C$24,3,FALSE),0),0)</f>
        <v>0</v>
      </c>
      <c r="M932" s="58">
        <f>IF(H932&lt;&gt;"",H932*(1-L932)+I932*(1-VLOOKUP("A1",Rabattwerte_eintragen!$A$3:$C$26,3,FALSE)),"")</f>
        <v>78.7</v>
      </c>
      <c r="N932" s="40"/>
      <c r="O932" s="39" t="str">
        <f t="shared" si="17"/>
        <v>Artikel online anzeigen</v>
      </c>
      <c r="P932" s="44"/>
      <c r="Q932" s="49" t="s">
        <v>3287</v>
      </c>
      <c r="R932" s="37"/>
      <c r="S932" s="55"/>
      <c r="T932" s="40" t="s">
        <v>1145</v>
      </c>
      <c r="U932" s="63" t="s">
        <v>5568</v>
      </c>
    </row>
    <row r="933" spans="1:21" x14ac:dyDescent="0.25">
      <c r="A933" s="1">
        <v>3599</v>
      </c>
      <c r="B933" s="46" t="s">
        <v>536</v>
      </c>
      <c r="C933" s="46" t="s">
        <v>2221</v>
      </c>
      <c r="D933" s="46" t="s">
        <v>2305</v>
      </c>
      <c r="E933" s="47" t="s">
        <v>1119</v>
      </c>
      <c r="F933" s="47" t="s">
        <v>1122</v>
      </c>
      <c r="G933" s="47">
        <v>622103</v>
      </c>
      <c r="H933" s="57">
        <v>81.7</v>
      </c>
      <c r="I933" s="60">
        <f>IF(R933="UP",VLOOKUP($I$1,Änderungen!$F$1:$G$4,2,FALSE),IF(OR(ISERROR(FIND("NOVOS",B933)),ISERROR(FIND("Design ",B933))),IF(OR(ISERROR(FIND("thanos EVO",B933)),ISERROR(FIND("Design ",B933))),0,96.55),19.35))</f>
        <v>0</v>
      </c>
      <c r="J933" s="40"/>
      <c r="K933" s="40" t="s">
        <v>1172</v>
      </c>
      <c r="L933" s="29">
        <f>IF(K933&lt;&gt;"",IFERROR(VLOOKUP(K933,Rabattwerte_eintragen!$A$3:$C$24,3,FALSE),0),0)</f>
        <v>0</v>
      </c>
      <c r="M933" s="58">
        <f>IF(H933&lt;&gt;"",H933*(1-L933)+I933*(1-VLOOKUP("A1",Rabattwerte_eintragen!$A$3:$C$26,3,FALSE)),"")</f>
        <v>81.7</v>
      </c>
      <c r="N933" s="40"/>
      <c r="O933" s="39" t="str">
        <f t="shared" si="17"/>
        <v>Artikel online anzeigen</v>
      </c>
      <c r="P933" s="44"/>
      <c r="Q933" s="49" t="s">
        <v>3288</v>
      </c>
      <c r="R933" s="37"/>
      <c r="S933" s="55"/>
      <c r="T933" s="40" t="s">
        <v>1145</v>
      </c>
      <c r="U933" s="63" t="s">
        <v>5569</v>
      </c>
    </row>
    <row r="934" spans="1:21" x14ac:dyDescent="0.25">
      <c r="A934" s="1">
        <v>3600</v>
      </c>
      <c r="B934" s="46" t="s">
        <v>537</v>
      </c>
      <c r="C934" s="46" t="s">
        <v>2221</v>
      </c>
      <c r="D934" s="46" t="s">
        <v>2305</v>
      </c>
      <c r="E934" s="47" t="s">
        <v>1119</v>
      </c>
      <c r="F934" s="47" t="s">
        <v>1122</v>
      </c>
      <c r="G934" s="47">
        <v>622110</v>
      </c>
      <c r="H934" s="57">
        <v>85.1</v>
      </c>
      <c r="I934" s="60">
        <f>IF(R934="UP",VLOOKUP($I$1,Änderungen!$F$1:$G$4,2,FALSE),IF(OR(ISERROR(FIND("NOVOS",B934)),ISERROR(FIND("Design ",B934))),IF(OR(ISERROR(FIND("thanos EVO",B934)),ISERROR(FIND("Design ",B934))),0,96.55),19.35))</f>
        <v>0</v>
      </c>
      <c r="J934" s="40"/>
      <c r="K934" s="40" t="s">
        <v>1172</v>
      </c>
      <c r="L934" s="29">
        <f>IF(K934&lt;&gt;"",IFERROR(VLOOKUP(K934,Rabattwerte_eintragen!$A$3:$C$24,3,FALSE),0),0)</f>
        <v>0</v>
      </c>
      <c r="M934" s="58">
        <f>IF(H934&lt;&gt;"",H934*(1-L934)+I934*(1-VLOOKUP("A1",Rabattwerte_eintragen!$A$3:$C$26,3,FALSE)),"")</f>
        <v>85.1</v>
      </c>
      <c r="N934" s="40"/>
      <c r="O934" s="39" t="str">
        <f t="shared" si="17"/>
        <v>Artikel online anzeigen</v>
      </c>
      <c r="P934" s="44"/>
      <c r="Q934" s="49" t="s">
        <v>3289</v>
      </c>
      <c r="R934" s="37"/>
      <c r="S934" s="55"/>
      <c r="T934" s="40" t="s">
        <v>1145</v>
      </c>
      <c r="U934" s="63" t="s">
        <v>5570</v>
      </c>
    </row>
    <row r="935" spans="1:21" x14ac:dyDescent="0.25">
      <c r="A935" s="1">
        <v>3601</v>
      </c>
      <c r="B935" s="46" t="s">
        <v>538</v>
      </c>
      <c r="C935" s="46" t="s">
        <v>2221</v>
      </c>
      <c r="D935" s="46" t="s">
        <v>2305</v>
      </c>
      <c r="E935" s="47" t="s">
        <v>1119</v>
      </c>
      <c r="F935" s="47" t="s">
        <v>1122</v>
      </c>
      <c r="G935" s="47">
        <v>622127</v>
      </c>
      <c r="H935" s="57">
        <v>87.899999999999991</v>
      </c>
      <c r="I935" s="60">
        <f>IF(R935="UP",VLOOKUP($I$1,Änderungen!$F$1:$G$4,2,FALSE),IF(OR(ISERROR(FIND("NOVOS",B935)),ISERROR(FIND("Design ",B935))),IF(OR(ISERROR(FIND("thanos EVO",B935)),ISERROR(FIND("Design ",B935))),0,96.55),19.35))</f>
        <v>0</v>
      </c>
      <c r="J935" s="40"/>
      <c r="K935" s="40" t="s">
        <v>1172</v>
      </c>
      <c r="L935" s="29">
        <f>IF(K935&lt;&gt;"",IFERROR(VLOOKUP(K935,Rabattwerte_eintragen!$A$3:$C$24,3,FALSE),0),0)</f>
        <v>0</v>
      </c>
      <c r="M935" s="58">
        <f>IF(H935&lt;&gt;"",H935*(1-L935)+I935*(1-VLOOKUP("A1",Rabattwerte_eintragen!$A$3:$C$26,3,FALSE)),"")</f>
        <v>87.899999999999991</v>
      </c>
      <c r="N935" s="40"/>
      <c r="O935" s="39" t="str">
        <f t="shared" si="17"/>
        <v>Artikel online anzeigen</v>
      </c>
      <c r="P935" s="44"/>
      <c r="Q935" s="49" t="s">
        <v>3290</v>
      </c>
      <c r="R935" s="37"/>
      <c r="S935" s="55"/>
      <c r="T935" s="40" t="s">
        <v>1145</v>
      </c>
      <c r="U935" s="63" t="s">
        <v>5571</v>
      </c>
    </row>
    <row r="936" spans="1:21" x14ac:dyDescent="0.25">
      <c r="A936" s="1">
        <v>3602</v>
      </c>
      <c r="B936" s="46" t="s">
        <v>539</v>
      </c>
      <c r="C936" s="46" t="s">
        <v>2221</v>
      </c>
      <c r="D936" s="46" t="s">
        <v>2305</v>
      </c>
      <c r="E936" s="47" t="s">
        <v>1119</v>
      </c>
      <c r="F936" s="47" t="s">
        <v>1122</v>
      </c>
      <c r="G936" s="47">
        <v>622141</v>
      </c>
      <c r="H936" s="57">
        <v>92.35</v>
      </c>
      <c r="I936" s="60">
        <f>IF(R936="UP",VLOOKUP($I$1,Änderungen!$F$1:$G$4,2,FALSE),IF(OR(ISERROR(FIND("NOVOS",B936)),ISERROR(FIND("Design ",B936))),IF(OR(ISERROR(FIND("thanos EVO",B936)),ISERROR(FIND("Design ",B936))),0,96.55),19.35))</f>
        <v>0</v>
      </c>
      <c r="J936" s="40"/>
      <c r="K936" s="40" t="s">
        <v>1172</v>
      </c>
      <c r="L936" s="29">
        <f>IF(K936&lt;&gt;"",IFERROR(VLOOKUP(K936,Rabattwerte_eintragen!$A$3:$C$24,3,FALSE),0),0)</f>
        <v>0</v>
      </c>
      <c r="M936" s="58">
        <f>IF(H936&lt;&gt;"",H936*(1-L936)+I936*(1-VLOOKUP("A1",Rabattwerte_eintragen!$A$3:$C$26,3,FALSE)),"")</f>
        <v>92.35</v>
      </c>
      <c r="N936" s="40"/>
      <c r="O936" s="39" t="str">
        <f t="shared" si="17"/>
        <v>Artikel online anzeigen</v>
      </c>
      <c r="P936" s="44"/>
      <c r="Q936" s="49" t="s">
        <v>3291</v>
      </c>
      <c r="R936" s="37"/>
      <c r="S936" s="55"/>
      <c r="T936" s="40" t="s">
        <v>1145</v>
      </c>
      <c r="U936" s="63" t="s">
        <v>5572</v>
      </c>
    </row>
    <row r="937" spans="1:21" x14ac:dyDescent="0.25">
      <c r="A937" s="1">
        <v>3603</v>
      </c>
      <c r="B937" s="46" t="s">
        <v>540</v>
      </c>
      <c r="C937" s="46" t="s">
        <v>2221</v>
      </c>
      <c r="D937" s="46" t="s">
        <v>2305</v>
      </c>
      <c r="E937" s="47" t="s">
        <v>1119</v>
      </c>
      <c r="F937" s="47" t="s">
        <v>1122</v>
      </c>
      <c r="G937" s="47">
        <v>622158</v>
      </c>
      <c r="H937" s="57">
        <v>83.6</v>
      </c>
      <c r="I937" s="60">
        <f>IF(R937="UP",VLOOKUP($I$1,Änderungen!$F$1:$G$4,2,FALSE),IF(OR(ISERROR(FIND("NOVOS",B937)),ISERROR(FIND("Design ",B937))),IF(OR(ISERROR(FIND("thanos EVO",B937)),ISERROR(FIND("Design ",B937))),0,96.55),19.35))</f>
        <v>0</v>
      </c>
      <c r="J937" s="40"/>
      <c r="K937" s="40" t="s">
        <v>1172</v>
      </c>
      <c r="L937" s="29">
        <f>IF(K937&lt;&gt;"",IFERROR(VLOOKUP(K937,Rabattwerte_eintragen!$A$3:$C$24,3,FALSE),0),0)</f>
        <v>0</v>
      </c>
      <c r="M937" s="58">
        <f>IF(H937&lt;&gt;"",H937*(1-L937)+I937*(1-VLOOKUP("A1",Rabattwerte_eintragen!$A$3:$C$26,3,FALSE)),"")</f>
        <v>83.6</v>
      </c>
      <c r="N937" s="40"/>
      <c r="O937" s="39" t="str">
        <f t="shared" si="17"/>
        <v>Artikel online anzeigen</v>
      </c>
      <c r="P937" s="44"/>
      <c r="Q937" s="49" t="s">
        <v>3292</v>
      </c>
      <c r="R937" s="37"/>
      <c r="S937" s="55"/>
      <c r="T937" s="40" t="s">
        <v>1145</v>
      </c>
      <c r="U937" s="63" t="s">
        <v>5573</v>
      </c>
    </row>
    <row r="938" spans="1:21" x14ac:dyDescent="0.25">
      <c r="A938" s="1">
        <v>3604</v>
      </c>
      <c r="B938" s="46" t="s">
        <v>541</v>
      </c>
      <c r="C938" s="46" t="s">
        <v>2221</v>
      </c>
      <c r="D938" s="46" t="s">
        <v>2305</v>
      </c>
      <c r="E938" s="47" t="s">
        <v>1119</v>
      </c>
      <c r="F938" s="47" t="s">
        <v>1122</v>
      </c>
      <c r="G938" s="47">
        <v>622165</v>
      </c>
      <c r="H938" s="57">
        <v>85.1</v>
      </c>
      <c r="I938" s="60">
        <f>IF(R938="UP",VLOOKUP($I$1,Änderungen!$F$1:$G$4,2,FALSE),IF(OR(ISERROR(FIND("NOVOS",B938)),ISERROR(FIND("Design ",B938))),IF(OR(ISERROR(FIND("thanos EVO",B938)),ISERROR(FIND("Design ",B938))),0,96.55),19.35))</f>
        <v>0</v>
      </c>
      <c r="J938" s="40"/>
      <c r="K938" s="40" t="s">
        <v>1172</v>
      </c>
      <c r="L938" s="29">
        <f>IF(K938&lt;&gt;"",IFERROR(VLOOKUP(K938,Rabattwerte_eintragen!$A$3:$C$24,3,FALSE),0),0)</f>
        <v>0</v>
      </c>
      <c r="M938" s="58">
        <f>IF(H938&lt;&gt;"",H938*(1-L938)+I938*(1-VLOOKUP("A1",Rabattwerte_eintragen!$A$3:$C$26,3,FALSE)),"")</f>
        <v>85.1</v>
      </c>
      <c r="N938" s="40"/>
      <c r="O938" s="39" t="str">
        <f t="shared" si="17"/>
        <v>Artikel online anzeigen</v>
      </c>
      <c r="P938" s="44"/>
      <c r="Q938" s="49" t="s">
        <v>3293</v>
      </c>
      <c r="R938" s="37"/>
      <c r="S938" s="55"/>
      <c r="T938" s="40" t="s">
        <v>1145</v>
      </c>
      <c r="U938" s="63" t="s">
        <v>5574</v>
      </c>
    </row>
    <row r="939" spans="1:21" x14ac:dyDescent="0.25">
      <c r="A939" s="1">
        <v>3605</v>
      </c>
      <c r="B939" s="46" t="s">
        <v>542</v>
      </c>
      <c r="C939" s="46" t="s">
        <v>2221</v>
      </c>
      <c r="D939" s="46" t="s">
        <v>2305</v>
      </c>
      <c r="E939" s="47" t="s">
        <v>1119</v>
      </c>
      <c r="F939" s="47" t="s">
        <v>1122</v>
      </c>
      <c r="G939" s="47">
        <v>622189</v>
      </c>
      <c r="H939" s="57">
        <v>88.05</v>
      </c>
      <c r="I939" s="60">
        <f>IF(R939="UP",VLOOKUP($I$1,Änderungen!$F$1:$G$4,2,FALSE),IF(OR(ISERROR(FIND("NOVOS",B939)),ISERROR(FIND("Design ",B939))),IF(OR(ISERROR(FIND("thanos EVO",B939)),ISERROR(FIND("Design ",B939))),0,96.55),19.35))</f>
        <v>0</v>
      </c>
      <c r="J939" s="40"/>
      <c r="K939" s="40" t="s">
        <v>1172</v>
      </c>
      <c r="L939" s="29">
        <f>IF(K939&lt;&gt;"",IFERROR(VLOOKUP(K939,Rabattwerte_eintragen!$A$3:$C$24,3,FALSE),0),0)</f>
        <v>0</v>
      </c>
      <c r="M939" s="58">
        <f>IF(H939&lt;&gt;"",H939*(1-L939)+I939*(1-VLOOKUP("A1",Rabattwerte_eintragen!$A$3:$C$26,3,FALSE)),"")</f>
        <v>88.05</v>
      </c>
      <c r="N939" s="40"/>
      <c r="O939" s="39" t="str">
        <f t="shared" si="17"/>
        <v>Artikel online anzeigen</v>
      </c>
      <c r="P939" s="44"/>
      <c r="Q939" s="49" t="s">
        <v>3294</v>
      </c>
      <c r="R939" s="37"/>
      <c r="S939" s="55"/>
      <c r="T939" s="40" t="s">
        <v>1145</v>
      </c>
      <c r="U939" s="63" t="s">
        <v>5575</v>
      </c>
    </row>
    <row r="940" spans="1:21" x14ac:dyDescent="0.25">
      <c r="A940" s="1">
        <v>3606</v>
      </c>
      <c r="B940" s="46" t="s">
        <v>543</v>
      </c>
      <c r="C940" s="46" t="s">
        <v>2221</v>
      </c>
      <c r="D940" s="46" t="s">
        <v>2305</v>
      </c>
      <c r="E940" s="47" t="s">
        <v>1119</v>
      </c>
      <c r="F940" s="47" t="s">
        <v>1122</v>
      </c>
      <c r="G940" s="47">
        <v>622196</v>
      </c>
      <c r="H940" s="57">
        <v>91.5</v>
      </c>
      <c r="I940" s="60">
        <f>IF(R940="UP",VLOOKUP($I$1,Änderungen!$F$1:$G$4,2,FALSE),IF(OR(ISERROR(FIND("NOVOS",B940)),ISERROR(FIND("Design ",B940))),IF(OR(ISERROR(FIND("thanos EVO",B940)),ISERROR(FIND("Design ",B940))),0,96.55),19.35))</f>
        <v>0</v>
      </c>
      <c r="J940" s="40"/>
      <c r="K940" s="40" t="s">
        <v>1172</v>
      </c>
      <c r="L940" s="29">
        <f>IF(K940&lt;&gt;"",IFERROR(VLOOKUP(K940,Rabattwerte_eintragen!$A$3:$C$24,3,FALSE),0),0)</f>
        <v>0</v>
      </c>
      <c r="M940" s="58">
        <f>IF(H940&lt;&gt;"",H940*(1-L940)+I940*(1-VLOOKUP("A1",Rabattwerte_eintragen!$A$3:$C$26,3,FALSE)),"")</f>
        <v>91.5</v>
      </c>
      <c r="N940" s="40"/>
      <c r="O940" s="39" t="str">
        <f t="shared" si="17"/>
        <v>Artikel online anzeigen</v>
      </c>
      <c r="P940" s="44"/>
      <c r="Q940" s="49" t="s">
        <v>3295</v>
      </c>
      <c r="R940" s="37"/>
      <c r="S940" s="55"/>
      <c r="T940" s="40" t="s">
        <v>1145</v>
      </c>
      <c r="U940" s="63" t="s">
        <v>5576</v>
      </c>
    </row>
    <row r="941" spans="1:21" x14ac:dyDescent="0.25">
      <c r="A941" s="1">
        <v>3607</v>
      </c>
      <c r="B941" s="46" t="s">
        <v>544</v>
      </c>
      <c r="C941" s="46" t="s">
        <v>2221</v>
      </c>
      <c r="D941" s="46" t="s">
        <v>2305</v>
      </c>
      <c r="E941" s="47" t="s">
        <v>1119</v>
      </c>
      <c r="F941" s="47" t="s">
        <v>1122</v>
      </c>
      <c r="G941" s="47">
        <v>622202</v>
      </c>
      <c r="H941" s="57">
        <v>94.3</v>
      </c>
      <c r="I941" s="60">
        <f>IF(R941="UP",VLOOKUP($I$1,Änderungen!$F$1:$G$4,2,FALSE),IF(OR(ISERROR(FIND("NOVOS",B941)),ISERROR(FIND("Design ",B941))),IF(OR(ISERROR(FIND("thanos EVO",B941)),ISERROR(FIND("Design ",B941))),0,96.55),19.35))</f>
        <v>0</v>
      </c>
      <c r="J941" s="40"/>
      <c r="K941" s="40" t="s">
        <v>1172</v>
      </c>
      <c r="L941" s="29">
        <f>IF(K941&lt;&gt;"",IFERROR(VLOOKUP(K941,Rabattwerte_eintragen!$A$3:$C$24,3,FALSE),0),0)</f>
        <v>0</v>
      </c>
      <c r="M941" s="58">
        <f>IF(H941&lt;&gt;"",H941*(1-L941)+I941*(1-VLOOKUP("A1",Rabattwerte_eintragen!$A$3:$C$26,3,FALSE)),"")</f>
        <v>94.3</v>
      </c>
      <c r="N941" s="40"/>
      <c r="O941" s="39" t="str">
        <f t="shared" si="17"/>
        <v>Artikel online anzeigen</v>
      </c>
      <c r="P941" s="44"/>
      <c r="Q941" s="49" t="s">
        <v>3296</v>
      </c>
      <c r="R941" s="37"/>
      <c r="S941" s="55"/>
      <c r="T941" s="40" t="s">
        <v>1145</v>
      </c>
      <c r="U941" s="63" t="s">
        <v>5577</v>
      </c>
    </row>
    <row r="942" spans="1:21" x14ac:dyDescent="0.25">
      <c r="A942" s="1">
        <v>3608</v>
      </c>
      <c r="B942" s="46" t="s">
        <v>545</v>
      </c>
      <c r="C942" s="46" t="s">
        <v>2221</v>
      </c>
      <c r="D942" s="46" t="s">
        <v>2305</v>
      </c>
      <c r="E942" s="47" t="s">
        <v>1119</v>
      </c>
      <c r="F942" s="47" t="s">
        <v>1122</v>
      </c>
      <c r="G942" s="47">
        <v>622219</v>
      </c>
      <c r="H942" s="57">
        <v>98.75</v>
      </c>
      <c r="I942" s="60">
        <f>IF(R942="UP",VLOOKUP($I$1,Änderungen!$F$1:$G$4,2,FALSE),IF(OR(ISERROR(FIND("NOVOS",B942)),ISERROR(FIND("Design ",B942))),IF(OR(ISERROR(FIND("thanos EVO",B942)),ISERROR(FIND("Design ",B942))),0,96.55),19.35))</f>
        <v>0</v>
      </c>
      <c r="J942" s="40"/>
      <c r="K942" s="40" t="s">
        <v>1172</v>
      </c>
      <c r="L942" s="29">
        <f>IF(K942&lt;&gt;"",IFERROR(VLOOKUP(K942,Rabattwerte_eintragen!$A$3:$C$24,3,FALSE),0),0)</f>
        <v>0</v>
      </c>
      <c r="M942" s="58">
        <f>IF(H942&lt;&gt;"",H942*(1-L942)+I942*(1-VLOOKUP("A1",Rabattwerte_eintragen!$A$3:$C$26,3,FALSE)),"")</f>
        <v>98.75</v>
      </c>
      <c r="N942" s="40"/>
      <c r="O942" s="39" t="str">
        <f t="shared" si="17"/>
        <v>Artikel online anzeigen</v>
      </c>
      <c r="P942" s="44"/>
      <c r="Q942" s="49" t="s">
        <v>3297</v>
      </c>
      <c r="R942" s="37"/>
      <c r="S942" s="55"/>
      <c r="T942" s="40" t="s">
        <v>1145</v>
      </c>
      <c r="U942" s="63" t="s">
        <v>5578</v>
      </c>
    </row>
    <row r="943" spans="1:21" x14ac:dyDescent="0.25">
      <c r="A943" s="1">
        <v>3633</v>
      </c>
      <c r="B943" s="46" t="s">
        <v>1647</v>
      </c>
      <c r="C943" s="46" t="s">
        <v>2221</v>
      </c>
      <c r="D943" s="46" t="s">
        <v>2305</v>
      </c>
      <c r="E943" s="47" t="s">
        <v>1119</v>
      </c>
      <c r="F943" s="47" t="s">
        <v>1122</v>
      </c>
      <c r="G943" s="47">
        <v>622226</v>
      </c>
      <c r="H943" s="57">
        <v>74.7</v>
      </c>
      <c r="I943" s="60">
        <f>IF(R943="UP",VLOOKUP($I$1,Änderungen!$F$1:$G$4,2,FALSE),IF(OR(ISERROR(FIND("NOVOS",B943)),ISERROR(FIND("Design ",B943))),IF(OR(ISERROR(FIND("thanos EVO",B943)),ISERROR(FIND("Design ",B943))),0,96.55),19.35))</f>
        <v>0</v>
      </c>
      <c r="J943" s="40"/>
      <c r="K943" s="40" t="s">
        <v>1172</v>
      </c>
      <c r="L943" s="29">
        <f>IF(K943&lt;&gt;"",IFERROR(VLOOKUP(K943,Rabattwerte_eintragen!$A$3:$C$24,3,FALSE),0),0)</f>
        <v>0</v>
      </c>
      <c r="M943" s="58">
        <f>IF(H943&lt;&gt;"",H943*(1-L943)+I943*(1-VLOOKUP("A1",Rabattwerte_eintragen!$A$3:$C$26,3,FALSE)),"")</f>
        <v>74.7</v>
      </c>
      <c r="N943" s="40"/>
      <c r="O943" s="39" t="str">
        <f t="shared" si="17"/>
        <v>Artikel online anzeigen</v>
      </c>
      <c r="P943" s="44"/>
      <c r="Q943" s="49" t="s">
        <v>3298</v>
      </c>
      <c r="R943" s="37"/>
      <c r="S943" s="55"/>
      <c r="T943" s="40" t="s">
        <v>1145</v>
      </c>
      <c r="U943" s="63" t="s">
        <v>5579</v>
      </c>
    </row>
    <row r="944" spans="1:21" x14ac:dyDescent="0.25">
      <c r="A944" s="1">
        <v>3634</v>
      </c>
      <c r="B944" s="46" t="s">
        <v>1648</v>
      </c>
      <c r="C944" s="46" t="s">
        <v>2221</v>
      </c>
      <c r="D944" s="46" t="s">
        <v>2305</v>
      </c>
      <c r="E944" s="47" t="s">
        <v>1119</v>
      </c>
      <c r="F944" s="47" t="s">
        <v>1122</v>
      </c>
      <c r="G944" s="47">
        <v>622233</v>
      </c>
      <c r="H944" s="57">
        <v>76.2</v>
      </c>
      <c r="I944" s="60">
        <f>IF(R944="UP",VLOOKUP($I$1,Änderungen!$F$1:$G$4,2,FALSE),IF(OR(ISERROR(FIND("NOVOS",B944)),ISERROR(FIND("Design ",B944))),IF(OR(ISERROR(FIND("thanos EVO",B944)),ISERROR(FIND("Design ",B944))),0,96.55),19.35))</f>
        <v>0</v>
      </c>
      <c r="J944" s="40"/>
      <c r="K944" s="40" t="s">
        <v>1172</v>
      </c>
      <c r="L944" s="29">
        <f>IF(K944&lt;&gt;"",IFERROR(VLOOKUP(K944,Rabattwerte_eintragen!$A$3:$C$24,3,FALSE),0),0)</f>
        <v>0</v>
      </c>
      <c r="M944" s="58">
        <f>IF(H944&lt;&gt;"",H944*(1-L944)+I944*(1-VLOOKUP("A1",Rabattwerte_eintragen!$A$3:$C$26,3,FALSE)),"")</f>
        <v>76.2</v>
      </c>
      <c r="N944" s="40"/>
      <c r="O944" s="39" t="str">
        <f t="shared" si="17"/>
        <v>Artikel online anzeigen</v>
      </c>
      <c r="P944" s="44"/>
      <c r="Q944" s="49" t="s">
        <v>3299</v>
      </c>
      <c r="R944" s="37"/>
      <c r="S944" s="55"/>
      <c r="T944" s="40" t="s">
        <v>1145</v>
      </c>
      <c r="U944" s="63" t="s">
        <v>5580</v>
      </c>
    </row>
    <row r="945" spans="1:21" x14ac:dyDescent="0.25">
      <c r="A945" s="1">
        <v>3635</v>
      </c>
      <c r="B945" s="46" t="s">
        <v>1649</v>
      </c>
      <c r="C945" s="46" t="s">
        <v>2221</v>
      </c>
      <c r="D945" s="46" t="s">
        <v>2305</v>
      </c>
      <c r="E945" s="47" t="s">
        <v>1119</v>
      </c>
      <c r="F945" s="47" t="s">
        <v>1122</v>
      </c>
      <c r="G945" s="47">
        <v>622240</v>
      </c>
      <c r="H945" s="57">
        <v>79.150000000000006</v>
      </c>
      <c r="I945" s="60">
        <f>IF(R945="UP",VLOOKUP($I$1,Änderungen!$F$1:$G$4,2,FALSE),IF(OR(ISERROR(FIND("NOVOS",B945)),ISERROR(FIND("Design ",B945))),IF(OR(ISERROR(FIND("thanos EVO",B945)),ISERROR(FIND("Design ",B945))),0,96.55),19.35))</f>
        <v>0</v>
      </c>
      <c r="J945" s="40"/>
      <c r="K945" s="40" t="s">
        <v>1172</v>
      </c>
      <c r="L945" s="29">
        <f>IF(K945&lt;&gt;"",IFERROR(VLOOKUP(K945,Rabattwerte_eintragen!$A$3:$C$24,3,FALSE),0),0)</f>
        <v>0</v>
      </c>
      <c r="M945" s="58">
        <f>IF(H945&lt;&gt;"",H945*(1-L945)+I945*(1-VLOOKUP("A1",Rabattwerte_eintragen!$A$3:$C$26,3,FALSE)),"")</f>
        <v>79.150000000000006</v>
      </c>
      <c r="N945" s="40"/>
      <c r="O945" s="39" t="str">
        <f t="shared" si="17"/>
        <v>Artikel online anzeigen</v>
      </c>
      <c r="P945" s="44"/>
      <c r="Q945" s="49" t="s">
        <v>3300</v>
      </c>
      <c r="R945" s="37"/>
      <c r="S945" s="55"/>
      <c r="T945" s="40" t="s">
        <v>1145</v>
      </c>
      <c r="U945" s="63" t="s">
        <v>5581</v>
      </c>
    </row>
    <row r="946" spans="1:21" x14ac:dyDescent="0.25">
      <c r="A946" s="1">
        <v>3636</v>
      </c>
      <c r="B946" s="46" t="s">
        <v>1650</v>
      </c>
      <c r="C946" s="46" t="s">
        <v>2221</v>
      </c>
      <c r="D946" s="46" t="s">
        <v>2305</v>
      </c>
      <c r="E946" s="47" t="s">
        <v>1119</v>
      </c>
      <c r="F946" s="47" t="s">
        <v>1122</v>
      </c>
      <c r="G946" s="47">
        <v>622257</v>
      </c>
      <c r="H946" s="57">
        <v>82.550000000000011</v>
      </c>
      <c r="I946" s="60">
        <f>IF(R946="UP",VLOOKUP($I$1,Änderungen!$F$1:$G$4,2,FALSE),IF(OR(ISERROR(FIND("NOVOS",B946)),ISERROR(FIND("Design ",B946))),IF(OR(ISERROR(FIND("thanos EVO",B946)),ISERROR(FIND("Design ",B946))),0,96.55),19.35))</f>
        <v>0</v>
      </c>
      <c r="J946" s="40"/>
      <c r="K946" s="40" t="s">
        <v>1172</v>
      </c>
      <c r="L946" s="29">
        <f>IF(K946&lt;&gt;"",IFERROR(VLOOKUP(K946,Rabattwerte_eintragen!$A$3:$C$24,3,FALSE),0),0)</f>
        <v>0</v>
      </c>
      <c r="M946" s="58">
        <f>IF(H946&lt;&gt;"",H946*(1-L946)+I946*(1-VLOOKUP("A1",Rabattwerte_eintragen!$A$3:$C$26,3,FALSE)),"")</f>
        <v>82.550000000000011</v>
      </c>
      <c r="N946" s="40"/>
      <c r="O946" s="39" t="str">
        <f t="shared" si="17"/>
        <v>Artikel online anzeigen</v>
      </c>
      <c r="P946" s="44"/>
      <c r="Q946" s="49" t="s">
        <v>3301</v>
      </c>
      <c r="R946" s="37"/>
      <c r="S946" s="55"/>
      <c r="T946" s="40" t="s">
        <v>1145</v>
      </c>
      <c r="U946" s="63" t="s">
        <v>5582</v>
      </c>
    </row>
    <row r="947" spans="1:21" x14ac:dyDescent="0.25">
      <c r="A947" s="1">
        <v>3637</v>
      </c>
      <c r="B947" s="46" t="s">
        <v>1651</v>
      </c>
      <c r="C947" s="46" t="s">
        <v>2221</v>
      </c>
      <c r="D947" s="46" t="s">
        <v>2305</v>
      </c>
      <c r="E947" s="47" t="s">
        <v>1119</v>
      </c>
      <c r="F947" s="47" t="s">
        <v>1122</v>
      </c>
      <c r="G947" s="47">
        <v>622264</v>
      </c>
      <c r="H947" s="57">
        <v>85.399999999999991</v>
      </c>
      <c r="I947" s="60">
        <f>IF(R947="UP",VLOOKUP($I$1,Änderungen!$F$1:$G$4,2,FALSE),IF(OR(ISERROR(FIND("NOVOS",B947)),ISERROR(FIND("Design ",B947))),IF(OR(ISERROR(FIND("thanos EVO",B947)),ISERROR(FIND("Design ",B947))),0,96.55),19.35))</f>
        <v>0</v>
      </c>
      <c r="J947" s="40"/>
      <c r="K947" s="40" t="s">
        <v>1172</v>
      </c>
      <c r="L947" s="29">
        <f>IF(K947&lt;&gt;"",IFERROR(VLOOKUP(K947,Rabattwerte_eintragen!$A$3:$C$24,3,FALSE),0),0)</f>
        <v>0</v>
      </c>
      <c r="M947" s="58">
        <f>IF(H947&lt;&gt;"",H947*(1-L947)+I947*(1-VLOOKUP("A1",Rabattwerte_eintragen!$A$3:$C$26,3,FALSE)),"")</f>
        <v>85.399999999999991</v>
      </c>
      <c r="N947" s="40"/>
      <c r="O947" s="39" t="str">
        <f t="shared" si="17"/>
        <v>Artikel online anzeigen</v>
      </c>
      <c r="P947" s="44"/>
      <c r="Q947" s="49" t="s">
        <v>3302</v>
      </c>
      <c r="R947" s="37"/>
      <c r="S947" s="55"/>
      <c r="T947" s="40" t="s">
        <v>1145</v>
      </c>
      <c r="U947" s="63" t="s">
        <v>5583</v>
      </c>
    </row>
    <row r="948" spans="1:21" x14ac:dyDescent="0.25">
      <c r="A948" s="1">
        <v>3638</v>
      </c>
      <c r="B948" s="46" t="s">
        <v>1652</v>
      </c>
      <c r="C948" s="46" t="s">
        <v>2221</v>
      </c>
      <c r="D948" s="46" t="s">
        <v>2305</v>
      </c>
      <c r="E948" s="47" t="s">
        <v>1119</v>
      </c>
      <c r="F948" s="47" t="s">
        <v>1122</v>
      </c>
      <c r="G948" s="47">
        <v>622288</v>
      </c>
      <c r="H948" s="57">
        <v>89.85</v>
      </c>
      <c r="I948" s="60">
        <f>IF(R948="UP",VLOOKUP($I$1,Änderungen!$F$1:$G$4,2,FALSE),IF(OR(ISERROR(FIND("NOVOS",B948)),ISERROR(FIND("Design ",B948))),IF(OR(ISERROR(FIND("thanos EVO",B948)),ISERROR(FIND("Design ",B948))),0,96.55),19.35))</f>
        <v>0</v>
      </c>
      <c r="J948" s="40"/>
      <c r="K948" s="40" t="s">
        <v>1172</v>
      </c>
      <c r="L948" s="29">
        <f>IF(K948&lt;&gt;"",IFERROR(VLOOKUP(K948,Rabattwerte_eintragen!$A$3:$C$24,3,FALSE),0),0)</f>
        <v>0</v>
      </c>
      <c r="M948" s="58">
        <f>IF(H948&lt;&gt;"",H948*(1-L948)+I948*(1-VLOOKUP("A1",Rabattwerte_eintragen!$A$3:$C$26,3,FALSE)),"")</f>
        <v>89.85</v>
      </c>
      <c r="N948" s="40"/>
      <c r="O948" s="39" t="str">
        <f t="shared" si="17"/>
        <v>Artikel online anzeigen</v>
      </c>
      <c r="P948" s="44"/>
      <c r="Q948" s="49" t="s">
        <v>3303</v>
      </c>
      <c r="R948" s="37"/>
      <c r="S948" s="55"/>
      <c r="T948" s="40" t="s">
        <v>1145</v>
      </c>
      <c r="U948" s="63" t="s">
        <v>5584</v>
      </c>
    </row>
    <row r="949" spans="1:21" x14ac:dyDescent="0.25">
      <c r="A949" s="1">
        <v>3712</v>
      </c>
      <c r="B949" s="46" t="s">
        <v>552</v>
      </c>
      <c r="C949" s="46" t="s">
        <v>2221</v>
      </c>
      <c r="D949" s="46" t="s">
        <v>2305</v>
      </c>
      <c r="E949" s="47" t="s">
        <v>1119</v>
      </c>
      <c r="F949" s="47" t="s">
        <v>1122</v>
      </c>
      <c r="G949" s="47">
        <v>622592</v>
      </c>
      <c r="H949" s="57">
        <v>152.94999999999999</v>
      </c>
      <c r="I949" s="60">
        <f>IF(R949="UP",VLOOKUP($I$1,Änderungen!$F$1:$G$4,2,FALSE),IF(OR(ISERROR(FIND("NOVOS",B949)),ISERROR(FIND("Design ",B949))),IF(OR(ISERROR(FIND("thanos EVO",B949)),ISERROR(FIND("Design ",B949))),0,96.55),19.35))</f>
        <v>0</v>
      </c>
      <c r="J949" s="40"/>
      <c r="K949" s="40" t="s">
        <v>1172</v>
      </c>
      <c r="L949" s="29">
        <f>IF(K949&lt;&gt;"",IFERROR(VLOOKUP(K949,Rabattwerte_eintragen!$A$3:$C$24,3,FALSE),0),0)</f>
        <v>0</v>
      </c>
      <c r="M949" s="58">
        <f>IF(H949&lt;&gt;"",H949*(1-L949)+I949*(1-VLOOKUP("A1",Rabattwerte_eintragen!$A$3:$C$26,3,FALSE)),"")</f>
        <v>152.94999999999999</v>
      </c>
      <c r="N949" s="40"/>
      <c r="O949" s="39" t="str">
        <f t="shared" si="17"/>
        <v>Artikel online anzeigen</v>
      </c>
      <c r="P949" s="44"/>
      <c r="Q949" s="49" t="s">
        <v>3304</v>
      </c>
      <c r="R949" s="37"/>
      <c r="S949" s="55"/>
      <c r="T949" s="40" t="s">
        <v>1145</v>
      </c>
      <c r="U949" s="63" t="s">
        <v>5585</v>
      </c>
    </row>
    <row r="950" spans="1:21" x14ac:dyDescent="0.25">
      <c r="A950" s="1">
        <v>3713</v>
      </c>
      <c r="B950" s="46" t="s">
        <v>553</v>
      </c>
      <c r="C950" s="46" t="s">
        <v>2221</v>
      </c>
      <c r="D950" s="46" t="s">
        <v>2305</v>
      </c>
      <c r="E950" s="47" t="s">
        <v>1119</v>
      </c>
      <c r="F950" s="47" t="s">
        <v>1122</v>
      </c>
      <c r="G950" s="47">
        <v>622608</v>
      </c>
      <c r="H950" s="57">
        <v>154.14999999999998</v>
      </c>
      <c r="I950" s="60">
        <f>IF(R950="UP",VLOOKUP($I$1,Änderungen!$F$1:$G$4,2,FALSE),IF(OR(ISERROR(FIND("NOVOS",B950)),ISERROR(FIND("Design ",B950))),IF(OR(ISERROR(FIND("thanos EVO",B950)),ISERROR(FIND("Design ",B950))),0,96.55),19.35))</f>
        <v>0</v>
      </c>
      <c r="J950" s="40"/>
      <c r="K950" s="40" t="s">
        <v>1172</v>
      </c>
      <c r="L950" s="29">
        <f>IF(K950&lt;&gt;"",IFERROR(VLOOKUP(K950,Rabattwerte_eintragen!$A$3:$C$24,3,FALSE),0),0)</f>
        <v>0</v>
      </c>
      <c r="M950" s="58">
        <f>IF(H950&lt;&gt;"",H950*(1-L950)+I950*(1-VLOOKUP("A1",Rabattwerte_eintragen!$A$3:$C$26,3,FALSE)),"")</f>
        <v>154.14999999999998</v>
      </c>
      <c r="N950" s="40"/>
      <c r="O950" s="39" t="str">
        <f t="shared" si="17"/>
        <v>Artikel online anzeigen</v>
      </c>
      <c r="P950" s="44"/>
      <c r="Q950" s="49" t="s">
        <v>3305</v>
      </c>
      <c r="R950" s="37"/>
      <c r="S950" s="55"/>
      <c r="T950" s="40" t="s">
        <v>1145</v>
      </c>
      <c r="U950" s="63" t="s">
        <v>5586</v>
      </c>
    </row>
    <row r="951" spans="1:21" x14ac:dyDescent="0.25">
      <c r="A951" s="1">
        <v>3714</v>
      </c>
      <c r="B951" s="46" t="s">
        <v>554</v>
      </c>
      <c r="C951" s="46" t="s">
        <v>2221</v>
      </c>
      <c r="D951" s="46" t="s">
        <v>2305</v>
      </c>
      <c r="E951" s="47" t="s">
        <v>1119</v>
      </c>
      <c r="F951" s="47" t="s">
        <v>1122</v>
      </c>
      <c r="G951" s="47">
        <v>622615</v>
      </c>
      <c r="H951" s="57">
        <v>156.19999999999999</v>
      </c>
      <c r="I951" s="60">
        <f>IF(R951="UP",VLOOKUP($I$1,Änderungen!$F$1:$G$4,2,FALSE),IF(OR(ISERROR(FIND("NOVOS",B951)),ISERROR(FIND("Design ",B951))),IF(OR(ISERROR(FIND("thanos EVO",B951)),ISERROR(FIND("Design ",B951))),0,96.55),19.35))</f>
        <v>0</v>
      </c>
      <c r="J951" s="40"/>
      <c r="K951" s="40" t="s">
        <v>1172</v>
      </c>
      <c r="L951" s="29">
        <f>IF(K951&lt;&gt;"",IFERROR(VLOOKUP(K951,Rabattwerte_eintragen!$A$3:$C$24,3,FALSE),0),0)</f>
        <v>0</v>
      </c>
      <c r="M951" s="58">
        <f>IF(H951&lt;&gt;"",H951*(1-L951)+I951*(1-VLOOKUP("A1",Rabattwerte_eintragen!$A$3:$C$26,3,FALSE)),"")</f>
        <v>156.19999999999999</v>
      </c>
      <c r="N951" s="40"/>
      <c r="O951" s="39" t="str">
        <f t="shared" si="17"/>
        <v>Artikel online anzeigen</v>
      </c>
      <c r="P951" s="44"/>
      <c r="Q951" s="49" t="s">
        <v>3306</v>
      </c>
      <c r="R951" s="37"/>
      <c r="S951" s="55"/>
      <c r="T951" s="40" t="s">
        <v>1145</v>
      </c>
      <c r="U951" s="63" t="s">
        <v>5587</v>
      </c>
    </row>
    <row r="952" spans="1:21" x14ac:dyDescent="0.25">
      <c r="A952" s="1">
        <v>3715</v>
      </c>
      <c r="B952" s="46" t="s">
        <v>555</v>
      </c>
      <c r="C952" s="46" t="s">
        <v>2221</v>
      </c>
      <c r="D952" s="46" t="s">
        <v>2305</v>
      </c>
      <c r="E952" s="47" t="s">
        <v>1119</v>
      </c>
      <c r="F952" s="47" t="s">
        <v>1122</v>
      </c>
      <c r="G952" s="47">
        <v>622622</v>
      </c>
      <c r="H952" s="57">
        <v>159.35</v>
      </c>
      <c r="I952" s="60">
        <f>IF(R952="UP",VLOOKUP($I$1,Änderungen!$F$1:$G$4,2,FALSE),IF(OR(ISERROR(FIND("NOVOS",B952)),ISERROR(FIND("Design ",B952))),IF(OR(ISERROR(FIND("thanos EVO",B952)),ISERROR(FIND("Design ",B952))),0,96.55),19.35))</f>
        <v>0</v>
      </c>
      <c r="J952" s="40"/>
      <c r="K952" s="40" t="s">
        <v>1172</v>
      </c>
      <c r="L952" s="29">
        <f>IF(K952&lt;&gt;"",IFERROR(VLOOKUP(K952,Rabattwerte_eintragen!$A$3:$C$24,3,FALSE),0),0)</f>
        <v>0</v>
      </c>
      <c r="M952" s="58">
        <f>IF(H952&lt;&gt;"",H952*(1-L952)+I952*(1-VLOOKUP("A1",Rabattwerte_eintragen!$A$3:$C$26,3,FALSE)),"")</f>
        <v>159.35</v>
      </c>
      <c r="N952" s="40"/>
      <c r="O952" s="39" t="str">
        <f t="shared" si="17"/>
        <v>Artikel online anzeigen</v>
      </c>
      <c r="P952" s="44"/>
      <c r="Q952" s="49" t="s">
        <v>3307</v>
      </c>
      <c r="R952" s="37"/>
      <c r="S952" s="55"/>
      <c r="T952" s="40" t="s">
        <v>1145</v>
      </c>
      <c r="U952" s="63" t="s">
        <v>5588</v>
      </c>
    </row>
    <row r="953" spans="1:21" x14ac:dyDescent="0.25">
      <c r="A953" s="1">
        <v>3716</v>
      </c>
      <c r="B953" s="46" t="s">
        <v>556</v>
      </c>
      <c r="C953" s="46" t="s">
        <v>2221</v>
      </c>
      <c r="D953" s="46" t="s">
        <v>2305</v>
      </c>
      <c r="E953" s="47" t="s">
        <v>1119</v>
      </c>
      <c r="F953" s="47" t="s">
        <v>1122</v>
      </c>
      <c r="G953" s="47">
        <v>622639</v>
      </c>
      <c r="H953" s="57">
        <v>161.25</v>
      </c>
      <c r="I953" s="60">
        <f>IF(R953="UP",VLOOKUP($I$1,Änderungen!$F$1:$G$4,2,FALSE),IF(OR(ISERROR(FIND("NOVOS",B953)),ISERROR(FIND("Design ",B953))),IF(OR(ISERROR(FIND("thanos EVO",B953)),ISERROR(FIND("Design ",B953))),0,96.55),19.35))</f>
        <v>0</v>
      </c>
      <c r="J953" s="40"/>
      <c r="K953" s="40" t="s">
        <v>1172</v>
      </c>
      <c r="L953" s="29">
        <f>IF(K953&lt;&gt;"",IFERROR(VLOOKUP(K953,Rabattwerte_eintragen!$A$3:$C$24,3,FALSE),0),0)</f>
        <v>0</v>
      </c>
      <c r="M953" s="58">
        <f>IF(H953&lt;&gt;"",H953*(1-L953)+I953*(1-VLOOKUP("A1",Rabattwerte_eintragen!$A$3:$C$26,3,FALSE)),"")</f>
        <v>161.25</v>
      </c>
      <c r="N953" s="40"/>
      <c r="O953" s="39" t="str">
        <f t="shared" si="17"/>
        <v>Artikel online anzeigen</v>
      </c>
      <c r="P953" s="44"/>
      <c r="Q953" s="49" t="s">
        <v>3308</v>
      </c>
      <c r="R953" s="37"/>
      <c r="S953" s="55"/>
      <c r="T953" s="40" t="s">
        <v>1145</v>
      </c>
      <c r="U953" s="63" t="s">
        <v>5589</v>
      </c>
    </row>
    <row r="954" spans="1:21" x14ac:dyDescent="0.25">
      <c r="A954" s="1">
        <v>3717</v>
      </c>
      <c r="B954" s="46" t="s">
        <v>557</v>
      </c>
      <c r="C954" s="46" t="s">
        <v>2221</v>
      </c>
      <c r="D954" s="46" t="s">
        <v>2305</v>
      </c>
      <c r="E954" s="47" t="s">
        <v>1119</v>
      </c>
      <c r="F954" s="47" t="s">
        <v>1122</v>
      </c>
      <c r="G954" s="47">
        <v>622646</v>
      </c>
      <c r="H954" s="57">
        <v>164.7</v>
      </c>
      <c r="I954" s="60">
        <f>IF(R954="UP",VLOOKUP($I$1,Änderungen!$F$1:$G$4,2,FALSE),IF(OR(ISERROR(FIND("NOVOS",B954)),ISERROR(FIND("Design ",B954))),IF(OR(ISERROR(FIND("thanos EVO",B954)),ISERROR(FIND("Design ",B954))),0,96.55),19.35))</f>
        <v>0</v>
      </c>
      <c r="J954" s="40"/>
      <c r="K954" s="40" t="s">
        <v>1172</v>
      </c>
      <c r="L954" s="29">
        <f>IF(K954&lt;&gt;"",IFERROR(VLOOKUP(K954,Rabattwerte_eintragen!$A$3:$C$24,3,FALSE),0),0)</f>
        <v>0</v>
      </c>
      <c r="M954" s="58">
        <f>IF(H954&lt;&gt;"",H954*(1-L954)+I954*(1-VLOOKUP("A1",Rabattwerte_eintragen!$A$3:$C$26,3,FALSE)),"")</f>
        <v>164.7</v>
      </c>
      <c r="N954" s="40"/>
      <c r="O954" s="39" t="str">
        <f t="shared" si="17"/>
        <v>Artikel online anzeigen</v>
      </c>
      <c r="P954" s="44"/>
      <c r="Q954" s="49" t="s">
        <v>3309</v>
      </c>
      <c r="R954" s="37"/>
      <c r="S954" s="55"/>
      <c r="T954" s="40" t="s">
        <v>1145</v>
      </c>
      <c r="U954" s="63" t="s">
        <v>5590</v>
      </c>
    </row>
    <row r="955" spans="1:21" x14ac:dyDescent="0.25">
      <c r="A955" s="1">
        <v>3718</v>
      </c>
      <c r="B955" s="46" t="s">
        <v>558</v>
      </c>
      <c r="C955" s="46" t="s">
        <v>2221</v>
      </c>
      <c r="D955" s="46" t="s">
        <v>2305</v>
      </c>
      <c r="E955" s="47" t="s">
        <v>1119</v>
      </c>
      <c r="F955" s="47" t="s">
        <v>1122</v>
      </c>
      <c r="G955" s="47">
        <v>622653</v>
      </c>
      <c r="H955" s="57">
        <v>152.94999999999999</v>
      </c>
      <c r="I955" s="60">
        <f>IF(R955="UP",VLOOKUP($I$1,Änderungen!$F$1:$G$4,2,FALSE),IF(OR(ISERROR(FIND("NOVOS",B955)),ISERROR(FIND("Design ",B955))),IF(OR(ISERROR(FIND("thanos EVO",B955)),ISERROR(FIND("Design ",B955))),0,96.55),19.35))</f>
        <v>0</v>
      </c>
      <c r="J955" s="40"/>
      <c r="K955" s="40" t="s">
        <v>1172</v>
      </c>
      <c r="L955" s="29">
        <f>IF(K955&lt;&gt;"",IFERROR(VLOOKUP(K955,Rabattwerte_eintragen!$A$3:$C$24,3,FALSE),0),0)</f>
        <v>0</v>
      </c>
      <c r="M955" s="58">
        <f>IF(H955&lt;&gt;"",H955*(1-L955)+I955*(1-VLOOKUP("A1",Rabattwerte_eintragen!$A$3:$C$26,3,FALSE)),"")</f>
        <v>152.94999999999999</v>
      </c>
      <c r="N955" s="40"/>
      <c r="O955" s="39" t="str">
        <f t="shared" si="17"/>
        <v>Artikel online anzeigen</v>
      </c>
      <c r="P955" s="44"/>
      <c r="Q955" s="49" t="s">
        <v>3310</v>
      </c>
      <c r="R955" s="37"/>
      <c r="S955" s="55"/>
      <c r="T955" s="40" t="s">
        <v>1145</v>
      </c>
      <c r="U955" s="63" t="s">
        <v>5591</v>
      </c>
    </row>
    <row r="956" spans="1:21" x14ac:dyDescent="0.25">
      <c r="A956" s="1">
        <v>3719</v>
      </c>
      <c r="B956" s="46" t="s">
        <v>559</v>
      </c>
      <c r="C956" s="46" t="s">
        <v>2221</v>
      </c>
      <c r="D956" s="46" t="s">
        <v>2305</v>
      </c>
      <c r="E956" s="47" t="s">
        <v>1119</v>
      </c>
      <c r="F956" s="47" t="s">
        <v>1122</v>
      </c>
      <c r="G956" s="47">
        <v>622660</v>
      </c>
      <c r="H956" s="57">
        <v>154.14999999999998</v>
      </c>
      <c r="I956" s="60">
        <f>IF(R956="UP",VLOOKUP($I$1,Änderungen!$F$1:$G$4,2,FALSE),IF(OR(ISERROR(FIND("NOVOS",B956)),ISERROR(FIND("Design ",B956))),IF(OR(ISERROR(FIND("thanos EVO",B956)),ISERROR(FIND("Design ",B956))),0,96.55),19.35))</f>
        <v>0</v>
      </c>
      <c r="J956" s="40"/>
      <c r="K956" s="40" t="s">
        <v>1172</v>
      </c>
      <c r="L956" s="29">
        <f>IF(K956&lt;&gt;"",IFERROR(VLOOKUP(K956,Rabattwerte_eintragen!$A$3:$C$24,3,FALSE),0),0)</f>
        <v>0</v>
      </c>
      <c r="M956" s="58">
        <f>IF(H956&lt;&gt;"",H956*(1-L956)+I956*(1-VLOOKUP("A1",Rabattwerte_eintragen!$A$3:$C$26,3,FALSE)),"")</f>
        <v>154.14999999999998</v>
      </c>
      <c r="N956" s="40"/>
      <c r="O956" s="39" t="str">
        <f t="shared" si="17"/>
        <v>Artikel online anzeigen</v>
      </c>
      <c r="P956" s="44"/>
      <c r="Q956" s="49" t="s">
        <v>3311</v>
      </c>
      <c r="R956" s="37"/>
      <c r="S956" s="55"/>
      <c r="T956" s="40" t="s">
        <v>1145</v>
      </c>
      <c r="U956" s="63" t="s">
        <v>5592</v>
      </c>
    </row>
    <row r="957" spans="1:21" x14ac:dyDescent="0.25">
      <c r="A957" s="1">
        <v>3720</v>
      </c>
      <c r="B957" s="46" t="s">
        <v>560</v>
      </c>
      <c r="C957" s="46" t="s">
        <v>2221</v>
      </c>
      <c r="D957" s="46" t="s">
        <v>2305</v>
      </c>
      <c r="E957" s="47" t="s">
        <v>1119</v>
      </c>
      <c r="F957" s="47" t="s">
        <v>1122</v>
      </c>
      <c r="G957" s="47">
        <v>622677</v>
      </c>
      <c r="H957" s="57">
        <v>156.19999999999999</v>
      </c>
      <c r="I957" s="60">
        <f>IF(R957="UP",VLOOKUP($I$1,Änderungen!$F$1:$G$4,2,FALSE),IF(OR(ISERROR(FIND("NOVOS",B957)),ISERROR(FIND("Design ",B957))),IF(OR(ISERROR(FIND("thanos EVO",B957)),ISERROR(FIND("Design ",B957))),0,96.55),19.35))</f>
        <v>0</v>
      </c>
      <c r="J957" s="40"/>
      <c r="K957" s="40" t="s">
        <v>1172</v>
      </c>
      <c r="L957" s="29">
        <f>IF(K957&lt;&gt;"",IFERROR(VLOOKUP(K957,Rabattwerte_eintragen!$A$3:$C$24,3,FALSE),0),0)</f>
        <v>0</v>
      </c>
      <c r="M957" s="58">
        <f>IF(H957&lt;&gt;"",H957*(1-L957)+I957*(1-VLOOKUP("A1",Rabattwerte_eintragen!$A$3:$C$26,3,FALSE)),"")</f>
        <v>156.19999999999999</v>
      </c>
      <c r="N957" s="40"/>
      <c r="O957" s="39" t="str">
        <f t="shared" si="17"/>
        <v>Artikel online anzeigen</v>
      </c>
      <c r="P957" s="44"/>
      <c r="Q957" s="49" t="s">
        <v>3312</v>
      </c>
      <c r="R957" s="37"/>
      <c r="S957" s="55"/>
      <c r="T957" s="40" t="s">
        <v>1145</v>
      </c>
      <c r="U957" s="63" t="s">
        <v>5593</v>
      </c>
    </row>
    <row r="958" spans="1:21" x14ac:dyDescent="0.25">
      <c r="A958" s="1">
        <v>3721</v>
      </c>
      <c r="B958" s="46" t="s">
        <v>561</v>
      </c>
      <c r="C958" s="46" t="s">
        <v>2221</v>
      </c>
      <c r="D958" s="46" t="s">
        <v>2305</v>
      </c>
      <c r="E958" s="47" t="s">
        <v>1119</v>
      </c>
      <c r="F958" s="47" t="s">
        <v>1122</v>
      </c>
      <c r="G958" s="47">
        <v>622684</v>
      </c>
      <c r="H958" s="57">
        <v>159.35</v>
      </c>
      <c r="I958" s="60">
        <f>IF(R958="UP",VLOOKUP($I$1,Änderungen!$F$1:$G$4,2,FALSE),IF(OR(ISERROR(FIND("NOVOS",B958)),ISERROR(FIND("Design ",B958))),IF(OR(ISERROR(FIND("thanos EVO",B958)),ISERROR(FIND("Design ",B958))),0,96.55),19.35))</f>
        <v>0</v>
      </c>
      <c r="J958" s="40"/>
      <c r="K958" s="40" t="s">
        <v>1172</v>
      </c>
      <c r="L958" s="29">
        <f>IF(K958&lt;&gt;"",IFERROR(VLOOKUP(K958,Rabattwerte_eintragen!$A$3:$C$24,3,FALSE),0),0)</f>
        <v>0</v>
      </c>
      <c r="M958" s="58">
        <f>IF(H958&lt;&gt;"",H958*(1-L958)+I958*(1-VLOOKUP("A1",Rabattwerte_eintragen!$A$3:$C$26,3,FALSE)),"")</f>
        <v>159.35</v>
      </c>
      <c r="N958" s="40"/>
      <c r="O958" s="39" t="str">
        <f t="shared" si="17"/>
        <v>Artikel online anzeigen</v>
      </c>
      <c r="P958" s="44"/>
      <c r="Q958" s="49" t="s">
        <v>3313</v>
      </c>
      <c r="R958" s="37"/>
      <c r="S958" s="55"/>
      <c r="T958" s="40" t="s">
        <v>1145</v>
      </c>
      <c r="U958" s="63" t="s">
        <v>5594</v>
      </c>
    </row>
    <row r="959" spans="1:21" x14ac:dyDescent="0.25">
      <c r="A959" s="1">
        <v>3722</v>
      </c>
      <c r="B959" s="46" t="s">
        <v>562</v>
      </c>
      <c r="C959" s="46" t="s">
        <v>2221</v>
      </c>
      <c r="D959" s="46" t="s">
        <v>2305</v>
      </c>
      <c r="E959" s="47" t="s">
        <v>1119</v>
      </c>
      <c r="F959" s="47" t="s">
        <v>1122</v>
      </c>
      <c r="G959" s="47">
        <v>622691</v>
      </c>
      <c r="H959" s="57">
        <v>161.25</v>
      </c>
      <c r="I959" s="60">
        <f>IF(R959="UP",VLOOKUP($I$1,Änderungen!$F$1:$G$4,2,FALSE),IF(OR(ISERROR(FIND("NOVOS",B959)),ISERROR(FIND("Design ",B959))),IF(OR(ISERROR(FIND("thanos EVO",B959)),ISERROR(FIND("Design ",B959))),0,96.55),19.35))</f>
        <v>0</v>
      </c>
      <c r="J959" s="40"/>
      <c r="K959" s="40" t="s">
        <v>1172</v>
      </c>
      <c r="L959" s="29">
        <f>IF(K959&lt;&gt;"",IFERROR(VLOOKUP(K959,Rabattwerte_eintragen!$A$3:$C$24,3,FALSE),0),0)</f>
        <v>0</v>
      </c>
      <c r="M959" s="58">
        <f>IF(H959&lt;&gt;"",H959*(1-L959)+I959*(1-VLOOKUP("A1",Rabattwerte_eintragen!$A$3:$C$26,3,FALSE)),"")</f>
        <v>161.25</v>
      </c>
      <c r="N959" s="40"/>
      <c r="O959" s="39" t="str">
        <f t="shared" si="17"/>
        <v>Artikel online anzeigen</v>
      </c>
      <c r="P959" s="44"/>
      <c r="Q959" s="49" t="s">
        <v>3314</v>
      </c>
      <c r="R959" s="37"/>
      <c r="S959" s="55"/>
      <c r="T959" s="40" t="s">
        <v>1145</v>
      </c>
      <c r="U959" s="63" t="s">
        <v>5595</v>
      </c>
    </row>
    <row r="960" spans="1:21" x14ac:dyDescent="0.25">
      <c r="A960" s="1">
        <v>3723</v>
      </c>
      <c r="B960" s="46" t="s">
        <v>563</v>
      </c>
      <c r="C960" s="46" t="s">
        <v>2221</v>
      </c>
      <c r="D960" s="46" t="s">
        <v>2305</v>
      </c>
      <c r="E960" s="47" t="s">
        <v>1119</v>
      </c>
      <c r="F960" s="47" t="s">
        <v>1122</v>
      </c>
      <c r="G960" s="47">
        <v>622707</v>
      </c>
      <c r="H960" s="57">
        <v>164.7</v>
      </c>
      <c r="I960" s="60">
        <f>IF(R960="UP",VLOOKUP($I$1,Änderungen!$F$1:$G$4,2,FALSE),IF(OR(ISERROR(FIND("NOVOS",B960)),ISERROR(FIND("Design ",B960))),IF(OR(ISERROR(FIND("thanos EVO",B960)),ISERROR(FIND("Design ",B960))),0,96.55),19.35))</f>
        <v>0</v>
      </c>
      <c r="J960" s="40"/>
      <c r="K960" s="40" t="s">
        <v>1172</v>
      </c>
      <c r="L960" s="29">
        <f>IF(K960&lt;&gt;"",IFERROR(VLOOKUP(K960,Rabattwerte_eintragen!$A$3:$C$24,3,FALSE),0),0)</f>
        <v>0</v>
      </c>
      <c r="M960" s="58">
        <f>IF(H960&lt;&gt;"",H960*(1-L960)+I960*(1-VLOOKUP("A1",Rabattwerte_eintragen!$A$3:$C$26,3,FALSE)),"")</f>
        <v>164.7</v>
      </c>
      <c r="N960" s="40"/>
      <c r="O960" s="39" t="str">
        <f t="shared" si="17"/>
        <v>Artikel online anzeigen</v>
      </c>
      <c r="P960" s="44"/>
      <c r="Q960" s="49" t="s">
        <v>3315</v>
      </c>
      <c r="R960" s="37"/>
      <c r="S960" s="55"/>
      <c r="T960" s="40" t="s">
        <v>1145</v>
      </c>
      <c r="U960" s="63" t="s">
        <v>5596</v>
      </c>
    </row>
    <row r="961" spans="1:21" x14ac:dyDescent="0.25">
      <c r="A961" s="1">
        <v>3737</v>
      </c>
      <c r="B961" s="46" t="s">
        <v>564</v>
      </c>
      <c r="C961" s="46" t="s">
        <v>2221</v>
      </c>
      <c r="D961" s="46" t="s">
        <v>2305</v>
      </c>
      <c r="E961" s="47" t="s">
        <v>1119</v>
      </c>
      <c r="F961" s="47" t="s">
        <v>1122</v>
      </c>
      <c r="G961" s="47">
        <v>665568</v>
      </c>
      <c r="H961" s="57">
        <v>224.85</v>
      </c>
      <c r="I961" s="60">
        <f>IF(R961="UP",VLOOKUP($I$1,Änderungen!$F$1:$G$4,2,FALSE),IF(OR(ISERROR(FIND("NOVOS",B961)),ISERROR(FIND("Design ",B961))),IF(OR(ISERROR(FIND("thanos EVO",B961)),ISERROR(FIND("Design ",B961))),0,96.55),19.35))</f>
        <v>0</v>
      </c>
      <c r="J961" s="40"/>
      <c r="K961" s="40" t="s">
        <v>1172</v>
      </c>
      <c r="L961" s="29">
        <f>IF(K961&lt;&gt;"",IFERROR(VLOOKUP(K961,Rabattwerte_eintragen!$A$3:$C$24,3,FALSE),0),0)</f>
        <v>0</v>
      </c>
      <c r="M961" s="58">
        <f>IF(H961&lt;&gt;"",H961*(1-L961)+I961*(1-VLOOKUP("A1",Rabattwerte_eintragen!$A$3:$C$26,3,FALSE)),"")</f>
        <v>224.85</v>
      </c>
      <c r="N961" s="40"/>
      <c r="O961" s="39" t="str">
        <f t="shared" si="17"/>
        <v>Artikel online anzeigen</v>
      </c>
      <c r="P961" s="44"/>
      <c r="Q961" s="49" t="s">
        <v>3316</v>
      </c>
      <c r="R961" s="37"/>
      <c r="S961" s="55"/>
      <c r="T961" s="40" t="s">
        <v>1145</v>
      </c>
      <c r="U961" s="63" t="s">
        <v>5597</v>
      </c>
    </row>
    <row r="962" spans="1:21" x14ac:dyDescent="0.25">
      <c r="A962" s="1">
        <v>3738</v>
      </c>
      <c r="B962" s="46" t="s">
        <v>565</v>
      </c>
      <c r="C962" s="46" t="s">
        <v>2221</v>
      </c>
      <c r="D962" s="46" t="s">
        <v>2305</v>
      </c>
      <c r="E962" s="47" t="s">
        <v>1119</v>
      </c>
      <c r="F962" s="47" t="s">
        <v>1122</v>
      </c>
      <c r="G962" s="47">
        <v>665575</v>
      </c>
      <c r="H962" s="57">
        <v>226</v>
      </c>
      <c r="I962" s="60">
        <f>IF(R962="UP",VLOOKUP($I$1,Änderungen!$F$1:$G$4,2,FALSE),IF(OR(ISERROR(FIND("NOVOS",B962)),ISERROR(FIND("Design ",B962))),IF(OR(ISERROR(FIND("thanos EVO",B962)),ISERROR(FIND("Design ",B962))),0,96.55),19.35))</f>
        <v>0</v>
      </c>
      <c r="J962" s="40"/>
      <c r="K962" s="40" t="s">
        <v>1172</v>
      </c>
      <c r="L962" s="29">
        <f>IF(K962&lt;&gt;"",IFERROR(VLOOKUP(K962,Rabattwerte_eintragen!$A$3:$C$24,3,FALSE),0),0)</f>
        <v>0</v>
      </c>
      <c r="M962" s="58">
        <f>IF(H962&lt;&gt;"",H962*(1-L962)+I962*(1-VLOOKUP("A1",Rabattwerte_eintragen!$A$3:$C$26,3,FALSE)),"")</f>
        <v>226</v>
      </c>
      <c r="N962" s="40"/>
      <c r="O962" s="39" t="str">
        <f t="shared" si="17"/>
        <v>Artikel online anzeigen</v>
      </c>
      <c r="P962" s="44"/>
      <c r="Q962" s="49" t="s">
        <v>3317</v>
      </c>
      <c r="R962" s="37"/>
      <c r="S962" s="55"/>
      <c r="T962" s="40" t="s">
        <v>1145</v>
      </c>
      <c r="U962" s="63" t="s">
        <v>5598</v>
      </c>
    </row>
    <row r="963" spans="1:21" x14ac:dyDescent="0.25">
      <c r="A963" s="1">
        <v>3739</v>
      </c>
      <c r="B963" s="46" t="s">
        <v>566</v>
      </c>
      <c r="C963" s="46" t="s">
        <v>2221</v>
      </c>
      <c r="D963" s="46" t="s">
        <v>2305</v>
      </c>
      <c r="E963" s="47" t="s">
        <v>1119</v>
      </c>
      <c r="F963" s="47" t="s">
        <v>1122</v>
      </c>
      <c r="G963" s="47">
        <v>665582</v>
      </c>
      <c r="H963" s="57">
        <v>228.1</v>
      </c>
      <c r="I963" s="60">
        <f>IF(R963="UP",VLOOKUP($I$1,Änderungen!$F$1:$G$4,2,FALSE),IF(OR(ISERROR(FIND("NOVOS",B963)),ISERROR(FIND("Design ",B963))),IF(OR(ISERROR(FIND("thanos EVO",B963)),ISERROR(FIND("Design ",B963))),0,96.55),19.35))</f>
        <v>0</v>
      </c>
      <c r="J963" s="40"/>
      <c r="K963" s="40" t="s">
        <v>1172</v>
      </c>
      <c r="L963" s="29">
        <f>IF(K963&lt;&gt;"",IFERROR(VLOOKUP(K963,Rabattwerte_eintragen!$A$3:$C$24,3,FALSE),0),0)</f>
        <v>0</v>
      </c>
      <c r="M963" s="58">
        <f>IF(H963&lt;&gt;"",H963*(1-L963)+I963*(1-VLOOKUP("A1",Rabattwerte_eintragen!$A$3:$C$26,3,FALSE)),"")</f>
        <v>228.1</v>
      </c>
      <c r="N963" s="40"/>
      <c r="O963" s="39" t="str">
        <f t="shared" si="17"/>
        <v>Artikel online anzeigen</v>
      </c>
      <c r="P963" s="44"/>
      <c r="Q963" s="49" t="s">
        <v>3318</v>
      </c>
      <c r="R963" s="37"/>
      <c r="S963" s="55"/>
      <c r="T963" s="40" t="s">
        <v>1145</v>
      </c>
      <c r="U963" s="63" t="s">
        <v>5599</v>
      </c>
    </row>
    <row r="964" spans="1:21" x14ac:dyDescent="0.25">
      <c r="A964" s="1">
        <v>3740</v>
      </c>
      <c r="B964" s="46" t="s">
        <v>567</v>
      </c>
      <c r="C964" s="46" t="s">
        <v>2221</v>
      </c>
      <c r="D964" s="46" t="s">
        <v>2305</v>
      </c>
      <c r="E964" s="47" t="s">
        <v>1119</v>
      </c>
      <c r="F964" s="47" t="s">
        <v>1122</v>
      </c>
      <c r="G964" s="47">
        <v>665599</v>
      </c>
      <c r="H964" s="57">
        <v>231.20000000000002</v>
      </c>
      <c r="I964" s="60">
        <f>IF(R964="UP",VLOOKUP($I$1,Änderungen!$F$1:$G$4,2,FALSE),IF(OR(ISERROR(FIND("NOVOS",B964)),ISERROR(FIND("Design ",B964))),IF(OR(ISERROR(FIND("thanos EVO",B964)),ISERROR(FIND("Design ",B964))),0,96.55),19.35))</f>
        <v>0</v>
      </c>
      <c r="J964" s="40"/>
      <c r="K964" s="40" t="s">
        <v>1172</v>
      </c>
      <c r="L964" s="29">
        <f>IF(K964&lt;&gt;"",IFERROR(VLOOKUP(K964,Rabattwerte_eintragen!$A$3:$C$24,3,FALSE),0),0)</f>
        <v>0</v>
      </c>
      <c r="M964" s="58">
        <f>IF(H964&lt;&gt;"",H964*(1-L964)+I964*(1-VLOOKUP("A1",Rabattwerte_eintragen!$A$3:$C$26,3,FALSE)),"")</f>
        <v>231.20000000000002</v>
      </c>
      <c r="N964" s="40"/>
      <c r="O964" s="39" t="str">
        <f t="shared" si="17"/>
        <v>Artikel online anzeigen</v>
      </c>
      <c r="P964" s="44"/>
      <c r="Q964" s="49" t="s">
        <v>3319</v>
      </c>
      <c r="R964" s="37"/>
      <c r="S964" s="55"/>
      <c r="T964" s="40" t="s">
        <v>1145</v>
      </c>
      <c r="U964" s="63" t="s">
        <v>5600</v>
      </c>
    </row>
    <row r="965" spans="1:21" x14ac:dyDescent="0.25">
      <c r="A965" s="1">
        <v>3741</v>
      </c>
      <c r="B965" s="46" t="s">
        <v>568</v>
      </c>
      <c r="C965" s="46" t="s">
        <v>2221</v>
      </c>
      <c r="D965" s="46" t="s">
        <v>2305</v>
      </c>
      <c r="E965" s="47" t="s">
        <v>1119</v>
      </c>
      <c r="F965" s="47" t="s">
        <v>1122</v>
      </c>
      <c r="G965" s="47">
        <v>665605</v>
      </c>
      <c r="H965" s="57">
        <v>233.15</v>
      </c>
      <c r="I965" s="60">
        <f>IF(R965="UP",VLOOKUP($I$1,Änderungen!$F$1:$G$4,2,FALSE),IF(OR(ISERROR(FIND("NOVOS",B965)),ISERROR(FIND("Design ",B965))),IF(OR(ISERROR(FIND("thanos EVO",B965)),ISERROR(FIND("Design ",B965))),0,96.55),19.35))</f>
        <v>0</v>
      </c>
      <c r="J965" s="40"/>
      <c r="K965" s="40" t="s">
        <v>1172</v>
      </c>
      <c r="L965" s="29">
        <f>IF(K965&lt;&gt;"",IFERROR(VLOOKUP(K965,Rabattwerte_eintragen!$A$3:$C$24,3,FALSE),0),0)</f>
        <v>0</v>
      </c>
      <c r="M965" s="58">
        <f>IF(H965&lt;&gt;"",H965*(1-L965)+I965*(1-VLOOKUP("A1",Rabattwerte_eintragen!$A$3:$C$26,3,FALSE)),"")</f>
        <v>233.15</v>
      </c>
      <c r="N965" s="40"/>
      <c r="O965" s="39" t="str">
        <f t="shared" si="17"/>
        <v>Artikel online anzeigen</v>
      </c>
      <c r="P965" s="44"/>
      <c r="Q965" s="49" t="s">
        <v>3320</v>
      </c>
      <c r="R965" s="37"/>
      <c r="S965" s="55"/>
      <c r="T965" s="40" t="s">
        <v>1145</v>
      </c>
      <c r="U965" s="63" t="s">
        <v>5601</v>
      </c>
    </row>
    <row r="966" spans="1:21" x14ac:dyDescent="0.25">
      <c r="A966" s="1">
        <v>3742</v>
      </c>
      <c r="B966" s="46" t="s">
        <v>569</v>
      </c>
      <c r="C966" s="46" t="s">
        <v>2221</v>
      </c>
      <c r="D966" s="46" t="s">
        <v>2305</v>
      </c>
      <c r="E966" s="47" t="s">
        <v>1119</v>
      </c>
      <c r="F966" s="47" t="s">
        <v>1122</v>
      </c>
      <c r="G966" s="47">
        <v>665612</v>
      </c>
      <c r="H966" s="57">
        <v>236.55</v>
      </c>
      <c r="I966" s="60">
        <f>IF(R966="UP",VLOOKUP($I$1,Änderungen!$F$1:$G$4,2,FALSE),IF(OR(ISERROR(FIND("NOVOS",B966)),ISERROR(FIND("Design ",B966))),IF(OR(ISERROR(FIND("thanos EVO",B966)),ISERROR(FIND("Design ",B966))),0,96.55),19.35))</f>
        <v>0</v>
      </c>
      <c r="J966" s="40"/>
      <c r="K966" s="40" t="s">
        <v>1172</v>
      </c>
      <c r="L966" s="29">
        <f>IF(K966&lt;&gt;"",IFERROR(VLOOKUP(K966,Rabattwerte_eintragen!$A$3:$C$24,3,FALSE),0),0)</f>
        <v>0</v>
      </c>
      <c r="M966" s="58">
        <f>IF(H966&lt;&gt;"",H966*(1-L966)+I966*(1-VLOOKUP("A1",Rabattwerte_eintragen!$A$3:$C$26,3,FALSE)),"")</f>
        <v>236.55</v>
      </c>
      <c r="N966" s="40"/>
      <c r="O966" s="39" t="str">
        <f t="shared" si="17"/>
        <v>Artikel online anzeigen</v>
      </c>
      <c r="P966" s="44"/>
      <c r="Q966" s="49" t="s">
        <v>3321</v>
      </c>
      <c r="R966" s="37"/>
      <c r="S966" s="55"/>
      <c r="T966" s="40" t="s">
        <v>1145</v>
      </c>
      <c r="U966" s="63" t="s">
        <v>5602</v>
      </c>
    </row>
    <row r="967" spans="1:21" x14ac:dyDescent="0.25">
      <c r="A967" s="1">
        <v>3743</v>
      </c>
      <c r="B967" s="46" t="s">
        <v>570</v>
      </c>
      <c r="C967" s="46" t="s">
        <v>2221</v>
      </c>
      <c r="D967" s="46" t="s">
        <v>2305</v>
      </c>
      <c r="E967" s="47" t="s">
        <v>1119</v>
      </c>
      <c r="F967" s="47" t="s">
        <v>1122</v>
      </c>
      <c r="G967" s="47">
        <v>665476</v>
      </c>
      <c r="H967" s="57">
        <v>221.55</v>
      </c>
      <c r="I967" s="60">
        <f>IF(R967="UP",VLOOKUP($I$1,Änderungen!$F$1:$G$4,2,FALSE),IF(OR(ISERROR(FIND("NOVOS",B967)),ISERROR(FIND("Design ",B967))),IF(OR(ISERROR(FIND("thanos EVO",B967)),ISERROR(FIND("Design ",B967))),0,96.55),19.35))</f>
        <v>0</v>
      </c>
      <c r="J967" s="40"/>
      <c r="K967" s="40" t="s">
        <v>1172</v>
      </c>
      <c r="L967" s="29">
        <f>IF(K967&lt;&gt;"",IFERROR(VLOOKUP(K967,Rabattwerte_eintragen!$A$3:$C$24,3,FALSE),0),0)</f>
        <v>0</v>
      </c>
      <c r="M967" s="58">
        <f>IF(H967&lt;&gt;"",H967*(1-L967)+I967*(1-VLOOKUP("A1",Rabattwerte_eintragen!$A$3:$C$26,3,FALSE)),"")</f>
        <v>221.55</v>
      </c>
      <c r="N967" s="40"/>
      <c r="O967" s="39" t="str">
        <f t="shared" si="17"/>
        <v>Artikel online anzeigen</v>
      </c>
      <c r="P967" s="44"/>
      <c r="Q967" s="49" t="s">
        <v>3322</v>
      </c>
      <c r="R967" s="37"/>
      <c r="S967" s="55"/>
      <c r="T967" s="40" t="s">
        <v>1145</v>
      </c>
      <c r="U967" s="63" t="s">
        <v>5603</v>
      </c>
    </row>
    <row r="968" spans="1:21" x14ac:dyDescent="0.25">
      <c r="A968" s="1">
        <v>3744</v>
      </c>
      <c r="B968" s="46" t="s">
        <v>571</v>
      </c>
      <c r="C968" s="46" t="s">
        <v>2221</v>
      </c>
      <c r="D968" s="46" t="s">
        <v>2305</v>
      </c>
      <c r="E968" s="47" t="s">
        <v>1119</v>
      </c>
      <c r="F968" s="47" t="s">
        <v>1122</v>
      </c>
      <c r="G968" s="47">
        <v>665483</v>
      </c>
      <c r="H968" s="57">
        <v>222.75</v>
      </c>
      <c r="I968" s="60">
        <f>IF(R968="UP",VLOOKUP($I$1,Änderungen!$F$1:$G$4,2,FALSE),IF(OR(ISERROR(FIND("NOVOS",B968)),ISERROR(FIND("Design ",B968))),IF(OR(ISERROR(FIND("thanos EVO",B968)),ISERROR(FIND("Design ",B968))),0,96.55),19.35))</f>
        <v>0</v>
      </c>
      <c r="J968" s="40"/>
      <c r="K968" s="40" t="s">
        <v>1172</v>
      </c>
      <c r="L968" s="29">
        <f>IF(K968&lt;&gt;"",IFERROR(VLOOKUP(K968,Rabattwerte_eintragen!$A$3:$C$24,3,FALSE),0),0)</f>
        <v>0</v>
      </c>
      <c r="M968" s="58">
        <f>IF(H968&lt;&gt;"",H968*(1-L968)+I968*(1-VLOOKUP("A1",Rabattwerte_eintragen!$A$3:$C$26,3,FALSE)),"")</f>
        <v>222.75</v>
      </c>
      <c r="N968" s="40"/>
      <c r="O968" s="39" t="str">
        <f t="shared" si="17"/>
        <v>Artikel online anzeigen</v>
      </c>
      <c r="P968" s="44"/>
      <c r="Q968" s="49" t="s">
        <v>3323</v>
      </c>
      <c r="R968" s="37"/>
      <c r="S968" s="55"/>
      <c r="T968" s="40" t="s">
        <v>1145</v>
      </c>
      <c r="U968" s="63" t="s">
        <v>5604</v>
      </c>
    </row>
    <row r="969" spans="1:21" x14ac:dyDescent="0.25">
      <c r="A969" s="1">
        <v>3745</v>
      </c>
      <c r="B969" s="46" t="s">
        <v>572</v>
      </c>
      <c r="C969" s="46" t="s">
        <v>2221</v>
      </c>
      <c r="D969" s="46" t="s">
        <v>2305</v>
      </c>
      <c r="E969" s="47" t="s">
        <v>1119</v>
      </c>
      <c r="F969" s="47" t="s">
        <v>1122</v>
      </c>
      <c r="G969" s="47">
        <v>665490</v>
      </c>
      <c r="H969" s="57">
        <v>224.85</v>
      </c>
      <c r="I969" s="60">
        <f>IF(R969="UP",VLOOKUP($I$1,Änderungen!$F$1:$G$4,2,FALSE),IF(OR(ISERROR(FIND("NOVOS",B969)),ISERROR(FIND("Design ",B969))),IF(OR(ISERROR(FIND("thanos EVO",B969)),ISERROR(FIND("Design ",B969))),0,96.55),19.35))</f>
        <v>0</v>
      </c>
      <c r="J969" s="40"/>
      <c r="K969" s="40" t="s">
        <v>1172</v>
      </c>
      <c r="L969" s="29">
        <f>IF(K969&lt;&gt;"",IFERROR(VLOOKUP(K969,Rabattwerte_eintragen!$A$3:$C$24,3,FALSE),0),0)</f>
        <v>0</v>
      </c>
      <c r="M969" s="58">
        <f>IF(H969&lt;&gt;"",H969*(1-L969)+I969*(1-VLOOKUP("A1",Rabattwerte_eintragen!$A$3:$C$26,3,FALSE)),"")</f>
        <v>224.85</v>
      </c>
      <c r="N969" s="40"/>
      <c r="O969" s="39" t="str">
        <f t="shared" si="17"/>
        <v>Artikel online anzeigen</v>
      </c>
      <c r="P969" s="44"/>
      <c r="Q969" s="49" t="s">
        <v>3324</v>
      </c>
      <c r="R969" s="37"/>
      <c r="S969" s="55"/>
      <c r="T969" s="40" t="s">
        <v>1145</v>
      </c>
      <c r="U969" s="63" t="s">
        <v>5605</v>
      </c>
    </row>
    <row r="970" spans="1:21" x14ac:dyDescent="0.25">
      <c r="A970" s="1">
        <v>3746</v>
      </c>
      <c r="B970" s="46" t="s">
        <v>573</v>
      </c>
      <c r="C970" s="46" t="s">
        <v>2221</v>
      </c>
      <c r="D970" s="46" t="s">
        <v>2305</v>
      </c>
      <c r="E970" s="47" t="s">
        <v>1119</v>
      </c>
      <c r="F970" s="47" t="s">
        <v>1122</v>
      </c>
      <c r="G970" s="47">
        <v>665506</v>
      </c>
      <c r="H970" s="57">
        <v>227.95000000000002</v>
      </c>
      <c r="I970" s="60">
        <f>IF(R970="UP",VLOOKUP($I$1,Änderungen!$F$1:$G$4,2,FALSE),IF(OR(ISERROR(FIND("NOVOS",B970)),ISERROR(FIND("Design ",B970))),IF(OR(ISERROR(FIND("thanos EVO",B970)),ISERROR(FIND("Design ",B970))),0,96.55),19.35))</f>
        <v>0</v>
      </c>
      <c r="J970" s="40"/>
      <c r="K970" s="40" t="s">
        <v>1172</v>
      </c>
      <c r="L970" s="29">
        <f>IF(K970&lt;&gt;"",IFERROR(VLOOKUP(K970,Rabattwerte_eintragen!$A$3:$C$24,3,FALSE),0),0)</f>
        <v>0</v>
      </c>
      <c r="M970" s="58">
        <f>IF(H970&lt;&gt;"",H970*(1-L970)+I970*(1-VLOOKUP("A1",Rabattwerte_eintragen!$A$3:$C$26,3,FALSE)),"")</f>
        <v>227.95000000000002</v>
      </c>
      <c r="N970" s="40"/>
      <c r="O970" s="39" t="str">
        <f t="shared" si="17"/>
        <v>Artikel online anzeigen</v>
      </c>
      <c r="P970" s="44"/>
      <c r="Q970" s="49" t="s">
        <v>3325</v>
      </c>
      <c r="R970" s="37"/>
      <c r="S970" s="55"/>
      <c r="T970" s="40" t="s">
        <v>1145</v>
      </c>
      <c r="U970" s="63" t="s">
        <v>5606</v>
      </c>
    </row>
    <row r="971" spans="1:21" x14ac:dyDescent="0.25">
      <c r="A971" s="1">
        <v>3747</v>
      </c>
      <c r="B971" s="46" t="s">
        <v>574</v>
      </c>
      <c r="C971" s="46" t="s">
        <v>2221</v>
      </c>
      <c r="D971" s="46" t="s">
        <v>2305</v>
      </c>
      <c r="E971" s="47" t="s">
        <v>1119</v>
      </c>
      <c r="F971" s="47" t="s">
        <v>1122</v>
      </c>
      <c r="G971" s="47">
        <v>665513</v>
      </c>
      <c r="H971" s="57">
        <v>229.89999999999998</v>
      </c>
      <c r="I971" s="60">
        <f>IF(R971="UP",VLOOKUP($I$1,Änderungen!$F$1:$G$4,2,FALSE),IF(OR(ISERROR(FIND("NOVOS",B971)),ISERROR(FIND("Design ",B971))),IF(OR(ISERROR(FIND("thanos EVO",B971)),ISERROR(FIND("Design ",B971))),0,96.55),19.35))</f>
        <v>0</v>
      </c>
      <c r="J971" s="40"/>
      <c r="K971" s="40" t="s">
        <v>1172</v>
      </c>
      <c r="L971" s="29">
        <f>IF(K971&lt;&gt;"",IFERROR(VLOOKUP(K971,Rabattwerte_eintragen!$A$3:$C$24,3,FALSE),0),0)</f>
        <v>0</v>
      </c>
      <c r="M971" s="58">
        <f>IF(H971&lt;&gt;"",H971*(1-L971)+I971*(1-VLOOKUP("A1",Rabattwerte_eintragen!$A$3:$C$26,3,FALSE)),"")</f>
        <v>229.89999999999998</v>
      </c>
      <c r="N971" s="40"/>
      <c r="O971" s="39" t="str">
        <f t="shared" si="17"/>
        <v>Artikel online anzeigen</v>
      </c>
      <c r="P971" s="44"/>
      <c r="Q971" s="49" t="s">
        <v>3326</v>
      </c>
      <c r="R971" s="37"/>
      <c r="S971" s="55"/>
      <c r="T971" s="40" t="s">
        <v>1145</v>
      </c>
      <c r="U971" s="63" t="s">
        <v>5607</v>
      </c>
    </row>
    <row r="972" spans="1:21" x14ac:dyDescent="0.25">
      <c r="A972" s="1">
        <v>3748</v>
      </c>
      <c r="B972" s="46" t="s">
        <v>575</v>
      </c>
      <c r="C972" s="46" t="s">
        <v>2221</v>
      </c>
      <c r="D972" s="46" t="s">
        <v>2305</v>
      </c>
      <c r="E972" s="47" t="s">
        <v>1119</v>
      </c>
      <c r="F972" s="47" t="s">
        <v>1122</v>
      </c>
      <c r="G972" s="47">
        <v>665520</v>
      </c>
      <c r="H972" s="57">
        <v>233.29999999999998</v>
      </c>
      <c r="I972" s="60">
        <f>IF(R972="UP",VLOOKUP($I$1,Änderungen!$F$1:$G$4,2,FALSE),IF(OR(ISERROR(FIND("NOVOS",B972)),ISERROR(FIND("Design ",B972))),IF(OR(ISERROR(FIND("thanos EVO",B972)),ISERROR(FIND("Design ",B972))),0,96.55),19.35))</f>
        <v>0</v>
      </c>
      <c r="J972" s="40"/>
      <c r="K972" s="40" t="s">
        <v>1172</v>
      </c>
      <c r="L972" s="29">
        <f>IF(K972&lt;&gt;"",IFERROR(VLOOKUP(K972,Rabattwerte_eintragen!$A$3:$C$24,3,FALSE),0),0)</f>
        <v>0</v>
      </c>
      <c r="M972" s="58">
        <f>IF(H972&lt;&gt;"",H972*(1-L972)+I972*(1-VLOOKUP("A1",Rabattwerte_eintragen!$A$3:$C$26,3,FALSE)),"")</f>
        <v>233.29999999999998</v>
      </c>
      <c r="N972" s="40"/>
      <c r="O972" s="39" t="str">
        <f t="shared" si="17"/>
        <v>Artikel online anzeigen</v>
      </c>
      <c r="P972" s="44"/>
      <c r="Q972" s="49" t="s">
        <v>3327</v>
      </c>
      <c r="R972" s="37"/>
      <c r="S972" s="55"/>
      <c r="T972" s="40" t="s">
        <v>1145</v>
      </c>
      <c r="U972" s="63" t="s">
        <v>5608</v>
      </c>
    </row>
    <row r="973" spans="1:21" x14ac:dyDescent="0.25">
      <c r="A973" s="1">
        <v>3751</v>
      </c>
      <c r="B973" s="46" t="s">
        <v>576</v>
      </c>
      <c r="C973" s="46" t="s">
        <v>2221</v>
      </c>
      <c r="D973" s="46" t="s">
        <v>2305</v>
      </c>
      <c r="E973" s="47" t="s">
        <v>1119</v>
      </c>
      <c r="F973" s="47" t="s">
        <v>1122</v>
      </c>
      <c r="G973" s="47">
        <v>665681</v>
      </c>
      <c r="H973" s="57">
        <v>221.55</v>
      </c>
      <c r="I973" s="60">
        <f>IF(R973="UP",VLOOKUP($I$1,Änderungen!$F$1:$G$4,2,FALSE),IF(OR(ISERROR(FIND("NOVOS",B973)),ISERROR(FIND("Design ",B973))),IF(OR(ISERROR(FIND("thanos EVO",B973)),ISERROR(FIND("Design ",B973))),0,96.55),19.35))</f>
        <v>0</v>
      </c>
      <c r="J973" s="40"/>
      <c r="K973" s="40" t="s">
        <v>1172</v>
      </c>
      <c r="L973" s="29">
        <f>IF(K973&lt;&gt;"",IFERROR(VLOOKUP(K973,Rabattwerte_eintragen!$A$3:$C$24,3,FALSE),0),0)</f>
        <v>0</v>
      </c>
      <c r="M973" s="58">
        <f>IF(H973&lt;&gt;"",H973*(1-L973)+I973*(1-VLOOKUP("A1",Rabattwerte_eintragen!$A$3:$C$26,3,FALSE)),"")</f>
        <v>221.55</v>
      </c>
      <c r="N973" s="40"/>
      <c r="O973" s="39" t="str">
        <f t="shared" ref="O973:O1036" si="18">IF(Q973&lt;&gt;"",HYPERLINK(Q973, "Artikel online anzeigen"),"")</f>
        <v>Artikel online anzeigen</v>
      </c>
      <c r="P973" s="44"/>
      <c r="Q973" s="49" t="s">
        <v>3328</v>
      </c>
      <c r="R973" s="37"/>
      <c r="S973" s="55"/>
      <c r="T973" s="40" t="s">
        <v>1145</v>
      </c>
      <c r="U973" s="63" t="s">
        <v>5609</v>
      </c>
    </row>
    <row r="974" spans="1:21" x14ac:dyDescent="0.25">
      <c r="A974" s="1">
        <v>3752</v>
      </c>
      <c r="B974" s="46" t="s">
        <v>577</v>
      </c>
      <c r="C974" s="46" t="s">
        <v>2221</v>
      </c>
      <c r="D974" s="46" t="s">
        <v>2305</v>
      </c>
      <c r="E974" s="47" t="s">
        <v>1119</v>
      </c>
      <c r="F974" s="47" t="s">
        <v>1122</v>
      </c>
      <c r="G974" s="47">
        <v>665698</v>
      </c>
      <c r="H974" s="57">
        <v>222.75</v>
      </c>
      <c r="I974" s="60">
        <f>IF(R974="UP",VLOOKUP($I$1,Änderungen!$F$1:$G$4,2,FALSE),IF(OR(ISERROR(FIND("NOVOS",B974)),ISERROR(FIND("Design ",B974))),IF(OR(ISERROR(FIND("thanos EVO",B974)),ISERROR(FIND("Design ",B974))),0,96.55),19.35))</f>
        <v>0</v>
      </c>
      <c r="J974" s="40"/>
      <c r="K974" s="40" t="s">
        <v>1172</v>
      </c>
      <c r="L974" s="29">
        <f>IF(K974&lt;&gt;"",IFERROR(VLOOKUP(K974,Rabattwerte_eintragen!$A$3:$C$24,3,FALSE),0),0)</f>
        <v>0</v>
      </c>
      <c r="M974" s="58">
        <f>IF(H974&lt;&gt;"",H974*(1-L974)+I974*(1-VLOOKUP("A1",Rabattwerte_eintragen!$A$3:$C$26,3,FALSE)),"")</f>
        <v>222.75</v>
      </c>
      <c r="N974" s="40"/>
      <c r="O974" s="39" t="str">
        <f t="shared" si="18"/>
        <v>Artikel online anzeigen</v>
      </c>
      <c r="P974" s="44"/>
      <c r="Q974" s="49" t="s">
        <v>3329</v>
      </c>
      <c r="R974" s="37"/>
      <c r="S974" s="55"/>
      <c r="T974" s="40" t="s">
        <v>1145</v>
      </c>
      <c r="U974" s="63" t="s">
        <v>5610</v>
      </c>
    </row>
    <row r="975" spans="1:21" x14ac:dyDescent="0.25">
      <c r="A975" s="1">
        <v>3753</v>
      </c>
      <c r="B975" s="46" t="s">
        <v>578</v>
      </c>
      <c r="C975" s="46" t="s">
        <v>2221</v>
      </c>
      <c r="D975" s="46" t="s">
        <v>2305</v>
      </c>
      <c r="E975" s="47" t="s">
        <v>1119</v>
      </c>
      <c r="F975" s="47" t="s">
        <v>1122</v>
      </c>
      <c r="G975" s="47">
        <v>665704</v>
      </c>
      <c r="H975" s="57">
        <v>224.85</v>
      </c>
      <c r="I975" s="60">
        <f>IF(R975="UP",VLOOKUP($I$1,Änderungen!$F$1:$G$4,2,FALSE),IF(OR(ISERROR(FIND("NOVOS",B975)),ISERROR(FIND("Design ",B975))),IF(OR(ISERROR(FIND("thanos EVO",B975)),ISERROR(FIND("Design ",B975))),0,96.55),19.35))</f>
        <v>0</v>
      </c>
      <c r="J975" s="40"/>
      <c r="K975" s="40" t="s">
        <v>1172</v>
      </c>
      <c r="L975" s="29">
        <f>IF(K975&lt;&gt;"",IFERROR(VLOOKUP(K975,Rabattwerte_eintragen!$A$3:$C$24,3,FALSE),0),0)</f>
        <v>0</v>
      </c>
      <c r="M975" s="58">
        <f>IF(H975&lt;&gt;"",H975*(1-L975)+I975*(1-VLOOKUP("A1",Rabattwerte_eintragen!$A$3:$C$26,3,FALSE)),"")</f>
        <v>224.85</v>
      </c>
      <c r="N975" s="40"/>
      <c r="O975" s="39" t="str">
        <f t="shared" si="18"/>
        <v>Artikel online anzeigen</v>
      </c>
      <c r="P975" s="44"/>
      <c r="Q975" s="49" t="s">
        <v>3330</v>
      </c>
      <c r="R975" s="37"/>
      <c r="S975" s="55"/>
      <c r="T975" s="40" t="s">
        <v>1145</v>
      </c>
      <c r="U975" s="63" t="s">
        <v>5611</v>
      </c>
    </row>
    <row r="976" spans="1:21" x14ac:dyDescent="0.25">
      <c r="A976" s="1">
        <v>3754</v>
      </c>
      <c r="B976" s="46" t="s">
        <v>579</v>
      </c>
      <c r="C976" s="46" t="s">
        <v>2221</v>
      </c>
      <c r="D976" s="46" t="s">
        <v>2305</v>
      </c>
      <c r="E976" s="47" t="s">
        <v>1119</v>
      </c>
      <c r="F976" s="47" t="s">
        <v>1122</v>
      </c>
      <c r="G976" s="47">
        <v>665711</v>
      </c>
      <c r="H976" s="57">
        <v>227.95000000000002</v>
      </c>
      <c r="I976" s="60">
        <f>IF(R976="UP",VLOOKUP($I$1,Änderungen!$F$1:$G$4,2,FALSE),IF(OR(ISERROR(FIND("NOVOS",B976)),ISERROR(FIND("Design ",B976))),IF(OR(ISERROR(FIND("thanos EVO",B976)),ISERROR(FIND("Design ",B976))),0,96.55),19.35))</f>
        <v>0</v>
      </c>
      <c r="J976" s="40"/>
      <c r="K976" s="40" t="s">
        <v>1172</v>
      </c>
      <c r="L976" s="29">
        <f>IF(K976&lt;&gt;"",IFERROR(VLOOKUP(K976,Rabattwerte_eintragen!$A$3:$C$24,3,FALSE),0),0)</f>
        <v>0</v>
      </c>
      <c r="M976" s="58">
        <f>IF(H976&lt;&gt;"",H976*(1-L976)+I976*(1-VLOOKUP("A1",Rabattwerte_eintragen!$A$3:$C$26,3,FALSE)),"")</f>
        <v>227.95000000000002</v>
      </c>
      <c r="N976" s="40"/>
      <c r="O976" s="39" t="str">
        <f t="shared" si="18"/>
        <v>Artikel online anzeigen</v>
      </c>
      <c r="P976" s="44"/>
      <c r="Q976" s="49" t="s">
        <v>3331</v>
      </c>
      <c r="R976" s="37"/>
      <c r="S976" s="55"/>
      <c r="T976" s="40" t="s">
        <v>1145</v>
      </c>
      <c r="U976" s="63" t="s">
        <v>5612</v>
      </c>
    </row>
    <row r="977" spans="1:21" x14ac:dyDescent="0.25">
      <c r="A977" s="1">
        <v>3755</v>
      </c>
      <c r="B977" s="46" t="s">
        <v>580</v>
      </c>
      <c r="C977" s="46" t="s">
        <v>2221</v>
      </c>
      <c r="D977" s="46" t="s">
        <v>2305</v>
      </c>
      <c r="E977" s="47" t="s">
        <v>1119</v>
      </c>
      <c r="F977" s="47" t="s">
        <v>1122</v>
      </c>
      <c r="G977" s="47">
        <v>665728</v>
      </c>
      <c r="H977" s="57">
        <v>229.89999999999998</v>
      </c>
      <c r="I977" s="60">
        <f>IF(R977="UP",VLOOKUP($I$1,Änderungen!$F$1:$G$4,2,FALSE),IF(OR(ISERROR(FIND("NOVOS",B977)),ISERROR(FIND("Design ",B977))),IF(OR(ISERROR(FIND("thanos EVO",B977)),ISERROR(FIND("Design ",B977))),0,96.55),19.35))</f>
        <v>0</v>
      </c>
      <c r="J977" s="40"/>
      <c r="K977" s="40" t="s">
        <v>1172</v>
      </c>
      <c r="L977" s="29">
        <f>IF(K977&lt;&gt;"",IFERROR(VLOOKUP(K977,Rabattwerte_eintragen!$A$3:$C$24,3,FALSE),0),0)</f>
        <v>0</v>
      </c>
      <c r="M977" s="58">
        <f>IF(H977&lt;&gt;"",H977*(1-L977)+I977*(1-VLOOKUP("A1",Rabattwerte_eintragen!$A$3:$C$26,3,FALSE)),"")</f>
        <v>229.89999999999998</v>
      </c>
      <c r="N977" s="40"/>
      <c r="O977" s="39" t="str">
        <f t="shared" si="18"/>
        <v>Artikel online anzeigen</v>
      </c>
      <c r="P977" s="44"/>
      <c r="Q977" s="49" t="s">
        <v>3332</v>
      </c>
      <c r="R977" s="37"/>
      <c r="S977" s="55"/>
      <c r="T977" s="40" t="s">
        <v>1145</v>
      </c>
      <c r="U977" s="63" t="s">
        <v>5613</v>
      </c>
    </row>
    <row r="978" spans="1:21" x14ac:dyDescent="0.25">
      <c r="A978" s="1">
        <v>3756</v>
      </c>
      <c r="B978" s="46" t="s">
        <v>581</v>
      </c>
      <c r="C978" s="46" t="s">
        <v>2221</v>
      </c>
      <c r="D978" s="46" t="s">
        <v>2305</v>
      </c>
      <c r="E978" s="47" t="s">
        <v>1119</v>
      </c>
      <c r="F978" s="47" t="s">
        <v>1122</v>
      </c>
      <c r="G978" s="47">
        <v>665735</v>
      </c>
      <c r="H978" s="57">
        <v>233.29999999999998</v>
      </c>
      <c r="I978" s="60">
        <f>IF(R978="UP",VLOOKUP($I$1,Änderungen!$F$1:$G$4,2,FALSE),IF(OR(ISERROR(FIND("NOVOS",B978)),ISERROR(FIND("Design ",B978))),IF(OR(ISERROR(FIND("thanos EVO",B978)),ISERROR(FIND("Design ",B978))),0,96.55),19.35))</f>
        <v>0</v>
      </c>
      <c r="J978" s="40"/>
      <c r="K978" s="40" t="s">
        <v>1172</v>
      </c>
      <c r="L978" s="29">
        <f>IF(K978&lt;&gt;"",IFERROR(VLOOKUP(K978,Rabattwerte_eintragen!$A$3:$C$24,3,FALSE),0),0)</f>
        <v>0</v>
      </c>
      <c r="M978" s="58">
        <f>IF(H978&lt;&gt;"",H978*(1-L978)+I978*(1-VLOOKUP("A1",Rabattwerte_eintragen!$A$3:$C$26,3,FALSE)),"")</f>
        <v>233.29999999999998</v>
      </c>
      <c r="N978" s="40"/>
      <c r="O978" s="39" t="str">
        <f t="shared" si="18"/>
        <v>Artikel online anzeigen</v>
      </c>
      <c r="P978" s="44"/>
      <c r="Q978" s="49" t="s">
        <v>3333</v>
      </c>
      <c r="R978" s="37"/>
      <c r="S978" s="55"/>
      <c r="T978" s="40" t="s">
        <v>1145</v>
      </c>
      <c r="U978" s="63" t="s">
        <v>5614</v>
      </c>
    </row>
    <row r="979" spans="1:21" x14ac:dyDescent="0.25">
      <c r="A979" s="1">
        <v>3757</v>
      </c>
      <c r="B979" s="46" t="s">
        <v>582</v>
      </c>
      <c r="C979" s="46" t="s">
        <v>2221</v>
      </c>
      <c r="D979" s="46" t="s">
        <v>2305</v>
      </c>
      <c r="E979" s="47" t="s">
        <v>1119</v>
      </c>
      <c r="F979" s="47" t="s">
        <v>1122</v>
      </c>
      <c r="G979" s="47">
        <v>665629</v>
      </c>
      <c r="H979" s="57">
        <v>293.45</v>
      </c>
      <c r="I979" s="60">
        <f>IF(R979="UP",VLOOKUP($I$1,Änderungen!$F$1:$G$4,2,FALSE),IF(OR(ISERROR(FIND("NOVOS",B979)),ISERROR(FIND("Design ",B979))),IF(OR(ISERROR(FIND("thanos EVO",B979)),ISERROR(FIND("Design ",B979))),0,96.55),19.35))</f>
        <v>0</v>
      </c>
      <c r="J979" s="40"/>
      <c r="K979" s="40" t="s">
        <v>1172</v>
      </c>
      <c r="L979" s="29">
        <f>IF(K979&lt;&gt;"",IFERROR(VLOOKUP(K979,Rabattwerte_eintragen!$A$3:$C$24,3,FALSE),0),0)</f>
        <v>0</v>
      </c>
      <c r="M979" s="58">
        <f>IF(H979&lt;&gt;"",H979*(1-L979)+I979*(1-VLOOKUP("A1",Rabattwerte_eintragen!$A$3:$C$26,3,FALSE)),"")</f>
        <v>293.45</v>
      </c>
      <c r="N979" s="40"/>
      <c r="O979" s="39" t="str">
        <f t="shared" si="18"/>
        <v>Artikel online anzeigen</v>
      </c>
      <c r="P979" s="44"/>
      <c r="Q979" s="49" t="s">
        <v>3334</v>
      </c>
      <c r="R979" s="37"/>
      <c r="S979" s="55"/>
      <c r="T979" s="40" t="s">
        <v>1145</v>
      </c>
      <c r="U979" s="63" t="s">
        <v>5615</v>
      </c>
    </row>
    <row r="980" spans="1:21" x14ac:dyDescent="0.25">
      <c r="A980" s="1">
        <v>3758</v>
      </c>
      <c r="B980" s="46" t="s">
        <v>583</v>
      </c>
      <c r="C980" s="46" t="s">
        <v>2221</v>
      </c>
      <c r="D980" s="46" t="s">
        <v>2305</v>
      </c>
      <c r="E980" s="47" t="s">
        <v>1119</v>
      </c>
      <c r="F980" s="47" t="s">
        <v>1122</v>
      </c>
      <c r="G980" s="47">
        <v>665636</v>
      </c>
      <c r="H980" s="57">
        <v>294.60000000000002</v>
      </c>
      <c r="I980" s="60">
        <f>IF(R980="UP",VLOOKUP($I$1,Änderungen!$F$1:$G$4,2,FALSE),IF(OR(ISERROR(FIND("NOVOS",B980)),ISERROR(FIND("Design ",B980))),IF(OR(ISERROR(FIND("thanos EVO",B980)),ISERROR(FIND("Design ",B980))),0,96.55),19.35))</f>
        <v>0</v>
      </c>
      <c r="J980" s="40"/>
      <c r="K980" s="40" t="s">
        <v>1172</v>
      </c>
      <c r="L980" s="29">
        <f>IF(K980&lt;&gt;"",IFERROR(VLOOKUP(K980,Rabattwerte_eintragen!$A$3:$C$24,3,FALSE),0),0)</f>
        <v>0</v>
      </c>
      <c r="M980" s="58">
        <f>IF(H980&lt;&gt;"",H980*(1-L980)+I980*(1-VLOOKUP("A1",Rabattwerte_eintragen!$A$3:$C$26,3,FALSE)),"")</f>
        <v>294.60000000000002</v>
      </c>
      <c r="N980" s="40"/>
      <c r="O980" s="39" t="str">
        <f t="shared" si="18"/>
        <v>Artikel online anzeigen</v>
      </c>
      <c r="P980" s="44"/>
      <c r="Q980" s="49" t="s">
        <v>3335</v>
      </c>
      <c r="R980" s="37"/>
      <c r="S980" s="55"/>
      <c r="T980" s="40" t="s">
        <v>1145</v>
      </c>
      <c r="U980" s="63" t="s">
        <v>5616</v>
      </c>
    </row>
    <row r="981" spans="1:21" x14ac:dyDescent="0.25">
      <c r="A981" s="1">
        <v>3759</v>
      </c>
      <c r="B981" s="46" t="s">
        <v>584</v>
      </c>
      <c r="C981" s="46" t="s">
        <v>2221</v>
      </c>
      <c r="D981" s="46" t="s">
        <v>2305</v>
      </c>
      <c r="E981" s="47" t="s">
        <v>1119</v>
      </c>
      <c r="F981" s="47" t="s">
        <v>1122</v>
      </c>
      <c r="G981" s="47">
        <v>665643</v>
      </c>
      <c r="H981" s="57">
        <v>296.70000000000005</v>
      </c>
      <c r="I981" s="60">
        <f>IF(R981="UP",VLOOKUP($I$1,Änderungen!$F$1:$G$4,2,FALSE),IF(OR(ISERROR(FIND("NOVOS",B981)),ISERROR(FIND("Design ",B981))),IF(OR(ISERROR(FIND("thanos EVO",B981)),ISERROR(FIND("Design ",B981))),0,96.55),19.35))</f>
        <v>0</v>
      </c>
      <c r="J981" s="40"/>
      <c r="K981" s="40" t="s">
        <v>1172</v>
      </c>
      <c r="L981" s="29">
        <f>IF(K981&lt;&gt;"",IFERROR(VLOOKUP(K981,Rabattwerte_eintragen!$A$3:$C$24,3,FALSE),0),0)</f>
        <v>0</v>
      </c>
      <c r="M981" s="58">
        <f>IF(H981&lt;&gt;"",H981*(1-L981)+I981*(1-VLOOKUP("A1",Rabattwerte_eintragen!$A$3:$C$26,3,FALSE)),"")</f>
        <v>296.70000000000005</v>
      </c>
      <c r="N981" s="40"/>
      <c r="O981" s="39" t="str">
        <f t="shared" si="18"/>
        <v>Artikel online anzeigen</v>
      </c>
      <c r="P981" s="44"/>
      <c r="Q981" s="49" t="s">
        <v>3336</v>
      </c>
      <c r="R981" s="37"/>
      <c r="S981" s="55"/>
      <c r="T981" s="40" t="s">
        <v>1145</v>
      </c>
      <c r="U981" s="63" t="s">
        <v>5617</v>
      </c>
    </row>
    <row r="982" spans="1:21" x14ac:dyDescent="0.25">
      <c r="A982" s="1">
        <v>3760</v>
      </c>
      <c r="B982" s="46" t="s">
        <v>585</v>
      </c>
      <c r="C982" s="46" t="s">
        <v>2221</v>
      </c>
      <c r="D982" s="46" t="s">
        <v>2305</v>
      </c>
      <c r="E982" s="47" t="s">
        <v>1119</v>
      </c>
      <c r="F982" s="47" t="s">
        <v>1122</v>
      </c>
      <c r="G982" s="47">
        <v>665650</v>
      </c>
      <c r="H982" s="57">
        <v>299.8</v>
      </c>
      <c r="I982" s="60">
        <f>IF(R982="UP",VLOOKUP($I$1,Änderungen!$F$1:$G$4,2,FALSE),IF(OR(ISERROR(FIND("NOVOS",B982)),ISERROR(FIND("Design ",B982))),IF(OR(ISERROR(FIND("thanos EVO",B982)),ISERROR(FIND("Design ",B982))),0,96.55),19.35))</f>
        <v>0</v>
      </c>
      <c r="J982" s="40"/>
      <c r="K982" s="40" t="s">
        <v>1172</v>
      </c>
      <c r="L982" s="29">
        <f>IF(K982&lt;&gt;"",IFERROR(VLOOKUP(K982,Rabattwerte_eintragen!$A$3:$C$24,3,FALSE),0),0)</f>
        <v>0</v>
      </c>
      <c r="M982" s="58">
        <f>IF(H982&lt;&gt;"",H982*(1-L982)+I982*(1-VLOOKUP("A1",Rabattwerte_eintragen!$A$3:$C$26,3,FALSE)),"")</f>
        <v>299.8</v>
      </c>
      <c r="N982" s="40"/>
      <c r="O982" s="39" t="str">
        <f t="shared" si="18"/>
        <v>Artikel online anzeigen</v>
      </c>
      <c r="P982" s="44"/>
      <c r="Q982" s="49" t="s">
        <v>3337</v>
      </c>
      <c r="R982" s="37"/>
      <c r="S982" s="55"/>
      <c r="T982" s="40" t="s">
        <v>1145</v>
      </c>
      <c r="U982" s="63" t="s">
        <v>5618</v>
      </c>
    </row>
    <row r="983" spans="1:21" x14ac:dyDescent="0.25">
      <c r="A983" s="1">
        <v>3761</v>
      </c>
      <c r="B983" s="46" t="s">
        <v>586</v>
      </c>
      <c r="C983" s="46" t="s">
        <v>2221</v>
      </c>
      <c r="D983" s="46" t="s">
        <v>2305</v>
      </c>
      <c r="E983" s="47" t="s">
        <v>1119</v>
      </c>
      <c r="F983" s="47" t="s">
        <v>1122</v>
      </c>
      <c r="G983" s="47">
        <v>665667</v>
      </c>
      <c r="H983" s="57">
        <v>301.75</v>
      </c>
      <c r="I983" s="60">
        <f>IF(R983="UP",VLOOKUP($I$1,Änderungen!$F$1:$G$4,2,FALSE),IF(OR(ISERROR(FIND("NOVOS",B983)),ISERROR(FIND("Design ",B983))),IF(OR(ISERROR(FIND("thanos EVO",B983)),ISERROR(FIND("Design ",B983))),0,96.55),19.35))</f>
        <v>0</v>
      </c>
      <c r="J983" s="40"/>
      <c r="K983" s="40" t="s">
        <v>1172</v>
      </c>
      <c r="L983" s="29">
        <f>IF(K983&lt;&gt;"",IFERROR(VLOOKUP(K983,Rabattwerte_eintragen!$A$3:$C$24,3,FALSE),0),0)</f>
        <v>0</v>
      </c>
      <c r="M983" s="58">
        <f>IF(H983&lt;&gt;"",H983*(1-L983)+I983*(1-VLOOKUP("A1",Rabattwerte_eintragen!$A$3:$C$26,3,FALSE)),"")</f>
        <v>301.75</v>
      </c>
      <c r="N983" s="40"/>
      <c r="O983" s="39" t="str">
        <f t="shared" si="18"/>
        <v>Artikel online anzeigen</v>
      </c>
      <c r="P983" s="44"/>
      <c r="Q983" s="49" t="s">
        <v>3338</v>
      </c>
      <c r="R983" s="37"/>
      <c r="S983" s="55"/>
      <c r="T983" s="40" t="s">
        <v>1145</v>
      </c>
      <c r="U983" s="63" t="s">
        <v>5619</v>
      </c>
    </row>
    <row r="984" spans="1:21" x14ac:dyDescent="0.25">
      <c r="A984" s="1">
        <v>3762</v>
      </c>
      <c r="B984" s="46" t="s">
        <v>587</v>
      </c>
      <c r="C984" s="46" t="s">
        <v>2221</v>
      </c>
      <c r="D984" s="46" t="s">
        <v>2305</v>
      </c>
      <c r="E984" s="47" t="s">
        <v>1119</v>
      </c>
      <c r="F984" s="47" t="s">
        <v>1122</v>
      </c>
      <c r="G984" s="47">
        <v>665674</v>
      </c>
      <c r="H984" s="57">
        <v>305.14999999999998</v>
      </c>
      <c r="I984" s="60">
        <f>IF(R984="UP",VLOOKUP($I$1,Änderungen!$F$1:$G$4,2,FALSE),IF(OR(ISERROR(FIND("NOVOS",B984)),ISERROR(FIND("Design ",B984))),IF(OR(ISERROR(FIND("thanos EVO",B984)),ISERROR(FIND("Design ",B984))),0,96.55),19.35))</f>
        <v>0</v>
      </c>
      <c r="J984" s="40"/>
      <c r="K984" s="40" t="s">
        <v>1172</v>
      </c>
      <c r="L984" s="29">
        <f>IF(K984&lt;&gt;"",IFERROR(VLOOKUP(K984,Rabattwerte_eintragen!$A$3:$C$24,3,FALSE),0),0)</f>
        <v>0</v>
      </c>
      <c r="M984" s="58">
        <f>IF(H984&lt;&gt;"",H984*(1-L984)+I984*(1-VLOOKUP("A1",Rabattwerte_eintragen!$A$3:$C$26,3,FALSE)),"")</f>
        <v>305.14999999999998</v>
      </c>
      <c r="N984" s="40"/>
      <c r="O984" s="39" t="str">
        <f t="shared" si="18"/>
        <v>Artikel online anzeigen</v>
      </c>
      <c r="P984" s="44"/>
      <c r="Q984" s="49" t="s">
        <v>3339</v>
      </c>
      <c r="R984" s="37"/>
      <c r="S984" s="55"/>
      <c r="T984" s="40" t="s">
        <v>1145</v>
      </c>
      <c r="U984" s="63" t="s">
        <v>5620</v>
      </c>
    </row>
    <row r="985" spans="1:21" x14ac:dyDescent="0.25">
      <c r="A985" s="1">
        <v>3811</v>
      </c>
      <c r="B985" s="46" t="s">
        <v>1075</v>
      </c>
      <c r="C985" s="46" t="s">
        <v>2221</v>
      </c>
      <c r="D985" s="46" t="s">
        <v>2305</v>
      </c>
      <c r="E985" s="47" t="s">
        <v>1119</v>
      </c>
      <c r="F985" s="47" t="s">
        <v>1122</v>
      </c>
      <c r="G985" s="47">
        <v>755986</v>
      </c>
      <c r="H985" s="57">
        <v>152.94999999999999</v>
      </c>
      <c r="I985" s="60">
        <f>IF(R985="UP",VLOOKUP($I$1,Änderungen!$F$1:$G$4,2,FALSE),IF(OR(ISERROR(FIND("NOVOS",B985)),ISERROR(FIND("Design ",B985))),IF(OR(ISERROR(FIND("thanos EVO",B985)),ISERROR(FIND("Design ",B985))),0,96.55),19.35))</f>
        <v>0</v>
      </c>
      <c r="J985" s="40"/>
      <c r="K985" s="40" t="s">
        <v>1172</v>
      </c>
      <c r="L985" s="29">
        <f>IF(K985&lt;&gt;"",IFERROR(VLOOKUP(K985,Rabattwerte_eintragen!$A$3:$C$24,3,FALSE),0),0)</f>
        <v>0</v>
      </c>
      <c r="M985" s="58">
        <f>IF(H985&lt;&gt;"",H985*(1-L985)+I985*(1-VLOOKUP("A1",Rabattwerte_eintragen!$A$3:$C$26,3,FALSE)),"")</f>
        <v>152.94999999999999</v>
      </c>
      <c r="N985" s="40"/>
      <c r="O985" s="39" t="str">
        <f t="shared" si="18"/>
        <v>Artikel online anzeigen</v>
      </c>
      <c r="P985" s="44"/>
      <c r="Q985" s="49" t="s">
        <v>3340</v>
      </c>
      <c r="R985" s="37"/>
      <c r="S985" s="55"/>
      <c r="T985" s="40" t="s">
        <v>1145</v>
      </c>
      <c r="U985" s="63" t="s">
        <v>5621</v>
      </c>
    </row>
    <row r="986" spans="1:21" x14ac:dyDescent="0.25">
      <c r="A986" s="1">
        <v>3812</v>
      </c>
      <c r="B986" s="46" t="s">
        <v>1076</v>
      </c>
      <c r="C986" s="46" t="s">
        <v>2221</v>
      </c>
      <c r="D986" s="46" t="s">
        <v>2305</v>
      </c>
      <c r="E986" s="47" t="s">
        <v>1119</v>
      </c>
      <c r="F986" s="47" t="s">
        <v>1122</v>
      </c>
      <c r="G986" s="47">
        <v>747837</v>
      </c>
      <c r="H986" s="57">
        <v>154.14999999999998</v>
      </c>
      <c r="I986" s="60">
        <f>IF(R986="UP",VLOOKUP($I$1,Änderungen!$F$1:$G$4,2,FALSE),IF(OR(ISERROR(FIND("NOVOS",B986)),ISERROR(FIND("Design ",B986))),IF(OR(ISERROR(FIND("thanos EVO",B986)),ISERROR(FIND("Design ",B986))),0,96.55),19.35))</f>
        <v>0</v>
      </c>
      <c r="J986" s="40"/>
      <c r="K986" s="40" t="s">
        <v>1172</v>
      </c>
      <c r="L986" s="29">
        <f>IF(K986&lt;&gt;"",IFERROR(VLOOKUP(K986,Rabattwerte_eintragen!$A$3:$C$24,3,FALSE),0),0)</f>
        <v>0</v>
      </c>
      <c r="M986" s="58">
        <f>IF(H986&lt;&gt;"",H986*(1-L986)+I986*(1-VLOOKUP("A1",Rabattwerte_eintragen!$A$3:$C$26,3,FALSE)),"")</f>
        <v>154.14999999999998</v>
      </c>
      <c r="N986" s="40"/>
      <c r="O986" s="39" t="str">
        <f t="shared" si="18"/>
        <v>Artikel online anzeigen</v>
      </c>
      <c r="P986" s="44"/>
      <c r="Q986" s="49" t="s">
        <v>3341</v>
      </c>
      <c r="R986" s="37"/>
      <c r="S986" s="55"/>
      <c r="T986" s="40" t="s">
        <v>1145</v>
      </c>
      <c r="U986" s="63" t="s">
        <v>5622</v>
      </c>
    </row>
    <row r="987" spans="1:21" x14ac:dyDescent="0.25">
      <c r="A987" s="1">
        <v>3813</v>
      </c>
      <c r="B987" s="46" t="s">
        <v>1077</v>
      </c>
      <c r="C987" s="46" t="s">
        <v>2221</v>
      </c>
      <c r="D987" s="46" t="s">
        <v>2305</v>
      </c>
      <c r="E987" s="47" t="s">
        <v>1119</v>
      </c>
      <c r="F987" s="47" t="s">
        <v>1122</v>
      </c>
      <c r="G987" s="47">
        <v>755993</v>
      </c>
      <c r="H987" s="57">
        <v>156.19999999999999</v>
      </c>
      <c r="I987" s="60">
        <f>IF(R987="UP",VLOOKUP($I$1,Änderungen!$F$1:$G$4,2,FALSE),IF(OR(ISERROR(FIND("NOVOS",B987)),ISERROR(FIND("Design ",B987))),IF(OR(ISERROR(FIND("thanos EVO",B987)),ISERROR(FIND("Design ",B987))),0,96.55),19.35))</f>
        <v>0</v>
      </c>
      <c r="J987" s="40"/>
      <c r="K987" s="40" t="s">
        <v>1172</v>
      </c>
      <c r="L987" s="29">
        <f>IF(K987&lt;&gt;"",IFERROR(VLOOKUP(K987,Rabattwerte_eintragen!$A$3:$C$24,3,FALSE),0),0)</f>
        <v>0</v>
      </c>
      <c r="M987" s="58">
        <f>IF(H987&lt;&gt;"",H987*(1-L987)+I987*(1-VLOOKUP("A1",Rabattwerte_eintragen!$A$3:$C$26,3,FALSE)),"")</f>
        <v>156.19999999999999</v>
      </c>
      <c r="N987" s="40"/>
      <c r="O987" s="39" t="str">
        <f t="shared" si="18"/>
        <v>Artikel online anzeigen</v>
      </c>
      <c r="P987" s="44"/>
      <c r="Q987" s="49" t="s">
        <v>3342</v>
      </c>
      <c r="R987" s="37"/>
      <c r="S987" s="55"/>
      <c r="T987" s="40" t="s">
        <v>1145</v>
      </c>
      <c r="U987" s="63" t="s">
        <v>5623</v>
      </c>
    </row>
    <row r="988" spans="1:21" x14ac:dyDescent="0.25">
      <c r="A988" s="1">
        <v>3814</v>
      </c>
      <c r="B988" s="46" t="s">
        <v>1078</v>
      </c>
      <c r="C988" s="46" t="s">
        <v>2221</v>
      </c>
      <c r="D988" s="46" t="s">
        <v>2305</v>
      </c>
      <c r="E988" s="47" t="s">
        <v>1119</v>
      </c>
      <c r="F988" s="47" t="s">
        <v>1122</v>
      </c>
      <c r="G988" s="47">
        <v>756006</v>
      </c>
      <c r="H988" s="57">
        <v>159.35</v>
      </c>
      <c r="I988" s="60">
        <f>IF(R988="UP",VLOOKUP($I$1,Änderungen!$F$1:$G$4,2,FALSE),IF(OR(ISERROR(FIND("NOVOS",B988)),ISERROR(FIND("Design ",B988))),IF(OR(ISERROR(FIND("thanos EVO",B988)),ISERROR(FIND("Design ",B988))),0,96.55),19.35))</f>
        <v>0</v>
      </c>
      <c r="J988" s="40"/>
      <c r="K988" s="40" t="s">
        <v>1172</v>
      </c>
      <c r="L988" s="29">
        <f>IF(K988&lt;&gt;"",IFERROR(VLOOKUP(K988,Rabattwerte_eintragen!$A$3:$C$24,3,FALSE),0),0)</f>
        <v>0</v>
      </c>
      <c r="M988" s="58">
        <f>IF(H988&lt;&gt;"",H988*(1-L988)+I988*(1-VLOOKUP("A1",Rabattwerte_eintragen!$A$3:$C$26,3,FALSE)),"")</f>
        <v>159.35</v>
      </c>
      <c r="N988" s="40"/>
      <c r="O988" s="39" t="str">
        <f t="shared" si="18"/>
        <v>Artikel online anzeigen</v>
      </c>
      <c r="P988" s="44"/>
      <c r="Q988" s="49" t="s">
        <v>3343</v>
      </c>
      <c r="R988" s="37"/>
      <c r="S988" s="55"/>
      <c r="T988" s="40" t="s">
        <v>1145</v>
      </c>
      <c r="U988" s="63" t="s">
        <v>5624</v>
      </c>
    </row>
    <row r="989" spans="1:21" x14ac:dyDescent="0.25">
      <c r="A989" s="1">
        <v>3815</v>
      </c>
      <c r="B989" s="46" t="s">
        <v>1079</v>
      </c>
      <c r="C989" s="46" t="s">
        <v>2221</v>
      </c>
      <c r="D989" s="46" t="s">
        <v>2305</v>
      </c>
      <c r="E989" s="47" t="s">
        <v>1119</v>
      </c>
      <c r="F989" s="47" t="s">
        <v>1122</v>
      </c>
      <c r="G989" s="47">
        <v>756013</v>
      </c>
      <c r="H989" s="57">
        <v>161.25</v>
      </c>
      <c r="I989" s="60">
        <f>IF(R989="UP",VLOOKUP($I$1,Änderungen!$F$1:$G$4,2,FALSE),IF(OR(ISERROR(FIND("NOVOS",B989)),ISERROR(FIND("Design ",B989))),IF(OR(ISERROR(FIND("thanos EVO",B989)),ISERROR(FIND("Design ",B989))),0,96.55),19.35))</f>
        <v>0</v>
      </c>
      <c r="J989" s="40"/>
      <c r="K989" s="40" t="s">
        <v>1172</v>
      </c>
      <c r="L989" s="29">
        <f>IF(K989&lt;&gt;"",IFERROR(VLOOKUP(K989,Rabattwerte_eintragen!$A$3:$C$24,3,FALSE),0),0)</f>
        <v>0</v>
      </c>
      <c r="M989" s="58">
        <f>IF(H989&lt;&gt;"",H989*(1-L989)+I989*(1-VLOOKUP("A1",Rabattwerte_eintragen!$A$3:$C$26,3,FALSE)),"")</f>
        <v>161.25</v>
      </c>
      <c r="N989" s="40"/>
      <c r="O989" s="39" t="str">
        <f t="shared" si="18"/>
        <v>Artikel online anzeigen</v>
      </c>
      <c r="P989" s="44"/>
      <c r="Q989" s="49" t="s">
        <v>3344</v>
      </c>
      <c r="R989" s="37"/>
      <c r="S989" s="55"/>
      <c r="T989" s="40" t="s">
        <v>1145</v>
      </c>
      <c r="U989" s="63" t="s">
        <v>5625</v>
      </c>
    </row>
    <row r="990" spans="1:21" x14ac:dyDescent="0.25">
      <c r="A990" s="1">
        <v>3816</v>
      </c>
      <c r="B990" s="46" t="s">
        <v>1080</v>
      </c>
      <c r="C990" s="46" t="s">
        <v>2221</v>
      </c>
      <c r="D990" s="46" t="s">
        <v>2305</v>
      </c>
      <c r="E990" s="47" t="s">
        <v>1119</v>
      </c>
      <c r="F990" s="47" t="s">
        <v>1122</v>
      </c>
      <c r="G990" s="47">
        <v>756020</v>
      </c>
      <c r="H990" s="57">
        <v>164.7</v>
      </c>
      <c r="I990" s="60">
        <f>IF(R990="UP",VLOOKUP($I$1,Änderungen!$F$1:$G$4,2,FALSE),IF(OR(ISERROR(FIND("NOVOS",B990)),ISERROR(FIND("Design ",B990))),IF(OR(ISERROR(FIND("thanos EVO",B990)),ISERROR(FIND("Design ",B990))),0,96.55),19.35))</f>
        <v>0</v>
      </c>
      <c r="J990" s="40"/>
      <c r="K990" s="40" t="s">
        <v>1172</v>
      </c>
      <c r="L990" s="29">
        <f>IF(K990&lt;&gt;"",IFERROR(VLOOKUP(K990,Rabattwerte_eintragen!$A$3:$C$24,3,FALSE),0),0)</f>
        <v>0</v>
      </c>
      <c r="M990" s="58">
        <f>IF(H990&lt;&gt;"",H990*(1-L990)+I990*(1-VLOOKUP("A1",Rabattwerte_eintragen!$A$3:$C$26,3,FALSE)),"")</f>
        <v>164.7</v>
      </c>
      <c r="N990" s="40"/>
      <c r="O990" s="39" t="str">
        <f t="shared" si="18"/>
        <v>Artikel online anzeigen</v>
      </c>
      <c r="P990" s="44"/>
      <c r="Q990" s="49" t="s">
        <v>3345</v>
      </c>
      <c r="R990" s="37"/>
      <c r="S990" s="55"/>
      <c r="T990" s="40" t="s">
        <v>1145</v>
      </c>
      <c r="U990" s="63" t="s">
        <v>5626</v>
      </c>
    </row>
    <row r="991" spans="1:21" x14ac:dyDescent="0.25">
      <c r="A991" s="1">
        <v>3799</v>
      </c>
      <c r="B991" s="46" t="s">
        <v>600</v>
      </c>
      <c r="C991" s="46" t="s">
        <v>2221</v>
      </c>
      <c r="D991" s="46" t="s">
        <v>2305</v>
      </c>
      <c r="E991" s="47" t="s">
        <v>1119</v>
      </c>
      <c r="F991" s="47" t="s">
        <v>1122</v>
      </c>
      <c r="G991" s="47">
        <v>699389</v>
      </c>
      <c r="H991" s="57">
        <v>211.29999999999998</v>
      </c>
      <c r="I991" s="60">
        <f>IF(R991="UP",VLOOKUP($I$1,Änderungen!$F$1:$G$4,2,FALSE),IF(OR(ISERROR(FIND("NOVOS",B991)),ISERROR(FIND("Design ",B991))),IF(OR(ISERROR(FIND("thanos EVO",B991)),ISERROR(FIND("Design ",B991))),0,96.55),19.35))</f>
        <v>0</v>
      </c>
      <c r="J991" s="40"/>
      <c r="K991" s="40" t="s">
        <v>1172</v>
      </c>
      <c r="L991" s="29">
        <f>IF(K991&lt;&gt;"",IFERROR(VLOOKUP(K991,Rabattwerte_eintragen!$A$3:$C$24,3,FALSE),0),0)</f>
        <v>0</v>
      </c>
      <c r="M991" s="58">
        <f>IF(H991&lt;&gt;"",H991*(1-L991)+I991*(1-VLOOKUP("A1",Rabattwerte_eintragen!$A$3:$C$26,3,FALSE)),"")</f>
        <v>211.29999999999998</v>
      </c>
      <c r="N991" s="40"/>
      <c r="O991" s="39" t="str">
        <f t="shared" si="18"/>
        <v>Artikel online anzeigen</v>
      </c>
      <c r="P991" s="44"/>
      <c r="Q991" s="49" t="s">
        <v>3346</v>
      </c>
      <c r="R991" s="37"/>
      <c r="S991" s="55"/>
      <c r="T991" s="40" t="s">
        <v>1145</v>
      </c>
      <c r="U991" s="63" t="s">
        <v>5627</v>
      </c>
    </row>
    <row r="992" spans="1:21" x14ac:dyDescent="0.25">
      <c r="A992" s="1">
        <v>3800</v>
      </c>
      <c r="B992" s="46" t="s">
        <v>601</v>
      </c>
      <c r="C992" s="46" t="s">
        <v>2221</v>
      </c>
      <c r="D992" s="46" t="s">
        <v>2305</v>
      </c>
      <c r="E992" s="47" t="s">
        <v>1119</v>
      </c>
      <c r="F992" s="47" t="s">
        <v>1122</v>
      </c>
      <c r="G992" s="47">
        <v>699396</v>
      </c>
      <c r="H992" s="57">
        <v>212.35</v>
      </c>
      <c r="I992" s="60">
        <f>IF(R992="UP",VLOOKUP($I$1,Änderungen!$F$1:$G$4,2,FALSE),IF(OR(ISERROR(FIND("NOVOS",B992)),ISERROR(FIND("Design ",B992))),IF(OR(ISERROR(FIND("thanos EVO",B992)),ISERROR(FIND("Design ",B992))),0,96.55),19.35))</f>
        <v>0</v>
      </c>
      <c r="J992" s="40"/>
      <c r="K992" s="40" t="s">
        <v>1172</v>
      </c>
      <c r="L992" s="29">
        <f>IF(K992&lt;&gt;"",IFERROR(VLOOKUP(K992,Rabattwerte_eintragen!$A$3:$C$24,3,FALSE),0),0)</f>
        <v>0</v>
      </c>
      <c r="M992" s="58">
        <f>IF(H992&lt;&gt;"",H992*(1-L992)+I992*(1-VLOOKUP("A1",Rabattwerte_eintragen!$A$3:$C$26,3,FALSE)),"")</f>
        <v>212.35</v>
      </c>
      <c r="N992" s="40"/>
      <c r="O992" s="39" t="str">
        <f t="shared" si="18"/>
        <v>Artikel online anzeigen</v>
      </c>
      <c r="P992" s="44"/>
      <c r="Q992" s="49" t="s">
        <v>3347</v>
      </c>
      <c r="R992" s="37"/>
      <c r="S992" s="55"/>
      <c r="T992" s="40" t="s">
        <v>1145</v>
      </c>
      <c r="U992" s="63" t="s">
        <v>5628</v>
      </c>
    </row>
    <row r="993" spans="1:21" x14ac:dyDescent="0.25">
      <c r="A993" s="1">
        <v>3801</v>
      </c>
      <c r="B993" s="46" t="s">
        <v>602</v>
      </c>
      <c r="C993" s="46" t="s">
        <v>2221</v>
      </c>
      <c r="D993" s="46" t="s">
        <v>2305</v>
      </c>
      <c r="E993" s="47" t="s">
        <v>1119</v>
      </c>
      <c r="F993" s="47" t="s">
        <v>1122</v>
      </c>
      <c r="G993" s="47">
        <v>699402</v>
      </c>
      <c r="H993" s="57">
        <v>214.75</v>
      </c>
      <c r="I993" s="60">
        <f>IF(R993="UP",VLOOKUP($I$1,Änderungen!$F$1:$G$4,2,FALSE),IF(OR(ISERROR(FIND("NOVOS",B993)),ISERROR(FIND("Design ",B993))),IF(OR(ISERROR(FIND("thanos EVO",B993)),ISERROR(FIND("Design ",B993))),0,96.55),19.35))</f>
        <v>0</v>
      </c>
      <c r="J993" s="40"/>
      <c r="K993" s="40" t="s">
        <v>1172</v>
      </c>
      <c r="L993" s="29">
        <f>IF(K993&lt;&gt;"",IFERROR(VLOOKUP(K993,Rabattwerte_eintragen!$A$3:$C$24,3,FALSE),0),0)</f>
        <v>0</v>
      </c>
      <c r="M993" s="58">
        <f>IF(H993&lt;&gt;"",H993*(1-L993)+I993*(1-VLOOKUP("A1",Rabattwerte_eintragen!$A$3:$C$26,3,FALSE)),"")</f>
        <v>214.75</v>
      </c>
      <c r="N993" s="40"/>
      <c r="O993" s="39" t="str">
        <f t="shared" si="18"/>
        <v>Artikel online anzeigen</v>
      </c>
      <c r="P993" s="44"/>
      <c r="Q993" s="49" t="s">
        <v>3348</v>
      </c>
      <c r="R993" s="37"/>
      <c r="S993" s="55"/>
      <c r="T993" s="40" t="s">
        <v>1145</v>
      </c>
      <c r="U993" s="63" t="s">
        <v>5629</v>
      </c>
    </row>
    <row r="994" spans="1:21" x14ac:dyDescent="0.25">
      <c r="A994" s="1">
        <v>3802</v>
      </c>
      <c r="B994" s="46" t="s">
        <v>603</v>
      </c>
      <c r="C994" s="46" t="s">
        <v>2221</v>
      </c>
      <c r="D994" s="46" t="s">
        <v>2305</v>
      </c>
      <c r="E994" s="47" t="s">
        <v>1119</v>
      </c>
      <c r="F994" s="47" t="s">
        <v>1122</v>
      </c>
      <c r="G994" s="47">
        <v>699419</v>
      </c>
      <c r="H994" s="57">
        <v>217.7</v>
      </c>
      <c r="I994" s="60">
        <f>IF(R994="UP",VLOOKUP($I$1,Änderungen!$F$1:$G$4,2,FALSE),IF(OR(ISERROR(FIND("NOVOS",B994)),ISERROR(FIND("Design ",B994))),IF(OR(ISERROR(FIND("thanos EVO",B994)),ISERROR(FIND("Design ",B994))),0,96.55),19.35))</f>
        <v>0</v>
      </c>
      <c r="J994" s="40"/>
      <c r="K994" s="40" t="s">
        <v>1172</v>
      </c>
      <c r="L994" s="29">
        <f>IF(K994&lt;&gt;"",IFERROR(VLOOKUP(K994,Rabattwerte_eintragen!$A$3:$C$24,3,FALSE),0),0)</f>
        <v>0</v>
      </c>
      <c r="M994" s="58">
        <f>IF(H994&lt;&gt;"",H994*(1-L994)+I994*(1-VLOOKUP("A1",Rabattwerte_eintragen!$A$3:$C$26,3,FALSE)),"")</f>
        <v>217.7</v>
      </c>
      <c r="N994" s="40"/>
      <c r="O994" s="39" t="str">
        <f t="shared" si="18"/>
        <v>Artikel online anzeigen</v>
      </c>
      <c r="P994" s="44"/>
      <c r="Q994" s="49" t="s">
        <v>3349</v>
      </c>
      <c r="R994" s="37"/>
      <c r="S994" s="55"/>
      <c r="T994" s="40" t="s">
        <v>1145</v>
      </c>
      <c r="U994" s="63" t="s">
        <v>5630</v>
      </c>
    </row>
    <row r="995" spans="1:21" x14ac:dyDescent="0.25">
      <c r="A995" s="1">
        <v>3803</v>
      </c>
      <c r="B995" s="46" t="s">
        <v>604</v>
      </c>
      <c r="C995" s="46" t="s">
        <v>2221</v>
      </c>
      <c r="D995" s="46" t="s">
        <v>2305</v>
      </c>
      <c r="E995" s="47" t="s">
        <v>1119</v>
      </c>
      <c r="F995" s="47" t="s">
        <v>1122</v>
      </c>
      <c r="G995" s="47">
        <v>699426</v>
      </c>
      <c r="H995" s="57">
        <v>219.5</v>
      </c>
      <c r="I995" s="60">
        <f>IF(R995="UP",VLOOKUP($I$1,Änderungen!$F$1:$G$4,2,FALSE),IF(OR(ISERROR(FIND("NOVOS",B995)),ISERROR(FIND("Design ",B995))),IF(OR(ISERROR(FIND("thanos EVO",B995)),ISERROR(FIND("Design ",B995))),0,96.55),19.35))</f>
        <v>0</v>
      </c>
      <c r="J995" s="40"/>
      <c r="K995" s="40" t="s">
        <v>1172</v>
      </c>
      <c r="L995" s="29">
        <f>IF(K995&lt;&gt;"",IFERROR(VLOOKUP(K995,Rabattwerte_eintragen!$A$3:$C$24,3,FALSE),0),0)</f>
        <v>0</v>
      </c>
      <c r="M995" s="58">
        <f>IF(H995&lt;&gt;"",H995*(1-L995)+I995*(1-VLOOKUP("A1",Rabattwerte_eintragen!$A$3:$C$26,3,FALSE)),"")</f>
        <v>219.5</v>
      </c>
      <c r="N995" s="40"/>
      <c r="O995" s="39" t="str">
        <f t="shared" si="18"/>
        <v>Artikel online anzeigen</v>
      </c>
      <c r="P995" s="44"/>
      <c r="Q995" s="49" t="s">
        <v>3350</v>
      </c>
      <c r="R995" s="37"/>
      <c r="S995" s="55"/>
      <c r="T995" s="40" t="s">
        <v>1145</v>
      </c>
      <c r="U995" s="63" t="s">
        <v>5631</v>
      </c>
    </row>
    <row r="996" spans="1:21" x14ac:dyDescent="0.25">
      <c r="A996" s="1">
        <v>3804</v>
      </c>
      <c r="B996" s="46" t="s">
        <v>605</v>
      </c>
      <c r="C996" s="46" t="s">
        <v>2221</v>
      </c>
      <c r="D996" s="46" t="s">
        <v>2305</v>
      </c>
      <c r="E996" s="47" t="s">
        <v>1119</v>
      </c>
      <c r="F996" s="47" t="s">
        <v>1122</v>
      </c>
      <c r="G996" s="47">
        <v>699433</v>
      </c>
      <c r="H996" s="57">
        <v>223.2</v>
      </c>
      <c r="I996" s="60">
        <f>IF(R996="UP",VLOOKUP($I$1,Änderungen!$F$1:$G$4,2,FALSE),IF(OR(ISERROR(FIND("NOVOS",B996)),ISERROR(FIND("Design ",B996))),IF(OR(ISERROR(FIND("thanos EVO",B996)),ISERROR(FIND("Design ",B996))),0,96.55),19.35))</f>
        <v>0</v>
      </c>
      <c r="J996" s="40"/>
      <c r="K996" s="40" t="s">
        <v>1172</v>
      </c>
      <c r="L996" s="29">
        <f>IF(K996&lt;&gt;"",IFERROR(VLOOKUP(K996,Rabattwerte_eintragen!$A$3:$C$24,3,FALSE),0),0)</f>
        <v>0</v>
      </c>
      <c r="M996" s="58">
        <f>IF(H996&lt;&gt;"",H996*(1-L996)+I996*(1-VLOOKUP("A1",Rabattwerte_eintragen!$A$3:$C$26,3,FALSE)),"")</f>
        <v>223.2</v>
      </c>
      <c r="N996" s="40"/>
      <c r="O996" s="39" t="str">
        <f t="shared" si="18"/>
        <v>Artikel online anzeigen</v>
      </c>
      <c r="P996" s="44"/>
      <c r="Q996" s="49" t="s">
        <v>3351</v>
      </c>
      <c r="R996" s="37"/>
      <c r="S996" s="55"/>
      <c r="T996" s="40" t="s">
        <v>1145</v>
      </c>
      <c r="U996" s="63" t="s">
        <v>5632</v>
      </c>
    </row>
    <row r="997" spans="1:21" x14ac:dyDescent="0.25">
      <c r="A997" s="1">
        <v>3805</v>
      </c>
      <c r="B997" s="46" t="s">
        <v>606</v>
      </c>
      <c r="C997" s="46" t="s">
        <v>2221</v>
      </c>
      <c r="D997" s="46" t="s">
        <v>2305</v>
      </c>
      <c r="E997" s="47" t="s">
        <v>1119</v>
      </c>
      <c r="F997" s="47" t="s">
        <v>1122</v>
      </c>
      <c r="G997" s="47">
        <v>699440</v>
      </c>
      <c r="H997" s="57">
        <v>279.89999999999998</v>
      </c>
      <c r="I997" s="60">
        <f>IF(R997="UP",VLOOKUP($I$1,Änderungen!$F$1:$G$4,2,FALSE),IF(OR(ISERROR(FIND("NOVOS",B997)),ISERROR(FIND("Design ",B997))),IF(OR(ISERROR(FIND("thanos EVO",B997)),ISERROR(FIND("Design ",B997))),0,96.55),19.35))</f>
        <v>0</v>
      </c>
      <c r="J997" s="40"/>
      <c r="K997" s="40" t="s">
        <v>1172</v>
      </c>
      <c r="L997" s="29">
        <f>IF(K997&lt;&gt;"",IFERROR(VLOOKUP(K997,Rabattwerte_eintragen!$A$3:$C$24,3,FALSE),0),0)</f>
        <v>0</v>
      </c>
      <c r="M997" s="58">
        <f>IF(H997&lt;&gt;"",H997*(1-L997)+I997*(1-VLOOKUP("A1",Rabattwerte_eintragen!$A$3:$C$26,3,FALSE)),"")</f>
        <v>279.89999999999998</v>
      </c>
      <c r="N997" s="40"/>
      <c r="O997" s="39" t="str">
        <f t="shared" si="18"/>
        <v>Artikel online anzeigen</v>
      </c>
      <c r="P997" s="44"/>
      <c r="Q997" s="49" t="s">
        <v>3352</v>
      </c>
      <c r="R997" s="37"/>
      <c r="S997" s="55"/>
      <c r="T997" s="40" t="s">
        <v>1145</v>
      </c>
      <c r="U997" s="63" t="s">
        <v>5633</v>
      </c>
    </row>
    <row r="998" spans="1:21" x14ac:dyDescent="0.25">
      <c r="A998" s="1">
        <v>3806</v>
      </c>
      <c r="B998" s="46" t="s">
        <v>607</v>
      </c>
      <c r="C998" s="46" t="s">
        <v>2221</v>
      </c>
      <c r="D998" s="46" t="s">
        <v>2305</v>
      </c>
      <c r="E998" s="47" t="s">
        <v>1119</v>
      </c>
      <c r="F998" s="47" t="s">
        <v>1122</v>
      </c>
      <c r="G998" s="47">
        <v>699457</v>
      </c>
      <c r="H998" s="57">
        <v>280.95</v>
      </c>
      <c r="I998" s="60">
        <f>IF(R998="UP",VLOOKUP($I$1,Änderungen!$F$1:$G$4,2,FALSE),IF(OR(ISERROR(FIND("NOVOS",B998)),ISERROR(FIND("Design ",B998))),IF(OR(ISERROR(FIND("thanos EVO",B998)),ISERROR(FIND("Design ",B998))),0,96.55),19.35))</f>
        <v>0</v>
      </c>
      <c r="J998" s="40"/>
      <c r="K998" s="40" t="s">
        <v>1172</v>
      </c>
      <c r="L998" s="29">
        <f>IF(K998&lt;&gt;"",IFERROR(VLOOKUP(K998,Rabattwerte_eintragen!$A$3:$C$24,3,FALSE),0),0)</f>
        <v>0</v>
      </c>
      <c r="M998" s="58">
        <f>IF(H998&lt;&gt;"",H998*(1-L998)+I998*(1-VLOOKUP("A1",Rabattwerte_eintragen!$A$3:$C$26,3,FALSE)),"")</f>
        <v>280.95</v>
      </c>
      <c r="N998" s="40"/>
      <c r="O998" s="39" t="str">
        <f t="shared" si="18"/>
        <v>Artikel online anzeigen</v>
      </c>
      <c r="P998" s="44"/>
      <c r="Q998" s="49" t="s">
        <v>3353</v>
      </c>
      <c r="R998" s="37"/>
      <c r="S998" s="55"/>
      <c r="T998" s="40" t="s">
        <v>1145</v>
      </c>
      <c r="U998" s="63" t="s">
        <v>5634</v>
      </c>
    </row>
    <row r="999" spans="1:21" x14ac:dyDescent="0.25">
      <c r="A999" s="1">
        <v>3807</v>
      </c>
      <c r="B999" s="46" t="s">
        <v>608</v>
      </c>
      <c r="C999" s="46" t="s">
        <v>2221</v>
      </c>
      <c r="D999" s="46" t="s">
        <v>2305</v>
      </c>
      <c r="E999" s="47" t="s">
        <v>1119</v>
      </c>
      <c r="F999" s="47" t="s">
        <v>1122</v>
      </c>
      <c r="G999" s="47">
        <v>699464</v>
      </c>
      <c r="H999" s="57">
        <v>283.35000000000002</v>
      </c>
      <c r="I999" s="60">
        <f>IF(R999="UP",VLOOKUP($I$1,Änderungen!$F$1:$G$4,2,FALSE),IF(OR(ISERROR(FIND("NOVOS",B999)),ISERROR(FIND("Design ",B999))),IF(OR(ISERROR(FIND("thanos EVO",B999)),ISERROR(FIND("Design ",B999))),0,96.55),19.35))</f>
        <v>0</v>
      </c>
      <c r="J999" s="40"/>
      <c r="K999" s="40" t="s">
        <v>1172</v>
      </c>
      <c r="L999" s="29">
        <f>IF(K999&lt;&gt;"",IFERROR(VLOOKUP(K999,Rabattwerte_eintragen!$A$3:$C$24,3,FALSE),0),0)</f>
        <v>0</v>
      </c>
      <c r="M999" s="58">
        <f>IF(H999&lt;&gt;"",H999*(1-L999)+I999*(1-VLOOKUP("A1",Rabattwerte_eintragen!$A$3:$C$26,3,FALSE)),"")</f>
        <v>283.35000000000002</v>
      </c>
      <c r="N999" s="40"/>
      <c r="O999" s="39" t="str">
        <f t="shared" si="18"/>
        <v>Artikel online anzeigen</v>
      </c>
      <c r="P999" s="44"/>
      <c r="Q999" s="49" t="s">
        <v>3354</v>
      </c>
      <c r="R999" s="37"/>
      <c r="S999" s="55"/>
      <c r="T999" s="40" t="s">
        <v>1145</v>
      </c>
      <c r="U999" s="63" t="s">
        <v>5635</v>
      </c>
    </row>
    <row r="1000" spans="1:21" x14ac:dyDescent="0.25">
      <c r="A1000" s="1">
        <v>3808</v>
      </c>
      <c r="B1000" s="46" t="s">
        <v>609</v>
      </c>
      <c r="C1000" s="46" t="s">
        <v>2221</v>
      </c>
      <c r="D1000" s="46" t="s">
        <v>2305</v>
      </c>
      <c r="E1000" s="47" t="s">
        <v>1119</v>
      </c>
      <c r="F1000" s="47" t="s">
        <v>1122</v>
      </c>
      <c r="G1000" s="47">
        <v>699471</v>
      </c>
      <c r="H1000" s="57">
        <v>286.3</v>
      </c>
      <c r="I1000" s="60">
        <f>IF(R1000="UP",VLOOKUP($I$1,Änderungen!$F$1:$G$4,2,FALSE),IF(OR(ISERROR(FIND("NOVOS",B1000)),ISERROR(FIND("Design ",B1000))),IF(OR(ISERROR(FIND("thanos EVO",B1000)),ISERROR(FIND("Design ",B1000))),0,96.55),19.35))</f>
        <v>0</v>
      </c>
      <c r="J1000" s="40"/>
      <c r="K1000" s="40" t="s">
        <v>1172</v>
      </c>
      <c r="L1000" s="29">
        <f>IF(K1000&lt;&gt;"",IFERROR(VLOOKUP(K1000,Rabattwerte_eintragen!$A$3:$C$24,3,FALSE),0),0)</f>
        <v>0</v>
      </c>
      <c r="M1000" s="58">
        <f>IF(H1000&lt;&gt;"",H1000*(1-L1000)+I1000*(1-VLOOKUP("A1",Rabattwerte_eintragen!$A$3:$C$26,3,FALSE)),"")</f>
        <v>286.3</v>
      </c>
      <c r="N1000" s="40"/>
      <c r="O1000" s="39" t="str">
        <f t="shared" si="18"/>
        <v>Artikel online anzeigen</v>
      </c>
      <c r="P1000" s="44"/>
      <c r="Q1000" s="49" t="s">
        <v>3355</v>
      </c>
      <c r="R1000" s="37"/>
      <c r="S1000" s="55"/>
      <c r="T1000" s="40" t="s">
        <v>1145</v>
      </c>
      <c r="U1000" s="63" t="s">
        <v>5636</v>
      </c>
    </row>
    <row r="1001" spans="1:21" x14ac:dyDescent="0.25">
      <c r="A1001" s="1">
        <v>3809</v>
      </c>
      <c r="B1001" s="46" t="s">
        <v>610</v>
      </c>
      <c r="C1001" s="46" t="s">
        <v>2221</v>
      </c>
      <c r="D1001" s="46" t="s">
        <v>2305</v>
      </c>
      <c r="E1001" s="47" t="s">
        <v>1119</v>
      </c>
      <c r="F1001" s="47" t="s">
        <v>1122</v>
      </c>
      <c r="G1001" s="47">
        <v>699488</v>
      </c>
      <c r="H1001" s="57">
        <v>288.09999999999997</v>
      </c>
      <c r="I1001" s="60">
        <f>IF(R1001="UP",VLOOKUP($I$1,Änderungen!$F$1:$G$4,2,FALSE),IF(OR(ISERROR(FIND("NOVOS",B1001)),ISERROR(FIND("Design ",B1001))),IF(OR(ISERROR(FIND("thanos EVO",B1001)),ISERROR(FIND("Design ",B1001))),0,96.55),19.35))</f>
        <v>0</v>
      </c>
      <c r="J1001" s="40"/>
      <c r="K1001" s="40" t="s">
        <v>1172</v>
      </c>
      <c r="L1001" s="29">
        <f>IF(K1001&lt;&gt;"",IFERROR(VLOOKUP(K1001,Rabattwerte_eintragen!$A$3:$C$24,3,FALSE),0),0)</f>
        <v>0</v>
      </c>
      <c r="M1001" s="58">
        <f>IF(H1001&lt;&gt;"",H1001*(1-L1001)+I1001*(1-VLOOKUP("A1",Rabattwerte_eintragen!$A$3:$C$26,3,FALSE)),"")</f>
        <v>288.09999999999997</v>
      </c>
      <c r="N1001" s="40"/>
      <c r="O1001" s="39" t="str">
        <f t="shared" si="18"/>
        <v>Artikel online anzeigen</v>
      </c>
      <c r="P1001" s="44"/>
      <c r="Q1001" s="49" t="s">
        <v>3356</v>
      </c>
      <c r="R1001" s="37"/>
      <c r="S1001" s="55"/>
      <c r="T1001" s="40" t="s">
        <v>1145</v>
      </c>
      <c r="U1001" s="63" t="s">
        <v>5637</v>
      </c>
    </row>
    <row r="1002" spans="1:21" x14ac:dyDescent="0.25">
      <c r="A1002" s="1">
        <v>3810</v>
      </c>
      <c r="B1002" s="46" t="s">
        <v>611</v>
      </c>
      <c r="C1002" s="46" t="s">
        <v>2221</v>
      </c>
      <c r="D1002" s="46" t="s">
        <v>2305</v>
      </c>
      <c r="E1002" s="47" t="s">
        <v>1119</v>
      </c>
      <c r="F1002" s="47" t="s">
        <v>1122</v>
      </c>
      <c r="G1002" s="47">
        <v>699495</v>
      </c>
      <c r="H1002" s="57">
        <v>291.8</v>
      </c>
      <c r="I1002" s="60">
        <f>IF(R1002="UP",VLOOKUP($I$1,Änderungen!$F$1:$G$4,2,FALSE),IF(OR(ISERROR(FIND("NOVOS",B1002)),ISERROR(FIND("Design ",B1002))),IF(OR(ISERROR(FIND("thanos EVO",B1002)),ISERROR(FIND("Design ",B1002))),0,96.55),19.35))</f>
        <v>0</v>
      </c>
      <c r="J1002" s="40"/>
      <c r="K1002" s="40" t="s">
        <v>1172</v>
      </c>
      <c r="L1002" s="29">
        <f>IF(K1002&lt;&gt;"",IFERROR(VLOOKUP(K1002,Rabattwerte_eintragen!$A$3:$C$24,3,FALSE),0),0)</f>
        <v>0</v>
      </c>
      <c r="M1002" s="58">
        <f>IF(H1002&lt;&gt;"",H1002*(1-L1002)+I1002*(1-VLOOKUP("A1",Rabattwerte_eintragen!$A$3:$C$26,3,FALSE)),"")</f>
        <v>291.8</v>
      </c>
      <c r="N1002" s="40"/>
      <c r="O1002" s="39" t="str">
        <f t="shared" si="18"/>
        <v>Artikel online anzeigen</v>
      </c>
      <c r="P1002" s="44"/>
      <c r="Q1002" s="49" t="s">
        <v>3357</v>
      </c>
      <c r="R1002" s="37"/>
      <c r="S1002" s="55"/>
      <c r="T1002" s="40" t="s">
        <v>1145</v>
      </c>
      <c r="U1002" s="63" t="s">
        <v>5638</v>
      </c>
    </row>
    <row r="1003" spans="1:21" x14ac:dyDescent="0.25">
      <c r="A1003" s="1">
        <v>3787</v>
      </c>
      <c r="B1003" s="46" t="s">
        <v>588</v>
      </c>
      <c r="C1003" s="46" t="s">
        <v>2221</v>
      </c>
      <c r="D1003" s="46" t="s">
        <v>2305</v>
      </c>
      <c r="E1003" s="47" t="s">
        <v>1119</v>
      </c>
      <c r="F1003" s="47" t="s">
        <v>1122</v>
      </c>
      <c r="G1003" s="47">
        <v>665742</v>
      </c>
      <c r="H1003" s="57">
        <v>211.29999999999998</v>
      </c>
      <c r="I1003" s="60">
        <f>IF(R1003="UP",VLOOKUP($I$1,Änderungen!$F$1:$G$4,2,FALSE),IF(OR(ISERROR(FIND("NOVOS",B1003)),ISERROR(FIND("Design ",B1003))),IF(OR(ISERROR(FIND("thanos EVO",B1003)),ISERROR(FIND("Design ",B1003))),0,96.55),19.35))</f>
        <v>0</v>
      </c>
      <c r="J1003" s="40"/>
      <c r="K1003" s="40" t="s">
        <v>1172</v>
      </c>
      <c r="L1003" s="29">
        <f>IF(K1003&lt;&gt;"",IFERROR(VLOOKUP(K1003,Rabattwerte_eintragen!$A$3:$C$24,3,FALSE),0),0)</f>
        <v>0</v>
      </c>
      <c r="M1003" s="58">
        <f>IF(H1003&lt;&gt;"",H1003*(1-L1003)+I1003*(1-VLOOKUP("A1",Rabattwerte_eintragen!$A$3:$C$26,3,FALSE)),"")</f>
        <v>211.29999999999998</v>
      </c>
      <c r="N1003" s="40"/>
      <c r="O1003" s="39" t="str">
        <f t="shared" si="18"/>
        <v>Artikel online anzeigen</v>
      </c>
      <c r="P1003" s="44"/>
      <c r="Q1003" s="49" t="s">
        <v>3358</v>
      </c>
      <c r="R1003" s="37"/>
      <c r="S1003" s="55"/>
      <c r="T1003" s="40" t="s">
        <v>1145</v>
      </c>
      <c r="U1003" s="63" t="s">
        <v>5639</v>
      </c>
    </row>
    <row r="1004" spans="1:21" x14ac:dyDescent="0.25">
      <c r="A1004" s="1">
        <v>3788</v>
      </c>
      <c r="B1004" s="46" t="s">
        <v>589</v>
      </c>
      <c r="C1004" s="46" t="s">
        <v>2221</v>
      </c>
      <c r="D1004" s="46" t="s">
        <v>2305</v>
      </c>
      <c r="E1004" s="47" t="s">
        <v>1119</v>
      </c>
      <c r="F1004" s="47" t="s">
        <v>1122</v>
      </c>
      <c r="G1004" s="47">
        <v>665759</v>
      </c>
      <c r="H1004" s="57">
        <v>212.35</v>
      </c>
      <c r="I1004" s="60">
        <f>IF(R1004="UP",VLOOKUP($I$1,Änderungen!$F$1:$G$4,2,FALSE),IF(OR(ISERROR(FIND("NOVOS",B1004)),ISERROR(FIND("Design ",B1004))),IF(OR(ISERROR(FIND("thanos EVO",B1004)),ISERROR(FIND("Design ",B1004))),0,96.55),19.35))</f>
        <v>0</v>
      </c>
      <c r="J1004" s="40"/>
      <c r="K1004" s="40" t="s">
        <v>1172</v>
      </c>
      <c r="L1004" s="29">
        <f>IF(K1004&lt;&gt;"",IFERROR(VLOOKUP(K1004,Rabattwerte_eintragen!$A$3:$C$24,3,FALSE),0),0)</f>
        <v>0</v>
      </c>
      <c r="M1004" s="58">
        <f>IF(H1004&lt;&gt;"",H1004*(1-L1004)+I1004*(1-VLOOKUP("A1",Rabattwerte_eintragen!$A$3:$C$26,3,FALSE)),"")</f>
        <v>212.35</v>
      </c>
      <c r="N1004" s="40"/>
      <c r="O1004" s="39" t="str">
        <f t="shared" si="18"/>
        <v>Artikel online anzeigen</v>
      </c>
      <c r="P1004" s="44"/>
      <c r="Q1004" s="49" t="s">
        <v>3359</v>
      </c>
      <c r="R1004" s="37"/>
      <c r="S1004" s="55"/>
      <c r="T1004" s="40" t="s">
        <v>1145</v>
      </c>
      <c r="U1004" s="63" t="s">
        <v>5640</v>
      </c>
    </row>
    <row r="1005" spans="1:21" x14ac:dyDescent="0.25">
      <c r="A1005" s="1">
        <v>3789</v>
      </c>
      <c r="B1005" s="46" t="s">
        <v>590</v>
      </c>
      <c r="C1005" s="46" t="s">
        <v>2221</v>
      </c>
      <c r="D1005" s="46" t="s">
        <v>2305</v>
      </c>
      <c r="E1005" s="47" t="s">
        <v>1119</v>
      </c>
      <c r="F1005" s="47" t="s">
        <v>1122</v>
      </c>
      <c r="G1005" s="47">
        <v>665766</v>
      </c>
      <c r="H1005" s="57">
        <v>214.75</v>
      </c>
      <c r="I1005" s="60">
        <f>IF(R1005="UP",VLOOKUP($I$1,Änderungen!$F$1:$G$4,2,FALSE),IF(OR(ISERROR(FIND("NOVOS",B1005)),ISERROR(FIND("Design ",B1005))),IF(OR(ISERROR(FIND("thanos EVO",B1005)),ISERROR(FIND("Design ",B1005))),0,96.55),19.35))</f>
        <v>0</v>
      </c>
      <c r="J1005" s="40"/>
      <c r="K1005" s="40" t="s">
        <v>1172</v>
      </c>
      <c r="L1005" s="29">
        <f>IF(K1005&lt;&gt;"",IFERROR(VLOOKUP(K1005,Rabattwerte_eintragen!$A$3:$C$24,3,FALSE),0),0)</f>
        <v>0</v>
      </c>
      <c r="M1005" s="58">
        <f>IF(H1005&lt;&gt;"",H1005*(1-L1005)+I1005*(1-VLOOKUP("A1",Rabattwerte_eintragen!$A$3:$C$26,3,FALSE)),"")</f>
        <v>214.75</v>
      </c>
      <c r="N1005" s="40"/>
      <c r="O1005" s="39" t="str">
        <f t="shared" si="18"/>
        <v>Artikel online anzeigen</v>
      </c>
      <c r="P1005" s="44"/>
      <c r="Q1005" s="49" t="s">
        <v>3360</v>
      </c>
      <c r="R1005" s="37"/>
      <c r="S1005" s="55"/>
      <c r="T1005" s="40" t="s">
        <v>1145</v>
      </c>
      <c r="U1005" s="63" t="s">
        <v>5641</v>
      </c>
    </row>
    <row r="1006" spans="1:21" x14ac:dyDescent="0.25">
      <c r="A1006" s="1">
        <v>3790</v>
      </c>
      <c r="B1006" s="46" t="s">
        <v>591</v>
      </c>
      <c r="C1006" s="46" t="s">
        <v>2221</v>
      </c>
      <c r="D1006" s="46" t="s">
        <v>2305</v>
      </c>
      <c r="E1006" s="47" t="s">
        <v>1119</v>
      </c>
      <c r="F1006" s="47" t="s">
        <v>1122</v>
      </c>
      <c r="G1006" s="47">
        <v>665773</v>
      </c>
      <c r="H1006" s="57">
        <v>217.7</v>
      </c>
      <c r="I1006" s="60">
        <f>IF(R1006="UP",VLOOKUP($I$1,Änderungen!$F$1:$G$4,2,FALSE),IF(OR(ISERROR(FIND("NOVOS",B1006)),ISERROR(FIND("Design ",B1006))),IF(OR(ISERROR(FIND("thanos EVO",B1006)),ISERROR(FIND("Design ",B1006))),0,96.55),19.35))</f>
        <v>0</v>
      </c>
      <c r="J1006" s="40"/>
      <c r="K1006" s="40" t="s">
        <v>1172</v>
      </c>
      <c r="L1006" s="29">
        <f>IF(K1006&lt;&gt;"",IFERROR(VLOOKUP(K1006,Rabattwerte_eintragen!$A$3:$C$24,3,FALSE),0),0)</f>
        <v>0</v>
      </c>
      <c r="M1006" s="58">
        <f>IF(H1006&lt;&gt;"",H1006*(1-L1006)+I1006*(1-VLOOKUP("A1",Rabattwerte_eintragen!$A$3:$C$26,3,FALSE)),"")</f>
        <v>217.7</v>
      </c>
      <c r="N1006" s="40"/>
      <c r="O1006" s="39" t="str">
        <f t="shared" si="18"/>
        <v>Artikel online anzeigen</v>
      </c>
      <c r="P1006" s="44"/>
      <c r="Q1006" s="49" t="s">
        <v>3361</v>
      </c>
      <c r="R1006" s="37"/>
      <c r="S1006" s="55"/>
      <c r="T1006" s="40" t="s">
        <v>1145</v>
      </c>
      <c r="U1006" s="63" t="s">
        <v>5642</v>
      </c>
    </row>
    <row r="1007" spans="1:21" x14ac:dyDescent="0.25">
      <c r="A1007" s="1">
        <v>3791</v>
      </c>
      <c r="B1007" s="46" t="s">
        <v>592</v>
      </c>
      <c r="C1007" s="46" t="s">
        <v>2221</v>
      </c>
      <c r="D1007" s="46" t="s">
        <v>2305</v>
      </c>
      <c r="E1007" s="47" t="s">
        <v>1119</v>
      </c>
      <c r="F1007" s="47" t="s">
        <v>1122</v>
      </c>
      <c r="G1007" s="47">
        <v>665780</v>
      </c>
      <c r="H1007" s="57">
        <v>219.5</v>
      </c>
      <c r="I1007" s="60">
        <f>IF(R1007="UP",VLOOKUP($I$1,Änderungen!$F$1:$G$4,2,FALSE),IF(OR(ISERROR(FIND("NOVOS",B1007)),ISERROR(FIND("Design ",B1007))),IF(OR(ISERROR(FIND("thanos EVO",B1007)),ISERROR(FIND("Design ",B1007))),0,96.55),19.35))</f>
        <v>0</v>
      </c>
      <c r="J1007" s="40"/>
      <c r="K1007" s="40" t="s">
        <v>1172</v>
      </c>
      <c r="L1007" s="29">
        <f>IF(K1007&lt;&gt;"",IFERROR(VLOOKUP(K1007,Rabattwerte_eintragen!$A$3:$C$24,3,FALSE),0),0)</f>
        <v>0</v>
      </c>
      <c r="M1007" s="58">
        <f>IF(H1007&lt;&gt;"",H1007*(1-L1007)+I1007*(1-VLOOKUP("A1",Rabattwerte_eintragen!$A$3:$C$26,3,FALSE)),"")</f>
        <v>219.5</v>
      </c>
      <c r="N1007" s="40"/>
      <c r="O1007" s="39" t="str">
        <f t="shared" si="18"/>
        <v>Artikel online anzeigen</v>
      </c>
      <c r="P1007" s="44"/>
      <c r="Q1007" s="49" t="s">
        <v>3362</v>
      </c>
      <c r="R1007" s="37"/>
      <c r="S1007" s="55"/>
      <c r="T1007" s="40" t="s">
        <v>1145</v>
      </c>
      <c r="U1007" s="63" t="s">
        <v>5643</v>
      </c>
    </row>
    <row r="1008" spans="1:21" x14ac:dyDescent="0.25">
      <c r="A1008" s="1">
        <v>3792</v>
      </c>
      <c r="B1008" s="46" t="s">
        <v>593</v>
      </c>
      <c r="C1008" s="46" t="s">
        <v>2221</v>
      </c>
      <c r="D1008" s="46" t="s">
        <v>2305</v>
      </c>
      <c r="E1008" s="47" t="s">
        <v>1119</v>
      </c>
      <c r="F1008" s="47" t="s">
        <v>1122</v>
      </c>
      <c r="G1008" s="47">
        <v>665797</v>
      </c>
      <c r="H1008" s="57">
        <v>223.2</v>
      </c>
      <c r="I1008" s="60">
        <f>IF(R1008="UP",VLOOKUP($I$1,Änderungen!$F$1:$G$4,2,FALSE),IF(OR(ISERROR(FIND("NOVOS",B1008)),ISERROR(FIND("Design ",B1008))),IF(OR(ISERROR(FIND("thanos EVO",B1008)),ISERROR(FIND("Design ",B1008))),0,96.55),19.35))</f>
        <v>0</v>
      </c>
      <c r="J1008" s="40"/>
      <c r="K1008" s="40" t="s">
        <v>1172</v>
      </c>
      <c r="L1008" s="29">
        <f>IF(K1008&lt;&gt;"",IFERROR(VLOOKUP(K1008,Rabattwerte_eintragen!$A$3:$C$24,3,FALSE),0),0)</f>
        <v>0</v>
      </c>
      <c r="M1008" s="58">
        <f>IF(H1008&lt;&gt;"",H1008*(1-L1008)+I1008*(1-VLOOKUP("A1",Rabattwerte_eintragen!$A$3:$C$26,3,FALSE)),"")</f>
        <v>223.2</v>
      </c>
      <c r="N1008" s="40"/>
      <c r="O1008" s="39" t="str">
        <f t="shared" si="18"/>
        <v>Artikel online anzeigen</v>
      </c>
      <c r="P1008" s="44"/>
      <c r="Q1008" s="49" t="s">
        <v>3363</v>
      </c>
      <c r="R1008" s="37"/>
      <c r="S1008" s="55"/>
      <c r="T1008" s="40" t="s">
        <v>1145</v>
      </c>
      <c r="U1008" s="63" t="s">
        <v>5644</v>
      </c>
    </row>
    <row r="1009" spans="1:21" x14ac:dyDescent="0.25">
      <c r="A1009" s="1">
        <v>3793</v>
      </c>
      <c r="B1009" s="46" t="s">
        <v>594</v>
      </c>
      <c r="C1009" s="46" t="s">
        <v>2221</v>
      </c>
      <c r="D1009" s="46" t="s">
        <v>2305</v>
      </c>
      <c r="E1009" s="47" t="s">
        <v>1119</v>
      </c>
      <c r="F1009" s="47" t="s">
        <v>1122</v>
      </c>
      <c r="G1009" s="47">
        <v>665803</v>
      </c>
      <c r="H1009" s="57">
        <v>279.89999999999998</v>
      </c>
      <c r="I1009" s="60">
        <f>IF(R1009="UP",VLOOKUP($I$1,Änderungen!$F$1:$G$4,2,FALSE),IF(OR(ISERROR(FIND("NOVOS",B1009)),ISERROR(FIND("Design ",B1009))),IF(OR(ISERROR(FIND("thanos EVO",B1009)),ISERROR(FIND("Design ",B1009))),0,96.55),19.35))</f>
        <v>0</v>
      </c>
      <c r="J1009" s="40"/>
      <c r="K1009" s="40" t="s">
        <v>1172</v>
      </c>
      <c r="L1009" s="29">
        <f>IF(K1009&lt;&gt;"",IFERROR(VLOOKUP(K1009,Rabattwerte_eintragen!$A$3:$C$24,3,FALSE),0),0)</f>
        <v>0</v>
      </c>
      <c r="M1009" s="58">
        <f>IF(H1009&lt;&gt;"",H1009*(1-L1009)+I1009*(1-VLOOKUP("A1",Rabattwerte_eintragen!$A$3:$C$26,3,FALSE)),"")</f>
        <v>279.89999999999998</v>
      </c>
      <c r="N1009" s="40"/>
      <c r="O1009" s="39" t="str">
        <f t="shared" si="18"/>
        <v>Artikel online anzeigen</v>
      </c>
      <c r="P1009" s="44"/>
      <c r="Q1009" s="49" t="s">
        <v>3364</v>
      </c>
      <c r="R1009" s="37"/>
      <c r="S1009" s="55"/>
      <c r="T1009" s="40" t="s">
        <v>1145</v>
      </c>
      <c r="U1009" s="63" t="s">
        <v>5645</v>
      </c>
    </row>
    <row r="1010" spans="1:21" x14ac:dyDescent="0.25">
      <c r="A1010" s="1">
        <v>3794</v>
      </c>
      <c r="B1010" s="46" t="s">
        <v>595</v>
      </c>
      <c r="C1010" s="46" t="s">
        <v>2221</v>
      </c>
      <c r="D1010" s="46" t="s">
        <v>2305</v>
      </c>
      <c r="E1010" s="47" t="s">
        <v>1119</v>
      </c>
      <c r="F1010" s="47" t="s">
        <v>1122</v>
      </c>
      <c r="G1010" s="47">
        <v>665810</v>
      </c>
      <c r="H1010" s="57">
        <v>280.95</v>
      </c>
      <c r="I1010" s="60">
        <f>IF(R1010="UP",VLOOKUP($I$1,Änderungen!$F$1:$G$4,2,FALSE),IF(OR(ISERROR(FIND("NOVOS",B1010)),ISERROR(FIND("Design ",B1010))),IF(OR(ISERROR(FIND("thanos EVO",B1010)),ISERROR(FIND("Design ",B1010))),0,96.55),19.35))</f>
        <v>0</v>
      </c>
      <c r="J1010" s="40"/>
      <c r="K1010" s="40" t="s">
        <v>1172</v>
      </c>
      <c r="L1010" s="29">
        <f>IF(K1010&lt;&gt;"",IFERROR(VLOOKUP(K1010,Rabattwerte_eintragen!$A$3:$C$24,3,FALSE),0),0)</f>
        <v>0</v>
      </c>
      <c r="M1010" s="58">
        <f>IF(H1010&lt;&gt;"",H1010*(1-L1010)+I1010*(1-VLOOKUP("A1",Rabattwerte_eintragen!$A$3:$C$26,3,FALSE)),"")</f>
        <v>280.95</v>
      </c>
      <c r="N1010" s="40"/>
      <c r="O1010" s="39" t="str">
        <f t="shared" si="18"/>
        <v>Artikel online anzeigen</v>
      </c>
      <c r="P1010" s="44"/>
      <c r="Q1010" s="49" t="s">
        <v>3365</v>
      </c>
      <c r="R1010" s="37"/>
      <c r="S1010" s="55"/>
      <c r="T1010" s="40" t="s">
        <v>1145</v>
      </c>
      <c r="U1010" s="63" t="s">
        <v>5646</v>
      </c>
    </row>
    <row r="1011" spans="1:21" x14ac:dyDescent="0.25">
      <c r="A1011" s="1">
        <v>3795</v>
      </c>
      <c r="B1011" s="46" t="s">
        <v>596</v>
      </c>
      <c r="C1011" s="46" t="s">
        <v>2221</v>
      </c>
      <c r="D1011" s="46" t="s">
        <v>2305</v>
      </c>
      <c r="E1011" s="47" t="s">
        <v>1119</v>
      </c>
      <c r="F1011" s="47" t="s">
        <v>1122</v>
      </c>
      <c r="G1011" s="47">
        <v>665827</v>
      </c>
      <c r="H1011" s="57">
        <v>283.35000000000002</v>
      </c>
      <c r="I1011" s="60">
        <f>IF(R1011="UP",VLOOKUP($I$1,Änderungen!$F$1:$G$4,2,FALSE),IF(OR(ISERROR(FIND("NOVOS",B1011)),ISERROR(FIND("Design ",B1011))),IF(OR(ISERROR(FIND("thanos EVO",B1011)),ISERROR(FIND("Design ",B1011))),0,96.55),19.35))</f>
        <v>0</v>
      </c>
      <c r="J1011" s="40"/>
      <c r="K1011" s="40" t="s">
        <v>1172</v>
      </c>
      <c r="L1011" s="29">
        <f>IF(K1011&lt;&gt;"",IFERROR(VLOOKUP(K1011,Rabattwerte_eintragen!$A$3:$C$24,3,FALSE),0),0)</f>
        <v>0</v>
      </c>
      <c r="M1011" s="58">
        <f>IF(H1011&lt;&gt;"",H1011*(1-L1011)+I1011*(1-VLOOKUP("A1",Rabattwerte_eintragen!$A$3:$C$26,3,FALSE)),"")</f>
        <v>283.35000000000002</v>
      </c>
      <c r="N1011" s="40"/>
      <c r="O1011" s="39" t="str">
        <f t="shared" si="18"/>
        <v>Artikel online anzeigen</v>
      </c>
      <c r="P1011" s="44"/>
      <c r="Q1011" s="49" t="s">
        <v>3366</v>
      </c>
      <c r="R1011" s="37"/>
      <c r="S1011" s="55"/>
      <c r="T1011" s="40" t="s">
        <v>1145</v>
      </c>
      <c r="U1011" s="63" t="s">
        <v>5647</v>
      </c>
    </row>
    <row r="1012" spans="1:21" x14ac:dyDescent="0.25">
      <c r="A1012" s="1">
        <v>3796</v>
      </c>
      <c r="B1012" s="46" t="s">
        <v>597</v>
      </c>
      <c r="C1012" s="46" t="s">
        <v>2221</v>
      </c>
      <c r="D1012" s="46" t="s">
        <v>2305</v>
      </c>
      <c r="E1012" s="47" t="s">
        <v>1119</v>
      </c>
      <c r="F1012" s="47" t="s">
        <v>1122</v>
      </c>
      <c r="G1012" s="47">
        <v>665834</v>
      </c>
      <c r="H1012" s="57">
        <v>286.3</v>
      </c>
      <c r="I1012" s="60">
        <f>IF(R1012="UP",VLOOKUP($I$1,Änderungen!$F$1:$G$4,2,FALSE),IF(OR(ISERROR(FIND("NOVOS",B1012)),ISERROR(FIND("Design ",B1012))),IF(OR(ISERROR(FIND("thanos EVO",B1012)),ISERROR(FIND("Design ",B1012))),0,96.55),19.35))</f>
        <v>0</v>
      </c>
      <c r="J1012" s="40"/>
      <c r="K1012" s="40" t="s">
        <v>1172</v>
      </c>
      <c r="L1012" s="29">
        <f>IF(K1012&lt;&gt;"",IFERROR(VLOOKUP(K1012,Rabattwerte_eintragen!$A$3:$C$24,3,FALSE),0),0)</f>
        <v>0</v>
      </c>
      <c r="M1012" s="58">
        <f>IF(H1012&lt;&gt;"",H1012*(1-L1012)+I1012*(1-VLOOKUP("A1",Rabattwerte_eintragen!$A$3:$C$26,3,FALSE)),"")</f>
        <v>286.3</v>
      </c>
      <c r="N1012" s="40"/>
      <c r="O1012" s="39" t="str">
        <f t="shared" si="18"/>
        <v>Artikel online anzeigen</v>
      </c>
      <c r="P1012" s="44"/>
      <c r="Q1012" s="49" t="s">
        <v>3367</v>
      </c>
      <c r="R1012" s="37"/>
      <c r="S1012" s="55"/>
      <c r="T1012" s="40" t="s">
        <v>1145</v>
      </c>
      <c r="U1012" s="63" t="s">
        <v>5648</v>
      </c>
    </row>
    <row r="1013" spans="1:21" x14ac:dyDescent="0.25">
      <c r="A1013" s="1">
        <v>3797</v>
      </c>
      <c r="B1013" s="46" t="s">
        <v>598</v>
      </c>
      <c r="C1013" s="46" t="s">
        <v>2221</v>
      </c>
      <c r="D1013" s="46" t="s">
        <v>2305</v>
      </c>
      <c r="E1013" s="47" t="s">
        <v>1119</v>
      </c>
      <c r="F1013" s="47" t="s">
        <v>1122</v>
      </c>
      <c r="G1013" s="47">
        <v>665841</v>
      </c>
      <c r="H1013" s="57">
        <v>288.09999999999997</v>
      </c>
      <c r="I1013" s="60">
        <f>IF(R1013="UP",VLOOKUP($I$1,Änderungen!$F$1:$G$4,2,FALSE),IF(OR(ISERROR(FIND("NOVOS",B1013)),ISERROR(FIND("Design ",B1013))),IF(OR(ISERROR(FIND("thanos EVO",B1013)),ISERROR(FIND("Design ",B1013))),0,96.55),19.35))</f>
        <v>0</v>
      </c>
      <c r="J1013" s="40"/>
      <c r="K1013" s="40" t="s">
        <v>1172</v>
      </c>
      <c r="L1013" s="29">
        <f>IF(K1013&lt;&gt;"",IFERROR(VLOOKUP(K1013,Rabattwerte_eintragen!$A$3:$C$24,3,FALSE),0),0)</f>
        <v>0</v>
      </c>
      <c r="M1013" s="58">
        <f>IF(H1013&lt;&gt;"",H1013*(1-L1013)+I1013*(1-VLOOKUP("A1",Rabattwerte_eintragen!$A$3:$C$26,3,FALSE)),"")</f>
        <v>288.09999999999997</v>
      </c>
      <c r="N1013" s="40"/>
      <c r="O1013" s="39" t="str">
        <f t="shared" si="18"/>
        <v>Artikel online anzeigen</v>
      </c>
      <c r="P1013" s="44"/>
      <c r="Q1013" s="49" t="s">
        <v>3368</v>
      </c>
      <c r="R1013" s="37"/>
      <c r="S1013" s="55"/>
      <c r="T1013" s="40" t="s">
        <v>1145</v>
      </c>
      <c r="U1013" s="63" t="s">
        <v>5649</v>
      </c>
    </row>
    <row r="1014" spans="1:21" x14ac:dyDescent="0.25">
      <c r="A1014" s="1">
        <v>3798</v>
      </c>
      <c r="B1014" s="46" t="s">
        <v>599</v>
      </c>
      <c r="C1014" s="46" t="s">
        <v>2221</v>
      </c>
      <c r="D1014" s="46" t="s">
        <v>2305</v>
      </c>
      <c r="E1014" s="47" t="s">
        <v>1119</v>
      </c>
      <c r="F1014" s="47" t="s">
        <v>1122</v>
      </c>
      <c r="G1014" s="47">
        <v>665858</v>
      </c>
      <c r="H1014" s="57">
        <v>291.8</v>
      </c>
      <c r="I1014" s="60">
        <f>IF(R1014="UP",VLOOKUP($I$1,Änderungen!$F$1:$G$4,2,FALSE),IF(OR(ISERROR(FIND("NOVOS",B1014)),ISERROR(FIND("Design ",B1014))),IF(OR(ISERROR(FIND("thanos EVO",B1014)),ISERROR(FIND("Design ",B1014))),0,96.55),19.35))</f>
        <v>0</v>
      </c>
      <c r="J1014" s="40"/>
      <c r="K1014" s="40" t="s">
        <v>1172</v>
      </c>
      <c r="L1014" s="29">
        <f>IF(K1014&lt;&gt;"",IFERROR(VLOOKUP(K1014,Rabattwerte_eintragen!$A$3:$C$24,3,FALSE),0),0)</f>
        <v>0</v>
      </c>
      <c r="M1014" s="58">
        <f>IF(H1014&lt;&gt;"",H1014*(1-L1014)+I1014*(1-VLOOKUP("A1",Rabattwerte_eintragen!$A$3:$C$26,3,FALSE)),"")</f>
        <v>291.8</v>
      </c>
      <c r="N1014" s="40"/>
      <c r="O1014" s="39" t="str">
        <f t="shared" si="18"/>
        <v>Artikel online anzeigen</v>
      </c>
      <c r="P1014" s="44"/>
      <c r="Q1014" s="49" t="s">
        <v>3369</v>
      </c>
      <c r="R1014" s="37"/>
      <c r="S1014" s="55"/>
      <c r="T1014" s="40" t="s">
        <v>1145</v>
      </c>
      <c r="U1014" s="63" t="s">
        <v>5650</v>
      </c>
    </row>
    <row r="1015" spans="1:21" x14ac:dyDescent="0.25">
      <c r="A1015" s="1">
        <v>3841</v>
      </c>
      <c r="B1015" s="46" t="s">
        <v>1653</v>
      </c>
      <c r="C1015" s="46" t="s">
        <v>2221</v>
      </c>
      <c r="D1015" s="46" t="s">
        <v>2306</v>
      </c>
      <c r="E1015" s="47" t="s">
        <v>1119</v>
      </c>
      <c r="F1015" s="47" t="s">
        <v>1122</v>
      </c>
      <c r="G1015" s="47">
        <v>665926</v>
      </c>
      <c r="H1015" s="57">
        <v>79.45</v>
      </c>
      <c r="I1015" s="60">
        <f>IF(R1015="UP",VLOOKUP($I$1,Änderungen!$F$1:$G$4,2,FALSE),IF(OR(ISERROR(FIND("NOVOS",B1015)),ISERROR(FIND("Design ",B1015))),IF(OR(ISERROR(FIND("thanos EVO",B1015)),ISERROR(FIND("Design ",B1015))),0,96.55),19.35))</f>
        <v>0</v>
      </c>
      <c r="J1015" s="40"/>
      <c r="K1015" s="40" t="s">
        <v>1172</v>
      </c>
      <c r="L1015" s="29">
        <f>IF(K1015&lt;&gt;"",IFERROR(VLOOKUP(K1015,Rabattwerte_eintragen!$A$3:$C$24,3,FALSE),0),0)</f>
        <v>0</v>
      </c>
      <c r="M1015" s="58">
        <f>IF(H1015&lt;&gt;"",H1015*(1-L1015)+I1015*(1-VLOOKUP("A1",Rabattwerte_eintragen!$A$3:$C$26,3,FALSE)),"")</f>
        <v>79.45</v>
      </c>
      <c r="N1015" s="40"/>
      <c r="O1015" s="39" t="str">
        <f t="shared" si="18"/>
        <v>Artikel online anzeigen</v>
      </c>
      <c r="P1015" s="44"/>
      <c r="Q1015" s="49" t="s">
        <v>3370</v>
      </c>
      <c r="R1015" s="37"/>
      <c r="S1015" s="55"/>
      <c r="T1015" s="40" t="s">
        <v>1145</v>
      </c>
      <c r="U1015" s="63" t="s">
        <v>5651</v>
      </c>
    </row>
    <row r="1016" spans="1:21" x14ac:dyDescent="0.25">
      <c r="A1016" s="1">
        <v>3842</v>
      </c>
      <c r="B1016" s="46" t="s">
        <v>1654</v>
      </c>
      <c r="C1016" s="46" t="s">
        <v>2221</v>
      </c>
      <c r="D1016" s="46" t="s">
        <v>2306</v>
      </c>
      <c r="E1016" s="47" t="s">
        <v>1119</v>
      </c>
      <c r="F1016" s="47" t="s">
        <v>1122</v>
      </c>
      <c r="G1016" s="47">
        <v>665933</v>
      </c>
      <c r="H1016" s="57">
        <v>80.8</v>
      </c>
      <c r="I1016" s="60">
        <f>IF(R1016="UP",VLOOKUP($I$1,Änderungen!$F$1:$G$4,2,FALSE),IF(OR(ISERROR(FIND("NOVOS",B1016)),ISERROR(FIND("Design ",B1016))),IF(OR(ISERROR(FIND("thanos EVO",B1016)),ISERROR(FIND("Design ",B1016))),0,96.55),19.35))</f>
        <v>0</v>
      </c>
      <c r="J1016" s="40"/>
      <c r="K1016" s="40" t="s">
        <v>1172</v>
      </c>
      <c r="L1016" s="29">
        <f>IF(K1016&lt;&gt;"",IFERROR(VLOOKUP(K1016,Rabattwerte_eintragen!$A$3:$C$24,3,FALSE),0),0)</f>
        <v>0</v>
      </c>
      <c r="M1016" s="58">
        <f>IF(H1016&lt;&gt;"",H1016*(1-L1016)+I1016*(1-VLOOKUP("A1",Rabattwerte_eintragen!$A$3:$C$26,3,FALSE)),"")</f>
        <v>80.8</v>
      </c>
      <c r="N1016" s="40"/>
      <c r="O1016" s="39" t="str">
        <f t="shared" si="18"/>
        <v>Artikel online anzeigen</v>
      </c>
      <c r="P1016" s="44"/>
      <c r="Q1016" s="49" t="s">
        <v>3371</v>
      </c>
      <c r="R1016" s="37"/>
      <c r="S1016" s="55"/>
      <c r="T1016" s="40" t="s">
        <v>1145</v>
      </c>
      <c r="U1016" s="63" t="s">
        <v>5652</v>
      </c>
    </row>
    <row r="1017" spans="1:21" x14ac:dyDescent="0.25">
      <c r="A1017" s="1">
        <v>3843</v>
      </c>
      <c r="B1017" s="46" t="s">
        <v>1655</v>
      </c>
      <c r="C1017" s="46" t="s">
        <v>2221</v>
      </c>
      <c r="D1017" s="46" t="s">
        <v>2306</v>
      </c>
      <c r="E1017" s="47" t="s">
        <v>1119</v>
      </c>
      <c r="F1017" s="47" t="s">
        <v>1122</v>
      </c>
      <c r="G1017" s="47">
        <v>665940</v>
      </c>
      <c r="H1017" s="57">
        <v>87.449999999999989</v>
      </c>
      <c r="I1017" s="60">
        <f>IF(R1017="UP",VLOOKUP($I$1,Änderungen!$F$1:$G$4,2,FALSE),IF(OR(ISERROR(FIND("NOVOS",B1017)),ISERROR(FIND("Design ",B1017))),IF(OR(ISERROR(FIND("thanos EVO",B1017)),ISERROR(FIND("Design ",B1017))),0,96.55),19.35))</f>
        <v>0</v>
      </c>
      <c r="J1017" s="40"/>
      <c r="K1017" s="40" t="s">
        <v>1172</v>
      </c>
      <c r="L1017" s="29">
        <f>IF(K1017&lt;&gt;"",IFERROR(VLOOKUP(K1017,Rabattwerte_eintragen!$A$3:$C$24,3,FALSE),0),0)</f>
        <v>0</v>
      </c>
      <c r="M1017" s="58">
        <f>IF(H1017&lt;&gt;"",H1017*(1-L1017)+I1017*(1-VLOOKUP("A1",Rabattwerte_eintragen!$A$3:$C$26,3,FALSE)),"")</f>
        <v>87.449999999999989</v>
      </c>
      <c r="N1017" s="40"/>
      <c r="O1017" s="39" t="str">
        <f t="shared" si="18"/>
        <v>Artikel online anzeigen</v>
      </c>
      <c r="P1017" s="44"/>
      <c r="Q1017" s="49" t="s">
        <v>3372</v>
      </c>
      <c r="R1017" s="37"/>
      <c r="S1017" s="55"/>
      <c r="T1017" s="40" t="s">
        <v>1145</v>
      </c>
      <c r="U1017" s="63" t="s">
        <v>5653</v>
      </c>
    </row>
    <row r="1018" spans="1:21" x14ac:dyDescent="0.25">
      <c r="A1018" s="1">
        <v>3847</v>
      </c>
      <c r="B1018" s="46" t="s">
        <v>1656</v>
      </c>
      <c r="C1018" s="46" t="s">
        <v>2221</v>
      </c>
      <c r="D1018" s="46" t="s">
        <v>2306</v>
      </c>
      <c r="E1018" s="47" t="s">
        <v>1119</v>
      </c>
      <c r="F1018" s="47" t="s">
        <v>1122</v>
      </c>
      <c r="G1018" s="47">
        <v>655583</v>
      </c>
      <c r="H1018" s="57">
        <v>83.149999999999991</v>
      </c>
      <c r="I1018" s="60">
        <f>IF(R1018="UP",VLOOKUP($I$1,Änderungen!$F$1:$G$4,2,FALSE),IF(OR(ISERROR(FIND("NOVOS",B1018)),ISERROR(FIND("Design ",B1018))),IF(OR(ISERROR(FIND("thanos EVO",B1018)),ISERROR(FIND("Design ",B1018))),0,96.55),19.35))</f>
        <v>0</v>
      </c>
      <c r="J1018" s="40"/>
      <c r="K1018" s="40" t="s">
        <v>1172</v>
      </c>
      <c r="L1018" s="29">
        <f>IF(K1018&lt;&gt;"",IFERROR(VLOOKUP(K1018,Rabattwerte_eintragen!$A$3:$C$24,3,FALSE),0),0)</f>
        <v>0</v>
      </c>
      <c r="M1018" s="58">
        <f>IF(H1018&lt;&gt;"",H1018*(1-L1018)+I1018*(1-VLOOKUP("A1",Rabattwerte_eintragen!$A$3:$C$26,3,FALSE)),"")</f>
        <v>83.149999999999991</v>
      </c>
      <c r="N1018" s="40"/>
      <c r="O1018" s="39" t="str">
        <f t="shared" si="18"/>
        <v>Artikel online anzeigen</v>
      </c>
      <c r="P1018" s="44"/>
      <c r="Q1018" s="49" t="s">
        <v>3373</v>
      </c>
      <c r="R1018" s="37"/>
      <c r="S1018" s="55"/>
      <c r="T1018" s="40" t="s">
        <v>1145</v>
      </c>
      <c r="U1018" s="63" t="s">
        <v>5654</v>
      </c>
    </row>
    <row r="1019" spans="1:21" x14ac:dyDescent="0.25">
      <c r="A1019" s="1">
        <v>3848</v>
      </c>
      <c r="B1019" s="46" t="s">
        <v>1657</v>
      </c>
      <c r="C1019" s="46" t="s">
        <v>2221</v>
      </c>
      <c r="D1019" s="46" t="s">
        <v>2306</v>
      </c>
      <c r="E1019" s="47" t="s">
        <v>1119</v>
      </c>
      <c r="F1019" s="47" t="s">
        <v>1122</v>
      </c>
      <c r="G1019" s="47">
        <v>638807</v>
      </c>
      <c r="H1019" s="57">
        <v>84.5</v>
      </c>
      <c r="I1019" s="60">
        <f>IF(R1019="UP",VLOOKUP($I$1,Änderungen!$F$1:$G$4,2,FALSE),IF(OR(ISERROR(FIND("NOVOS",B1019)),ISERROR(FIND("Design ",B1019))),IF(OR(ISERROR(FIND("thanos EVO",B1019)),ISERROR(FIND("Design ",B1019))),0,96.55),19.35))</f>
        <v>0</v>
      </c>
      <c r="J1019" s="40"/>
      <c r="K1019" s="40" t="s">
        <v>1172</v>
      </c>
      <c r="L1019" s="29">
        <f>IF(K1019&lt;&gt;"",IFERROR(VLOOKUP(K1019,Rabattwerte_eintragen!$A$3:$C$24,3,FALSE),0),0)</f>
        <v>0</v>
      </c>
      <c r="M1019" s="58">
        <f>IF(H1019&lt;&gt;"",H1019*(1-L1019)+I1019*(1-VLOOKUP("A1",Rabattwerte_eintragen!$A$3:$C$26,3,FALSE)),"")</f>
        <v>84.5</v>
      </c>
      <c r="N1019" s="40"/>
      <c r="O1019" s="39" t="str">
        <f t="shared" si="18"/>
        <v>Artikel online anzeigen</v>
      </c>
      <c r="P1019" s="44"/>
      <c r="Q1019" s="49" t="s">
        <v>3374</v>
      </c>
      <c r="R1019" s="37"/>
      <c r="S1019" s="55"/>
      <c r="T1019" s="40" t="s">
        <v>1145</v>
      </c>
      <c r="U1019" s="63" t="s">
        <v>5655</v>
      </c>
    </row>
    <row r="1020" spans="1:21" x14ac:dyDescent="0.25">
      <c r="A1020" s="1">
        <v>3849</v>
      </c>
      <c r="B1020" s="46" t="s">
        <v>1658</v>
      </c>
      <c r="C1020" s="46" t="s">
        <v>2221</v>
      </c>
      <c r="D1020" s="46" t="s">
        <v>2306</v>
      </c>
      <c r="E1020" s="47" t="s">
        <v>1119</v>
      </c>
      <c r="F1020" s="47" t="s">
        <v>1122</v>
      </c>
      <c r="G1020" s="47">
        <v>640749</v>
      </c>
      <c r="H1020" s="57">
        <v>91.199999999999989</v>
      </c>
      <c r="I1020" s="60">
        <f>IF(R1020="UP",VLOOKUP($I$1,Änderungen!$F$1:$G$4,2,FALSE),IF(OR(ISERROR(FIND("NOVOS",B1020)),ISERROR(FIND("Design ",B1020))),IF(OR(ISERROR(FIND("thanos EVO",B1020)),ISERROR(FIND("Design ",B1020))),0,96.55),19.35))</f>
        <v>0</v>
      </c>
      <c r="J1020" s="40"/>
      <c r="K1020" s="40" t="s">
        <v>1172</v>
      </c>
      <c r="L1020" s="29">
        <f>IF(K1020&lt;&gt;"",IFERROR(VLOOKUP(K1020,Rabattwerte_eintragen!$A$3:$C$24,3,FALSE),0),0)</f>
        <v>0</v>
      </c>
      <c r="M1020" s="58">
        <f>IF(H1020&lt;&gt;"",H1020*(1-L1020)+I1020*(1-VLOOKUP("A1",Rabattwerte_eintragen!$A$3:$C$26,3,FALSE)),"")</f>
        <v>91.199999999999989</v>
      </c>
      <c r="N1020" s="40"/>
      <c r="O1020" s="39" t="str">
        <f t="shared" si="18"/>
        <v>Artikel online anzeigen</v>
      </c>
      <c r="P1020" s="44"/>
      <c r="Q1020" s="49" t="s">
        <v>3375</v>
      </c>
      <c r="R1020" s="37"/>
      <c r="S1020" s="55"/>
      <c r="T1020" s="40" t="s">
        <v>1145</v>
      </c>
      <c r="U1020" s="63" t="s">
        <v>5656</v>
      </c>
    </row>
    <row r="1021" spans="1:21" x14ac:dyDescent="0.25">
      <c r="A1021" s="1">
        <v>3850</v>
      </c>
      <c r="B1021" s="46" t="s">
        <v>1659</v>
      </c>
      <c r="C1021" s="46" t="s">
        <v>2221</v>
      </c>
      <c r="D1021" s="46" t="s">
        <v>2306</v>
      </c>
      <c r="E1021" s="47" t="s">
        <v>1119</v>
      </c>
      <c r="F1021" s="47" t="s">
        <v>1122</v>
      </c>
      <c r="G1021" s="47">
        <v>665988</v>
      </c>
      <c r="H1021" s="57">
        <v>89.1</v>
      </c>
      <c r="I1021" s="60">
        <f>IF(R1021="UP",VLOOKUP($I$1,Änderungen!$F$1:$G$4,2,FALSE),IF(OR(ISERROR(FIND("NOVOS",B1021)),ISERROR(FIND("Design ",B1021))),IF(OR(ISERROR(FIND("thanos EVO",B1021)),ISERROR(FIND("Design ",B1021))),0,96.55),19.35))</f>
        <v>0</v>
      </c>
      <c r="J1021" s="40"/>
      <c r="K1021" s="40" t="s">
        <v>1172</v>
      </c>
      <c r="L1021" s="29">
        <f>IF(K1021&lt;&gt;"",IFERROR(VLOOKUP(K1021,Rabattwerte_eintragen!$A$3:$C$24,3,FALSE),0),0)</f>
        <v>0</v>
      </c>
      <c r="M1021" s="58">
        <f>IF(H1021&lt;&gt;"",H1021*(1-L1021)+I1021*(1-VLOOKUP("A1",Rabattwerte_eintragen!$A$3:$C$26,3,FALSE)),"")</f>
        <v>89.1</v>
      </c>
      <c r="N1021" s="40"/>
      <c r="O1021" s="39" t="str">
        <f t="shared" si="18"/>
        <v>Artikel online anzeigen</v>
      </c>
      <c r="P1021" s="44"/>
      <c r="Q1021" s="49" t="s">
        <v>3376</v>
      </c>
      <c r="R1021" s="37"/>
      <c r="S1021" s="55"/>
      <c r="T1021" s="40" t="s">
        <v>1145</v>
      </c>
      <c r="U1021" s="63" t="s">
        <v>5657</v>
      </c>
    </row>
    <row r="1022" spans="1:21" x14ac:dyDescent="0.25">
      <c r="A1022" s="1">
        <v>3851</v>
      </c>
      <c r="B1022" s="46" t="s">
        <v>1660</v>
      </c>
      <c r="C1022" s="46" t="s">
        <v>2221</v>
      </c>
      <c r="D1022" s="46" t="s">
        <v>2306</v>
      </c>
      <c r="E1022" s="47" t="s">
        <v>1119</v>
      </c>
      <c r="F1022" s="47" t="s">
        <v>1122</v>
      </c>
      <c r="G1022" s="47">
        <v>665995</v>
      </c>
      <c r="H1022" s="57">
        <v>90.45</v>
      </c>
      <c r="I1022" s="60">
        <f>IF(R1022="UP",VLOOKUP($I$1,Änderungen!$F$1:$G$4,2,FALSE),IF(OR(ISERROR(FIND("NOVOS",B1022)),ISERROR(FIND("Design ",B1022))),IF(OR(ISERROR(FIND("thanos EVO",B1022)),ISERROR(FIND("Design ",B1022))),0,96.55),19.35))</f>
        <v>0</v>
      </c>
      <c r="J1022" s="40"/>
      <c r="K1022" s="40" t="s">
        <v>1172</v>
      </c>
      <c r="L1022" s="29">
        <f>IF(K1022&lt;&gt;"",IFERROR(VLOOKUP(K1022,Rabattwerte_eintragen!$A$3:$C$24,3,FALSE),0),0)</f>
        <v>0</v>
      </c>
      <c r="M1022" s="58">
        <f>IF(H1022&lt;&gt;"",H1022*(1-L1022)+I1022*(1-VLOOKUP("A1",Rabattwerte_eintragen!$A$3:$C$26,3,FALSE)),"")</f>
        <v>90.45</v>
      </c>
      <c r="N1022" s="40"/>
      <c r="O1022" s="39" t="str">
        <f t="shared" si="18"/>
        <v>Artikel online anzeigen</v>
      </c>
      <c r="P1022" s="44"/>
      <c r="Q1022" s="49" t="s">
        <v>3377</v>
      </c>
      <c r="R1022" s="37"/>
      <c r="S1022" s="55"/>
      <c r="T1022" s="40" t="s">
        <v>1145</v>
      </c>
      <c r="U1022" s="63" t="s">
        <v>5658</v>
      </c>
    </row>
    <row r="1023" spans="1:21" x14ac:dyDescent="0.25">
      <c r="A1023" s="1">
        <v>3852</v>
      </c>
      <c r="B1023" s="46" t="s">
        <v>1661</v>
      </c>
      <c r="C1023" s="46" t="s">
        <v>2221</v>
      </c>
      <c r="D1023" s="46" t="s">
        <v>2306</v>
      </c>
      <c r="E1023" s="47" t="s">
        <v>1119</v>
      </c>
      <c r="F1023" s="47" t="s">
        <v>1122</v>
      </c>
      <c r="G1023" s="47">
        <v>666008</v>
      </c>
      <c r="H1023" s="57">
        <v>97.100000000000009</v>
      </c>
      <c r="I1023" s="60">
        <f>IF(R1023="UP",VLOOKUP($I$1,Änderungen!$F$1:$G$4,2,FALSE),IF(OR(ISERROR(FIND("NOVOS",B1023)),ISERROR(FIND("Design ",B1023))),IF(OR(ISERROR(FIND("thanos EVO",B1023)),ISERROR(FIND("Design ",B1023))),0,96.55),19.35))</f>
        <v>0</v>
      </c>
      <c r="J1023" s="40"/>
      <c r="K1023" s="40" t="s">
        <v>1172</v>
      </c>
      <c r="L1023" s="29">
        <f>IF(K1023&lt;&gt;"",IFERROR(VLOOKUP(K1023,Rabattwerte_eintragen!$A$3:$C$24,3,FALSE),0),0)</f>
        <v>0</v>
      </c>
      <c r="M1023" s="58">
        <f>IF(H1023&lt;&gt;"",H1023*(1-L1023)+I1023*(1-VLOOKUP("A1",Rabattwerte_eintragen!$A$3:$C$26,3,FALSE)),"")</f>
        <v>97.100000000000009</v>
      </c>
      <c r="N1023" s="40"/>
      <c r="O1023" s="39" t="str">
        <f t="shared" si="18"/>
        <v>Artikel online anzeigen</v>
      </c>
      <c r="P1023" s="44"/>
      <c r="Q1023" s="49" t="s">
        <v>3378</v>
      </c>
      <c r="R1023" s="37"/>
      <c r="S1023" s="55"/>
      <c r="T1023" s="40" t="s">
        <v>1145</v>
      </c>
      <c r="U1023" s="63" t="s">
        <v>5659</v>
      </c>
    </row>
    <row r="1024" spans="1:21" x14ac:dyDescent="0.25">
      <c r="A1024" s="1">
        <v>3859</v>
      </c>
      <c r="B1024" s="46" t="s">
        <v>618</v>
      </c>
      <c r="C1024" s="46" t="s">
        <v>2221</v>
      </c>
      <c r="D1024" s="46" t="s">
        <v>2306</v>
      </c>
      <c r="E1024" s="47" t="s">
        <v>1119</v>
      </c>
      <c r="F1024" s="47" t="s">
        <v>1122</v>
      </c>
      <c r="G1024" s="47">
        <v>655545</v>
      </c>
      <c r="H1024" s="57">
        <v>77.05</v>
      </c>
      <c r="I1024" s="60">
        <f>IF(R1024="UP",VLOOKUP($I$1,Änderungen!$F$1:$G$4,2,FALSE),IF(OR(ISERROR(FIND("NOVOS",B1024)),ISERROR(FIND("Design ",B1024))),IF(OR(ISERROR(FIND("thanos EVO",B1024)),ISERROR(FIND("Design ",B1024))),0,96.55),19.35))</f>
        <v>0</v>
      </c>
      <c r="J1024" s="40"/>
      <c r="K1024" s="40" t="s">
        <v>1172</v>
      </c>
      <c r="L1024" s="29">
        <f>IF(K1024&lt;&gt;"",IFERROR(VLOOKUP(K1024,Rabattwerte_eintragen!$A$3:$C$24,3,FALSE),0),0)</f>
        <v>0</v>
      </c>
      <c r="M1024" s="58">
        <f>IF(H1024&lt;&gt;"",H1024*(1-L1024)+I1024*(1-VLOOKUP("A1",Rabattwerte_eintragen!$A$3:$C$26,3,FALSE)),"")</f>
        <v>77.05</v>
      </c>
      <c r="N1024" s="40"/>
      <c r="O1024" s="39" t="str">
        <f t="shared" si="18"/>
        <v>Artikel online anzeigen</v>
      </c>
      <c r="P1024" s="44"/>
      <c r="Q1024" s="49" t="s">
        <v>3379</v>
      </c>
      <c r="R1024" s="37"/>
      <c r="S1024" s="55"/>
      <c r="T1024" s="40" t="s">
        <v>1145</v>
      </c>
      <c r="U1024" s="63" t="s">
        <v>5660</v>
      </c>
    </row>
    <row r="1025" spans="1:21" x14ac:dyDescent="0.25">
      <c r="A1025" s="1">
        <v>3860</v>
      </c>
      <c r="B1025" s="46" t="s">
        <v>619</v>
      </c>
      <c r="C1025" s="46" t="s">
        <v>2221</v>
      </c>
      <c r="D1025" s="46" t="s">
        <v>2306</v>
      </c>
      <c r="E1025" s="47" t="s">
        <v>1119</v>
      </c>
      <c r="F1025" s="47" t="s">
        <v>1122</v>
      </c>
      <c r="G1025" s="47">
        <v>640725</v>
      </c>
      <c r="H1025" s="57">
        <v>78.400000000000006</v>
      </c>
      <c r="I1025" s="60">
        <f>IF(R1025="UP",VLOOKUP($I$1,Änderungen!$F$1:$G$4,2,FALSE),IF(OR(ISERROR(FIND("NOVOS",B1025)),ISERROR(FIND("Design ",B1025))),IF(OR(ISERROR(FIND("thanos EVO",B1025)),ISERROR(FIND("Design ",B1025))),0,96.55),19.35))</f>
        <v>0</v>
      </c>
      <c r="J1025" s="40"/>
      <c r="K1025" s="40" t="s">
        <v>1172</v>
      </c>
      <c r="L1025" s="29">
        <f>IF(K1025&lt;&gt;"",IFERROR(VLOOKUP(K1025,Rabattwerte_eintragen!$A$3:$C$24,3,FALSE),0),0)</f>
        <v>0</v>
      </c>
      <c r="M1025" s="58">
        <f>IF(H1025&lt;&gt;"",H1025*(1-L1025)+I1025*(1-VLOOKUP("A1",Rabattwerte_eintragen!$A$3:$C$26,3,FALSE)),"")</f>
        <v>78.400000000000006</v>
      </c>
      <c r="N1025" s="40"/>
      <c r="O1025" s="39" t="str">
        <f t="shared" si="18"/>
        <v>Artikel online anzeigen</v>
      </c>
      <c r="P1025" s="44"/>
      <c r="Q1025" s="49" t="s">
        <v>3380</v>
      </c>
      <c r="R1025" s="37"/>
      <c r="S1025" s="55"/>
      <c r="T1025" s="40" t="s">
        <v>1145</v>
      </c>
      <c r="U1025" s="63" t="s">
        <v>5661</v>
      </c>
    </row>
    <row r="1026" spans="1:21" x14ac:dyDescent="0.25">
      <c r="A1026" s="1">
        <v>3861</v>
      </c>
      <c r="B1026" s="46" t="s">
        <v>620</v>
      </c>
      <c r="C1026" s="46" t="s">
        <v>2221</v>
      </c>
      <c r="D1026" s="46" t="s">
        <v>2306</v>
      </c>
      <c r="E1026" s="47" t="s">
        <v>1119</v>
      </c>
      <c r="F1026" s="47" t="s">
        <v>1122</v>
      </c>
      <c r="G1026" s="47">
        <v>640763</v>
      </c>
      <c r="H1026" s="57">
        <v>85.1</v>
      </c>
      <c r="I1026" s="60">
        <f>IF(R1026="UP",VLOOKUP($I$1,Änderungen!$F$1:$G$4,2,FALSE),IF(OR(ISERROR(FIND("NOVOS",B1026)),ISERROR(FIND("Design ",B1026))),IF(OR(ISERROR(FIND("thanos EVO",B1026)),ISERROR(FIND("Design ",B1026))),0,96.55),19.35))</f>
        <v>0</v>
      </c>
      <c r="J1026" s="40"/>
      <c r="K1026" s="40" t="s">
        <v>1172</v>
      </c>
      <c r="L1026" s="29">
        <f>IF(K1026&lt;&gt;"",IFERROR(VLOOKUP(K1026,Rabattwerte_eintragen!$A$3:$C$24,3,FALSE),0),0)</f>
        <v>0</v>
      </c>
      <c r="M1026" s="58">
        <f>IF(H1026&lt;&gt;"",H1026*(1-L1026)+I1026*(1-VLOOKUP("A1",Rabattwerte_eintragen!$A$3:$C$26,3,FALSE)),"")</f>
        <v>85.1</v>
      </c>
      <c r="N1026" s="40"/>
      <c r="O1026" s="39" t="str">
        <f t="shared" si="18"/>
        <v>Artikel online anzeigen</v>
      </c>
      <c r="P1026" s="44"/>
      <c r="Q1026" s="49" t="s">
        <v>3381</v>
      </c>
      <c r="R1026" s="37"/>
      <c r="S1026" s="55"/>
      <c r="T1026" s="40" t="s">
        <v>1145</v>
      </c>
      <c r="U1026" s="63" t="s">
        <v>5662</v>
      </c>
    </row>
    <row r="1027" spans="1:21" x14ac:dyDescent="0.25">
      <c r="A1027" s="1">
        <v>3853</v>
      </c>
      <c r="B1027" s="46" t="s">
        <v>612</v>
      </c>
      <c r="C1027" s="46" t="s">
        <v>2221</v>
      </c>
      <c r="D1027" s="46" t="s">
        <v>2306</v>
      </c>
      <c r="E1027" s="47" t="s">
        <v>1119</v>
      </c>
      <c r="F1027" s="47" t="s">
        <v>1122</v>
      </c>
      <c r="G1027" s="47">
        <v>666015</v>
      </c>
      <c r="H1027" s="57">
        <v>82.699999999999989</v>
      </c>
      <c r="I1027" s="60">
        <f>IF(R1027="UP",VLOOKUP($I$1,Änderungen!$F$1:$G$4,2,FALSE),IF(OR(ISERROR(FIND("NOVOS",B1027)),ISERROR(FIND("Design ",B1027))),IF(OR(ISERROR(FIND("thanos EVO",B1027)),ISERROR(FIND("Design ",B1027))),0,96.55),19.35))</f>
        <v>0</v>
      </c>
      <c r="J1027" s="40"/>
      <c r="K1027" s="40" t="s">
        <v>1172</v>
      </c>
      <c r="L1027" s="29">
        <f>IF(K1027&lt;&gt;"",IFERROR(VLOOKUP(K1027,Rabattwerte_eintragen!$A$3:$C$24,3,FALSE),0),0)</f>
        <v>0</v>
      </c>
      <c r="M1027" s="58">
        <f>IF(H1027&lt;&gt;"",H1027*(1-L1027)+I1027*(1-VLOOKUP("A1",Rabattwerte_eintragen!$A$3:$C$26,3,FALSE)),"")</f>
        <v>82.699999999999989</v>
      </c>
      <c r="N1027" s="40"/>
      <c r="O1027" s="39" t="str">
        <f t="shared" si="18"/>
        <v>Artikel online anzeigen</v>
      </c>
      <c r="P1027" s="44"/>
      <c r="Q1027" s="49" t="s">
        <v>3382</v>
      </c>
      <c r="R1027" s="37"/>
      <c r="S1027" s="55"/>
      <c r="T1027" s="40" t="s">
        <v>1145</v>
      </c>
      <c r="U1027" s="63" t="s">
        <v>5663</v>
      </c>
    </row>
    <row r="1028" spans="1:21" x14ac:dyDescent="0.25">
      <c r="A1028" s="1">
        <v>3854</v>
      </c>
      <c r="B1028" s="46" t="s">
        <v>613</v>
      </c>
      <c r="C1028" s="46" t="s">
        <v>2221</v>
      </c>
      <c r="D1028" s="46" t="s">
        <v>2306</v>
      </c>
      <c r="E1028" s="47" t="s">
        <v>1119</v>
      </c>
      <c r="F1028" s="47" t="s">
        <v>1122</v>
      </c>
      <c r="G1028" s="47">
        <v>657280</v>
      </c>
      <c r="H1028" s="57">
        <v>84.05</v>
      </c>
      <c r="I1028" s="60">
        <f>IF(R1028="UP",VLOOKUP($I$1,Änderungen!$F$1:$G$4,2,FALSE),IF(OR(ISERROR(FIND("NOVOS",B1028)),ISERROR(FIND("Design ",B1028))),IF(OR(ISERROR(FIND("thanos EVO",B1028)),ISERROR(FIND("Design ",B1028))),0,96.55),19.35))</f>
        <v>0</v>
      </c>
      <c r="J1028" s="40"/>
      <c r="K1028" s="40" t="s">
        <v>1172</v>
      </c>
      <c r="L1028" s="29">
        <f>IF(K1028&lt;&gt;"",IFERROR(VLOOKUP(K1028,Rabattwerte_eintragen!$A$3:$C$24,3,FALSE),0),0)</f>
        <v>0</v>
      </c>
      <c r="M1028" s="58">
        <f>IF(H1028&lt;&gt;"",H1028*(1-L1028)+I1028*(1-VLOOKUP("A1",Rabattwerte_eintragen!$A$3:$C$26,3,FALSE)),"")</f>
        <v>84.05</v>
      </c>
      <c r="N1028" s="40"/>
      <c r="O1028" s="39" t="str">
        <f t="shared" si="18"/>
        <v>Artikel online anzeigen</v>
      </c>
      <c r="P1028" s="44"/>
      <c r="Q1028" s="49" t="s">
        <v>3383</v>
      </c>
      <c r="R1028" s="37"/>
      <c r="S1028" s="55"/>
      <c r="T1028" s="40" t="s">
        <v>1145</v>
      </c>
      <c r="U1028" s="63" t="s">
        <v>5664</v>
      </c>
    </row>
    <row r="1029" spans="1:21" x14ac:dyDescent="0.25">
      <c r="A1029" s="1">
        <v>3855</v>
      </c>
      <c r="B1029" s="46" t="s">
        <v>614</v>
      </c>
      <c r="C1029" s="46" t="s">
        <v>2221</v>
      </c>
      <c r="D1029" s="46" t="s">
        <v>2306</v>
      </c>
      <c r="E1029" s="47" t="s">
        <v>1119</v>
      </c>
      <c r="F1029" s="47" t="s">
        <v>1122</v>
      </c>
      <c r="G1029" s="47">
        <v>666022</v>
      </c>
      <c r="H1029" s="57">
        <v>90.75</v>
      </c>
      <c r="I1029" s="60">
        <f>IF(R1029="UP",VLOOKUP($I$1,Änderungen!$F$1:$G$4,2,FALSE),IF(OR(ISERROR(FIND("NOVOS",B1029)),ISERROR(FIND("Design ",B1029))),IF(OR(ISERROR(FIND("thanos EVO",B1029)),ISERROR(FIND("Design ",B1029))),0,96.55),19.35))</f>
        <v>0</v>
      </c>
      <c r="J1029" s="40"/>
      <c r="K1029" s="40" t="s">
        <v>1172</v>
      </c>
      <c r="L1029" s="29">
        <f>IF(K1029&lt;&gt;"",IFERROR(VLOOKUP(K1029,Rabattwerte_eintragen!$A$3:$C$24,3,FALSE),0),0)</f>
        <v>0</v>
      </c>
      <c r="M1029" s="58">
        <f>IF(H1029&lt;&gt;"",H1029*(1-L1029)+I1029*(1-VLOOKUP("A1",Rabattwerte_eintragen!$A$3:$C$26,3,FALSE)),"")</f>
        <v>90.75</v>
      </c>
      <c r="N1029" s="40"/>
      <c r="O1029" s="39" t="str">
        <f t="shared" si="18"/>
        <v>Artikel online anzeigen</v>
      </c>
      <c r="P1029" s="44"/>
      <c r="Q1029" s="49" t="s">
        <v>3384</v>
      </c>
      <c r="R1029" s="37"/>
      <c r="S1029" s="55"/>
      <c r="T1029" s="40" t="s">
        <v>1145</v>
      </c>
      <c r="U1029" s="63" t="s">
        <v>5665</v>
      </c>
    </row>
    <row r="1030" spans="1:21" x14ac:dyDescent="0.25">
      <c r="A1030" s="1">
        <v>3856</v>
      </c>
      <c r="B1030" s="46" t="s">
        <v>615</v>
      </c>
      <c r="C1030" s="46" t="s">
        <v>2221</v>
      </c>
      <c r="D1030" s="46" t="s">
        <v>2306</v>
      </c>
      <c r="E1030" s="47" t="s">
        <v>1119</v>
      </c>
      <c r="F1030" s="47" t="s">
        <v>1122</v>
      </c>
      <c r="G1030" s="47">
        <v>655590</v>
      </c>
      <c r="H1030" s="57">
        <v>89.1</v>
      </c>
      <c r="I1030" s="60">
        <f>IF(R1030="UP",VLOOKUP($I$1,Änderungen!$F$1:$G$4,2,FALSE),IF(OR(ISERROR(FIND("NOVOS",B1030)),ISERROR(FIND("Design ",B1030))),IF(OR(ISERROR(FIND("thanos EVO",B1030)),ISERROR(FIND("Design ",B1030))),0,96.55),19.35))</f>
        <v>0</v>
      </c>
      <c r="J1030" s="40"/>
      <c r="K1030" s="40" t="s">
        <v>1172</v>
      </c>
      <c r="L1030" s="29">
        <f>IF(K1030&lt;&gt;"",IFERROR(VLOOKUP(K1030,Rabattwerte_eintragen!$A$3:$C$24,3,FALSE),0),0)</f>
        <v>0</v>
      </c>
      <c r="M1030" s="58">
        <f>IF(H1030&lt;&gt;"",H1030*(1-L1030)+I1030*(1-VLOOKUP("A1",Rabattwerte_eintragen!$A$3:$C$26,3,FALSE)),"")</f>
        <v>89.1</v>
      </c>
      <c r="N1030" s="40"/>
      <c r="O1030" s="39" t="str">
        <f t="shared" si="18"/>
        <v>Artikel online anzeigen</v>
      </c>
      <c r="P1030" s="44"/>
      <c r="Q1030" s="49" t="s">
        <v>3385</v>
      </c>
      <c r="R1030" s="37"/>
      <c r="S1030" s="55"/>
      <c r="T1030" s="40" t="s">
        <v>1145</v>
      </c>
      <c r="U1030" s="63" t="s">
        <v>5666</v>
      </c>
    </row>
    <row r="1031" spans="1:21" x14ac:dyDescent="0.25">
      <c r="A1031" s="1">
        <v>3857</v>
      </c>
      <c r="B1031" s="46" t="s">
        <v>616</v>
      </c>
      <c r="C1031" s="46" t="s">
        <v>2221</v>
      </c>
      <c r="D1031" s="46" t="s">
        <v>2306</v>
      </c>
      <c r="E1031" s="47" t="s">
        <v>1119</v>
      </c>
      <c r="F1031" s="47" t="s">
        <v>1122</v>
      </c>
      <c r="G1031" s="47">
        <v>640732</v>
      </c>
      <c r="H1031" s="57">
        <v>90.45</v>
      </c>
      <c r="I1031" s="60">
        <f>IF(R1031="UP",VLOOKUP($I$1,Änderungen!$F$1:$G$4,2,FALSE),IF(OR(ISERROR(FIND("NOVOS",B1031)),ISERROR(FIND("Design ",B1031))),IF(OR(ISERROR(FIND("thanos EVO",B1031)),ISERROR(FIND("Design ",B1031))),0,96.55),19.35))</f>
        <v>0</v>
      </c>
      <c r="J1031" s="40"/>
      <c r="K1031" s="40" t="s">
        <v>1172</v>
      </c>
      <c r="L1031" s="29">
        <f>IF(K1031&lt;&gt;"",IFERROR(VLOOKUP(K1031,Rabattwerte_eintragen!$A$3:$C$24,3,FALSE),0),0)</f>
        <v>0</v>
      </c>
      <c r="M1031" s="58">
        <f>IF(H1031&lt;&gt;"",H1031*(1-L1031)+I1031*(1-VLOOKUP("A1",Rabattwerte_eintragen!$A$3:$C$26,3,FALSE)),"")</f>
        <v>90.45</v>
      </c>
      <c r="N1031" s="40"/>
      <c r="O1031" s="39" t="str">
        <f t="shared" si="18"/>
        <v>Artikel online anzeigen</v>
      </c>
      <c r="P1031" s="44"/>
      <c r="Q1031" s="49" t="s">
        <v>3386</v>
      </c>
      <c r="R1031" s="37"/>
      <c r="S1031" s="55"/>
      <c r="T1031" s="40" t="s">
        <v>1145</v>
      </c>
      <c r="U1031" s="63" t="s">
        <v>5667</v>
      </c>
    </row>
    <row r="1032" spans="1:21" x14ac:dyDescent="0.25">
      <c r="A1032" s="1">
        <v>3858</v>
      </c>
      <c r="B1032" s="46" t="s">
        <v>617</v>
      </c>
      <c r="C1032" s="46" t="s">
        <v>2221</v>
      </c>
      <c r="D1032" s="46" t="s">
        <v>2306</v>
      </c>
      <c r="E1032" s="47" t="s">
        <v>1119</v>
      </c>
      <c r="F1032" s="47" t="s">
        <v>1122</v>
      </c>
      <c r="G1032" s="47">
        <v>640770</v>
      </c>
      <c r="H1032" s="57">
        <v>97.100000000000009</v>
      </c>
      <c r="I1032" s="60">
        <f>IF(R1032="UP",VLOOKUP($I$1,Änderungen!$F$1:$G$4,2,FALSE),IF(OR(ISERROR(FIND("NOVOS",B1032)),ISERROR(FIND("Design ",B1032))),IF(OR(ISERROR(FIND("thanos EVO",B1032)),ISERROR(FIND("Design ",B1032))),0,96.55),19.35))</f>
        <v>0</v>
      </c>
      <c r="J1032" s="40"/>
      <c r="K1032" s="40" t="s">
        <v>1172</v>
      </c>
      <c r="L1032" s="29">
        <f>IF(K1032&lt;&gt;"",IFERROR(VLOOKUP(K1032,Rabattwerte_eintragen!$A$3:$C$24,3,FALSE),0),0)</f>
        <v>0</v>
      </c>
      <c r="M1032" s="58">
        <f>IF(H1032&lt;&gt;"",H1032*(1-L1032)+I1032*(1-VLOOKUP("A1",Rabattwerte_eintragen!$A$3:$C$26,3,FALSE)),"")</f>
        <v>97.100000000000009</v>
      </c>
      <c r="N1032" s="40"/>
      <c r="O1032" s="39" t="str">
        <f t="shared" si="18"/>
        <v>Artikel online anzeigen</v>
      </c>
      <c r="P1032" s="44"/>
      <c r="Q1032" s="49" t="s">
        <v>3387</v>
      </c>
      <c r="R1032" s="37"/>
      <c r="S1032" s="55"/>
      <c r="T1032" s="40" t="s">
        <v>1145</v>
      </c>
      <c r="U1032" s="63" t="s">
        <v>5668</v>
      </c>
    </row>
    <row r="1033" spans="1:21" x14ac:dyDescent="0.25">
      <c r="A1033" s="1">
        <v>3871</v>
      </c>
      <c r="B1033" s="46" t="s">
        <v>621</v>
      </c>
      <c r="C1033" s="46" t="s">
        <v>2221</v>
      </c>
      <c r="D1033" s="46" t="s">
        <v>2306</v>
      </c>
      <c r="E1033" s="47" t="s">
        <v>1119</v>
      </c>
      <c r="F1033" s="47" t="s">
        <v>1122</v>
      </c>
      <c r="G1033" s="47">
        <v>655620</v>
      </c>
      <c r="H1033" s="57">
        <v>158.30000000000001</v>
      </c>
      <c r="I1033" s="60">
        <f>IF(R1033="UP",VLOOKUP($I$1,Änderungen!$F$1:$G$4,2,FALSE),IF(OR(ISERROR(FIND("NOVOS",B1033)),ISERROR(FIND("Design ",B1033))),IF(OR(ISERROR(FIND("thanos EVO",B1033)),ISERROR(FIND("Design ",B1033))),0,96.55),19.35))</f>
        <v>0</v>
      </c>
      <c r="J1033" s="40"/>
      <c r="K1033" s="40" t="s">
        <v>1172</v>
      </c>
      <c r="L1033" s="29">
        <f>IF(K1033&lt;&gt;"",IFERROR(VLOOKUP(K1033,Rabattwerte_eintragen!$A$3:$C$24,3,FALSE),0),0)</f>
        <v>0</v>
      </c>
      <c r="M1033" s="58">
        <f>IF(H1033&lt;&gt;"",H1033*(1-L1033)+I1033*(1-VLOOKUP("A1",Rabattwerte_eintragen!$A$3:$C$26,3,FALSE)),"")</f>
        <v>158.30000000000001</v>
      </c>
      <c r="N1033" s="40"/>
      <c r="O1033" s="39" t="str">
        <f t="shared" si="18"/>
        <v>Artikel online anzeigen</v>
      </c>
      <c r="P1033" s="44"/>
      <c r="Q1033" s="49" t="s">
        <v>3388</v>
      </c>
      <c r="R1033" s="37"/>
      <c r="S1033" s="55"/>
      <c r="T1033" s="40" t="s">
        <v>1145</v>
      </c>
      <c r="U1033" s="63" t="s">
        <v>5669</v>
      </c>
    </row>
    <row r="1034" spans="1:21" x14ac:dyDescent="0.25">
      <c r="A1034" s="1">
        <v>3872</v>
      </c>
      <c r="B1034" s="46" t="s">
        <v>622</v>
      </c>
      <c r="C1034" s="46" t="s">
        <v>2221</v>
      </c>
      <c r="D1034" s="46" t="s">
        <v>2306</v>
      </c>
      <c r="E1034" s="47" t="s">
        <v>1119</v>
      </c>
      <c r="F1034" s="47" t="s">
        <v>1122</v>
      </c>
      <c r="G1034" s="47">
        <v>645881</v>
      </c>
      <c r="H1034" s="57">
        <v>159.35</v>
      </c>
      <c r="I1034" s="60">
        <f>IF(R1034="UP",VLOOKUP($I$1,Änderungen!$F$1:$G$4,2,FALSE),IF(OR(ISERROR(FIND("NOVOS",B1034)),ISERROR(FIND("Design ",B1034))),IF(OR(ISERROR(FIND("thanos EVO",B1034)),ISERROR(FIND("Design ",B1034))),0,96.55),19.35))</f>
        <v>0</v>
      </c>
      <c r="J1034" s="40"/>
      <c r="K1034" s="40" t="s">
        <v>1172</v>
      </c>
      <c r="L1034" s="29">
        <f>IF(K1034&lt;&gt;"",IFERROR(VLOOKUP(K1034,Rabattwerte_eintragen!$A$3:$C$24,3,FALSE),0),0)</f>
        <v>0</v>
      </c>
      <c r="M1034" s="58">
        <f>IF(H1034&lt;&gt;"",H1034*(1-L1034)+I1034*(1-VLOOKUP("A1",Rabattwerte_eintragen!$A$3:$C$26,3,FALSE)),"")</f>
        <v>159.35</v>
      </c>
      <c r="N1034" s="40"/>
      <c r="O1034" s="39" t="str">
        <f t="shared" si="18"/>
        <v>Artikel online anzeigen</v>
      </c>
      <c r="P1034" s="44"/>
      <c r="Q1034" s="49" t="s">
        <v>3389</v>
      </c>
      <c r="R1034" s="37"/>
      <c r="S1034" s="55"/>
      <c r="T1034" s="40" t="s">
        <v>1145</v>
      </c>
      <c r="U1034" s="63" t="s">
        <v>5670</v>
      </c>
    </row>
    <row r="1035" spans="1:21" x14ac:dyDescent="0.25">
      <c r="A1035" s="1">
        <v>3873</v>
      </c>
      <c r="B1035" s="46" t="s">
        <v>623</v>
      </c>
      <c r="C1035" s="46" t="s">
        <v>2221</v>
      </c>
      <c r="D1035" s="46" t="s">
        <v>2306</v>
      </c>
      <c r="E1035" s="47" t="s">
        <v>1119</v>
      </c>
      <c r="F1035" s="47" t="s">
        <v>1122</v>
      </c>
      <c r="G1035" s="47">
        <v>655637</v>
      </c>
      <c r="H1035" s="57">
        <v>164.7</v>
      </c>
      <c r="I1035" s="60">
        <f>IF(R1035="UP",VLOOKUP($I$1,Änderungen!$F$1:$G$4,2,FALSE),IF(OR(ISERROR(FIND("NOVOS",B1035)),ISERROR(FIND("Design ",B1035))),IF(OR(ISERROR(FIND("thanos EVO",B1035)),ISERROR(FIND("Design ",B1035))),0,96.55),19.35))</f>
        <v>0</v>
      </c>
      <c r="J1035" s="40"/>
      <c r="K1035" s="40" t="s">
        <v>1172</v>
      </c>
      <c r="L1035" s="29">
        <f>IF(K1035&lt;&gt;"",IFERROR(VLOOKUP(K1035,Rabattwerte_eintragen!$A$3:$C$24,3,FALSE),0),0)</f>
        <v>0</v>
      </c>
      <c r="M1035" s="58">
        <f>IF(H1035&lt;&gt;"",H1035*(1-L1035)+I1035*(1-VLOOKUP("A1",Rabattwerte_eintragen!$A$3:$C$26,3,FALSE)),"")</f>
        <v>164.7</v>
      </c>
      <c r="N1035" s="40"/>
      <c r="O1035" s="39" t="str">
        <f t="shared" si="18"/>
        <v>Artikel online anzeigen</v>
      </c>
      <c r="P1035" s="44"/>
      <c r="Q1035" s="49" t="s">
        <v>3390</v>
      </c>
      <c r="R1035" s="37"/>
      <c r="S1035" s="55"/>
      <c r="T1035" s="40" t="s">
        <v>1145</v>
      </c>
      <c r="U1035" s="63" t="s">
        <v>5671</v>
      </c>
    </row>
    <row r="1036" spans="1:21" x14ac:dyDescent="0.25">
      <c r="A1036" s="1">
        <v>3874</v>
      </c>
      <c r="B1036" s="46" t="s">
        <v>624</v>
      </c>
      <c r="C1036" s="46" t="s">
        <v>2221</v>
      </c>
      <c r="D1036" s="46" t="s">
        <v>2306</v>
      </c>
      <c r="E1036" s="47" t="s">
        <v>1119</v>
      </c>
      <c r="F1036" s="47" t="s">
        <v>1122</v>
      </c>
      <c r="G1036" s="47">
        <v>655606</v>
      </c>
      <c r="H1036" s="57">
        <v>158.30000000000001</v>
      </c>
      <c r="I1036" s="60">
        <f>IF(R1036="UP",VLOOKUP($I$1,Änderungen!$F$1:$G$4,2,FALSE),IF(OR(ISERROR(FIND("NOVOS",B1036)),ISERROR(FIND("Design ",B1036))),IF(OR(ISERROR(FIND("thanos EVO",B1036)),ISERROR(FIND("Design ",B1036))),0,96.55),19.35))</f>
        <v>0</v>
      </c>
      <c r="J1036" s="40"/>
      <c r="K1036" s="40" t="s">
        <v>1172</v>
      </c>
      <c r="L1036" s="29">
        <f>IF(K1036&lt;&gt;"",IFERROR(VLOOKUP(K1036,Rabattwerte_eintragen!$A$3:$C$24,3,FALSE),0),0)</f>
        <v>0</v>
      </c>
      <c r="M1036" s="58">
        <f>IF(H1036&lt;&gt;"",H1036*(1-L1036)+I1036*(1-VLOOKUP("A1",Rabattwerte_eintragen!$A$3:$C$26,3,FALSE)),"")</f>
        <v>158.30000000000001</v>
      </c>
      <c r="N1036" s="40"/>
      <c r="O1036" s="39" t="str">
        <f t="shared" si="18"/>
        <v>Artikel online anzeigen</v>
      </c>
      <c r="P1036" s="44"/>
      <c r="Q1036" s="49" t="s">
        <v>3391</v>
      </c>
      <c r="R1036" s="37"/>
      <c r="S1036" s="55"/>
      <c r="T1036" s="40" t="s">
        <v>1145</v>
      </c>
      <c r="U1036" s="63" t="s">
        <v>5672</v>
      </c>
    </row>
    <row r="1037" spans="1:21" x14ac:dyDescent="0.25">
      <c r="A1037" s="1">
        <v>3875</v>
      </c>
      <c r="B1037" s="46" t="s">
        <v>625</v>
      </c>
      <c r="C1037" s="46" t="s">
        <v>2221</v>
      </c>
      <c r="D1037" s="46" t="s">
        <v>2306</v>
      </c>
      <c r="E1037" s="47" t="s">
        <v>1119</v>
      </c>
      <c r="F1037" s="47" t="s">
        <v>1122</v>
      </c>
      <c r="G1037" s="47">
        <v>645867</v>
      </c>
      <c r="H1037" s="57">
        <v>159.35</v>
      </c>
      <c r="I1037" s="60">
        <f>IF(R1037="UP",VLOOKUP($I$1,Änderungen!$F$1:$G$4,2,FALSE),IF(OR(ISERROR(FIND("NOVOS",B1037)),ISERROR(FIND("Design ",B1037))),IF(OR(ISERROR(FIND("thanos EVO",B1037)),ISERROR(FIND("Design ",B1037))),0,96.55),19.35))</f>
        <v>0</v>
      </c>
      <c r="J1037" s="40"/>
      <c r="K1037" s="40" t="s">
        <v>1172</v>
      </c>
      <c r="L1037" s="29">
        <f>IF(K1037&lt;&gt;"",IFERROR(VLOOKUP(K1037,Rabattwerte_eintragen!$A$3:$C$24,3,FALSE),0),0)</f>
        <v>0</v>
      </c>
      <c r="M1037" s="58">
        <f>IF(H1037&lt;&gt;"",H1037*(1-L1037)+I1037*(1-VLOOKUP("A1",Rabattwerte_eintragen!$A$3:$C$26,3,FALSE)),"")</f>
        <v>159.35</v>
      </c>
      <c r="N1037" s="40"/>
      <c r="O1037" s="39" t="str">
        <f t="shared" ref="O1037:O1100" si="19">IF(Q1037&lt;&gt;"",HYPERLINK(Q1037, "Artikel online anzeigen"),"")</f>
        <v>Artikel online anzeigen</v>
      </c>
      <c r="P1037" s="44"/>
      <c r="Q1037" s="49" t="s">
        <v>3392</v>
      </c>
      <c r="R1037" s="37"/>
      <c r="S1037" s="55"/>
      <c r="T1037" s="40" t="s">
        <v>1145</v>
      </c>
      <c r="U1037" s="63" t="s">
        <v>5673</v>
      </c>
    </row>
    <row r="1038" spans="1:21" x14ac:dyDescent="0.25">
      <c r="A1038" s="1">
        <v>3876</v>
      </c>
      <c r="B1038" s="46" t="s">
        <v>626</v>
      </c>
      <c r="C1038" s="46" t="s">
        <v>2221</v>
      </c>
      <c r="D1038" s="46" t="s">
        <v>2306</v>
      </c>
      <c r="E1038" s="47" t="s">
        <v>1119</v>
      </c>
      <c r="F1038" s="47" t="s">
        <v>1122</v>
      </c>
      <c r="G1038" s="47">
        <v>655613</v>
      </c>
      <c r="H1038" s="57">
        <v>164.7</v>
      </c>
      <c r="I1038" s="60">
        <f>IF(R1038="UP",VLOOKUP($I$1,Änderungen!$F$1:$G$4,2,FALSE),IF(OR(ISERROR(FIND("NOVOS",B1038)),ISERROR(FIND("Design ",B1038))),IF(OR(ISERROR(FIND("thanos EVO",B1038)),ISERROR(FIND("Design ",B1038))),0,96.55),19.35))</f>
        <v>0</v>
      </c>
      <c r="J1038" s="40"/>
      <c r="K1038" s="40" t="s">
        <v>1172</v>
      </c>
      <c r="L1038" s="29">
        <f>IF(K1038&lt;&gt;"",IFERROR(VLOOKUP(K1038,Rabattwerte_eintragen!$A$3:$C$24,3,FALSE),0),0)</f>
        <v>0</v>
      </c>
      <c r="M1038" s="58">
        <f>IF(H1038&lt;&gt;"",H1038*(1-L1038)+I1038*(1-VLOOKUP("A1",Rabattwerte_eintragen!$A$3:$C$26,3,FALSE)),"")</f>
        <v>164.7</v>
      </c>
      <c r="N1038" s="40"/>
      <c r="O1038" s="39" t="str">
        <f t="shared" si="19"/>
        <v>Artikel online anzeigen</v>
      </c>
      <c r="P1038" s="44"/>
      <c r="Q1038" s="49" t="s">
        <v>3393</v>
      </c>
      <c r="R1038" s="37"/>
      <c r="S1038" s="55"/>
      <c r="T1038" s="40" t="s">
        <v>1145</v>
      </c>
      <c r="U1038" s="63" t="s">
        <v>5674</v>
      </c>
    </row>
    <row r="1039" spans="1:21" x14ac:dyDescent="0.25">
      <c r="A1039" s="1">
        <v>3877</v>
      </c>
      <c r="B1039" s="46" t="s">
        <v>627</v>
      </c>
      <c r="C1039" s="46" t="s">
        <v>2221</v>
      </c>
      <c r="D1039" s="46" t="s">
        <v>2306</v>
      </c>
      <c r="E1039" s="47" t="s">
        <v>1119</v>
      </c>
      <c r="F1039" s="47" t="s">
        <v>1122</v>
      </c>
      <c r="G1039" s="47">
        <v>666169</v>
      </c>
      <c r="H1039" s="57">
        <v>230.2</v>
      </c>
      <c r="I1039" s="60">
        <f>IF(R1039="UP",VLOOKUP($I$1,Änderungen!$F$1:$G$4,2,FALSE),IF(OR(ISERROR(FIND("NOVOS",B1039)),ISERROR(FIND("Design ",B1039))),IF(OR(ISERROR(FIND("thanos EVO",B1039)),ISERROR(FIND("Design ",B1039))),0,96.55),19.35))</f>
        <v>0</v>
      </c>
      <c r="J1039" s="40"/>
      <c r="K1039" s="40" t="s">
        <v>1172</v>
      </c>
      <c r="L1039" s="29">
        <f>IF(K1039&lt;&gt;"",IFERROR(VLOOKUP(K1039,Rabattwerte_eintragen!$A$3:$C$24,3,FALSE),0),0)</f>
        <v>0</v>
      </c>
      <c r="M1039" s="58">
        <f>IF(H1039&lt;&gt;"",H1039*(1-L1039)+I1039*(1-VLOOKUP("A1",Rabattwerte_eintragen!$A$3:$C$26,3,FALSE)),"")</f>
        <v>230.2</v>
      </c>
      <c r="N1039" s="40"/>
      <c r="O1039" s="39" t="str">
        <f t="shared" si="19"/>
        <v>Artikel online anzeigen</v>
      </c>
      <c r="P1039" s="44"/>
      <c r="Q1039" s="49" t="s">
        <v>3394</v>
      </c>
      <c r="R1039" s="37"/>
      <c r="S1039" s="55"/>
      <c r="T1039" s="40" t="s">
        <v>1145</v>
      </c>
      <c r="U1039" s="63" t="s">
        <v>5675</v>
      </c>
    </row>
    <row r="1040" spans="1:21" x14ac:dyDescent="0.25">
      <c r="A1040" s="1">
        <v>3878</v>
      </c>
      <c r="B1040" s="46" t="s">
        <v>628</v>
      </c>
      <c r="C1040" s="46" t="s">
        <v>2221</v>
      </c>
      <c r="D1040" s="46" t="s">
        <v>2306</v>
      </c>
      <c r="E1040" s="47" t="s">
        <v>1119</v>
      </c>
      <c r="F1040" s="47" t="s">
        <v>1122</v>
      </c>
      <c r="G1040" s="47">
        <v>666176</v>
      </c>
      <c r="H1040" s="57">
        <v>231.20000000000002</v>
      </c>
      <c r="I1040" s="60">
        <f>IF(R1040="UP",VLOOKUP($I$1,Änderungen!$F$1:$G$4,2,FALSE),IF(OR(ISERROR(FIND("NOVOS",B1040)),ISERROR(FIND("Design ",B1040))),IF(OR(ISERROR(FIND("thanos EVO",B1040)),ISERROR(FIND("Design ",B1040))),0,96.55),19.35))</f>
        <v>0</v>
      </c>
      <c r="J1040" s="40"/>
      <c r="K1040" s="40" t="s">
        <v>1172</v>
      </c>
      <c r="L1040" s="29">
        <f>IF(K1040&lt;&gt;"",IFERROR(VLOOKUP(K1040,Rabattwerte_eintragen!$A$3:$C$24,3,FALSE),0),0)</f>
        <v>0</v>
      </c>
      <c r="M1040" s="58">
        <f>IF(H1040&lt;&gt;"",H1040*(1-L1040)+I1040*(1-VLOOKUP("A1",Rabattwerte_eintragen!$A$3:$C$26,3,FALSE)),"")</f>
        <v>231.20000000000002</v>
      </c>
      <c r="N1040" s="40"/>
      <c r="O1040" s="39" t="str">
        <f t="shared" si="19"/>
        <v>Artikel online anzeigen</v>
      </c>
      <c r="P1040" s="44"/>
      <c r="Q1040" s="49" t="s">
        <v>3395</v>
      </c>
      <c r="R1040" s="37"/>
      <c r="S1040" s="55"/>
      <c r="T1040" s="40" t="s">
        <v>1145</v>
      </c>
      <c r="U1040" s="63" t="s">
        <v>5676</v>
      </c>
    </row>
    <row r="1041" spans="1:21" x14ac:dyDescent="0.25">
      <c r="A1041" s="1">
        <v>3879</v>
      </c>
      <c r="B1041" s="46" t="s">
        <v>629</v>
      </c>
      <c r="C1041" s="46" t="s">
        <v>2221</v>
      </c>
      <c r="D1041" s="46" t="s">
        <v>2306</v>
      </c>
      <c r="E1041" s="47" t="s">
        <v>1119</v>
      </c>
      <c r="F1041" s="47" t="s">
        <v>1122</v>
      </c>
      <c r="G1041" s="47">
        <v>666183</v>
      </c>
      <c r="H1041" s="57">
        <v>236.55</v>
      </c>
      <c r="I1041" s="60">
        <f>IF(R1041="UP",VLOOKUP($I$1,Änderungen!$F$1:$G$4,2,FALSE),IF(OR(ISERROR(FIND("NOVOS",B1041)),ISERROR(FIND("Design ",B1041))),IF(OR(ISERROR(FIND("thanos EVO",B1041)),ISERROR(FIND("Design ",B1041))),0,96.55),19.35))</f>
        <v>0</v>
      </c>
      <c r="J1041" s="40"/>
      <c r="K1041" s="40" t="s">
        <v>1172</v>
      </c>
      <c r="L1041" s="29">
        <f>IF(K1041&lt;&gt;"",IFERROR(VLOOKUP(K1041,Rabattwerte_eintragen!$A$3:$C$24,3,FALSE),0),0)</f>
        <v>0</v>
      </c>
      <c r="M1041" s="58">
        <f>IF(H1041&lt;&gt;"",H1041*(1-L1041)+I1041*(1-VLOOKUP("A1",Rabattwerte_eintragen!$A$3:$C$26,3,FALSE)),"")</f>
        <v>236.55</v>
      </c>
      <c r="N1041" s="40"/>
      <c r="O1041" s="39" t="str">
        <f t="shared" si="19"/>
        <v>Artikel online anzeigen</v>
      </c>
      <c r="P1041" s="44"/>
      <c r="Q1041" s="49" t="s">
        <v>3396</v>
      </c>
      <c r="R1041" s="37"/>
      <c r="S1041" s="55"/>
      <c r="T1041" s="40" t="s">
        <v>1145</v>
      </c>
      <c r="U1041" s="63" t="s">
        <v>5677</v>
      </c>
    </row>
    <row r="1042" spans="1:21" x14ac:dyDescent="0.25">
      <c r="A1042" s="1">
        <v>3880</v>
      </c>
      <c r="B1042" s="46" t="s">
        <v>630</v>
      </c>
      <c r="C1042" s="46" t="s">
        <v>2221</v>
      </c>
      <c r="D1042" s="46" t="s">
        <v>2306</v>
      </c>
      <c r="E1042" s="47" t="s">
        <v>1119</v>
      </c>
      <c r="F1042" s="47" t="s">
        <v>1122</v>
      </c>
      <c r="G1042" s="47">
        <v>666091</v>
      </c>
      <c r="H1042" s="57">
        <v>226.9</v>
      </c>
      <c r="I1042" s="60">
        <f>IF(R1042="UP",VLOOKUP($I$1,Änderungen!$F$1:$G$4,2,FALSE),IF(OR(ISERROR(FIND("NOVOS",B1042)),ISERROR(FIND("Design ",B1042))),IF(OR(ISERROR(FIND("thanos EVO",B1042)),ISERROR(FIND("Design ",B1042))),0,96.55),19.35))</f>
        <v>0</v>
      </c>
      <c r="J1042" s="40"/>
      <c r="K1042" s="40" t="s">
        <v>1172</v>
      </c>
      <c r="L1042" s="29">
        <f>IF(K1042&lt;&gt;"",IFERROR(VLOOKUP(K1042,Rabattwerte_eintragen!$A$3:$C$24,3,FALSE),0),0)</f>
        <v>0</v>
      </c>
      <c r="M1042" s="58">
        <f>IF(H1042&lt;&gt;"",H1042*(1-L1042)+I1042*(1-VLOOKUP("A1",Rabattwerte_eintragen!$A$3:$C$26,3,FALSE)),"")</f>
        <v>226.9</v>
      </c>
      <c r="N1042" s="40"/>
      <c r="O1042" s="39" t="str">
        <f t="shared" si="19"/>
        <v>Artikel online anzeigen</v>
      </c>
      <c r="P1042" s="44"/>
      <c r="Q1042" s="49" t="s">
        <v>3397</v>
      </c>
      <c r="R1042" s="37"/>
      <c r="S1042" s="55"/>
      <c r="T1042" s="40" t="s">
        <v>1145</v>
      </c>
      <c r="U1042" s="63" t="s">
        <v>5678</v>
      </c>
    </row>
    <row r="1043" spans="1:21" x14ac:dyDescent="0.25">
      <c r="A1043" s="1">
        <v>3881</v>
      </c>
      <c r="B1043" s="46" t="s">
        <v>631</v>
      </c>
      <c r="C1043" s="46" t="s">
        <v>2221</v>
      </c>
      <c r="D1043" s="46" t="s">
        <v>2306</v>
      </c>
      <c r="E1043" s="47" t="s">
        <v>1119</v>
      </c>
      <c r="F1043" s="47" t="s">
        <v>1122</v>
      </c>
      <c r="G1043" s="47">
        <v>666107</v>
      </c>
      <c r="H1043" s="57">
        <v>227.95000000000002</v>
      </c>
      <c r="I1043" s="60">
        <f>IF(R1043="UP",VLOOKUP($I$1,Änderungen!$F$1:$G$4,2,FALSE),IF(OR(ISERROR(FIND("NOVOS",B1043)),ISERROR(FIND("Design ",B1043))),IF(OR(ISERROR(FIND("thanos EVO",B1043)),ISERROR(FIND("Design ",B1043))),0,96.55),19.35))</f>
        <v>0</v>
      </c>
      <c r="J1043" s="40"/>
      <c r="K1043" s="40" t="s">
        <v>1172</v>
      </c>
      <c r="L1043" s="29">
        <f>IF(K1043&lt;&gt;"",IFERROR(VLOOKUP(K1043,Rabattwerte_eintragen!$A$3:$C$24,3,FALSE),0),0)</f>
        <v>0</v>
      </c>
      <c r="M1043" s="58">
        <f>IF(H1043&lt;&gt;"",H1043*(1-L1043)+I1043*(1-VLOOKUP("A1",Rabattwerte_eintragen!$A$3:$C$26,3,FALSE)),"")</f>
        <v>227.95000000000002</v>
      </c>
      <c r="N1043" s="40"/>
      <c r="O1043" s="39" t="str">
        <f t="shared" si="19"/>
        <v>Artikel online anzeigen</v>
      </c>
      <c r="P1043" s="44"/>
      <c r="Q1043" s="49" t="s">
        <v>3398</v>
      </c>
      <c r="R1043" s="37"/>
      <c r="S1043" s="55"/>
      <c r="T1043" s="40" t="s">
        <v>1145</v>
      </c>
      <c r="U1043" s="63" t="s">
        <v>5679</v>
      </c>
    </row>
    <row r="1044" spans="1:21" x14ac:dyDescent="0.25">
      <c r="A1044" s="1">
        <v>3882</v>
      </c>
      <c r="B1044" s="46" t="s">
        <v>632</v>
      </c>
      <c r="C1044" s="46" t="s">
        <v>2221</v>
      </c>
      <c r="D1044" s="46" t="s">
        <v>2306</v>
      </c>
      <c r="E1044" s="47" t="s">
        <v>1119</v>
      </c>
      <c r="F1044" s="47" t="s">
        <v>1122</v>
      </c>
      <c r="G1044" s="47">
        <v>666114</v>
      </c>
      <c r="H1044" s="57">
        <v>233.29999999999998</v>
      </c>
      <c r="I1044" s="60">
        <f>IF(R1044="UP",VLOOKUP($I$1,Änderungen!$F$1:$G$4,2,FALSE),IF(OR(ISERROR(FIND("NOVOS",B1044)),ISERROR(FIND("Design ",B1044))),IF(OR(ISERROR(FIND("thanos EVO",B1044)),ISERROR(FIND("Design ",B1044))),0,96.55),19.35))</f>
        <v>0</v>
      </c>
      <c r="J1044" s="40"/>
      <c r="K1044" s="40" t="s">
        <v>1172</v>
      </c>
      <c r="L1044" s="29">
        <f>IF(K1044&lt;&gt;"",IFERROR(VLOOKUP(K1044,Rabattwerte_eintragen!$A$3:$C$24,3,FALSE),0),0)</f>
        <v>0</v>
      </c>
      <c r="M1044" s="58">
        <f>IF(H1044&lt;&gt;"",H1044*(1-L1044)+I1044*(1-VLOOKUP("A1",Rabattwerte_eintragen!$A$3:$C$26,3,FALSE)),"")</f>
        <v>233.29999999999998</v>
      </c>
      <c r="N1044" s="40"/>
      <c r="O1044" s="39" t="str">
        <f t="shared" si="19"/>
        <v>Artikel online anzeigen</v>
      </c>
      <c r="P1044" s="44"/>
      <c r="Q1044" s="49" t="s">
        <v>3399</v>
      </c>
      <c r="R1044" s="37"/>
      <c r="S1044" s="55"/>
      <c r="T1044" s="40" t="s">
        <v>1145</v>
      </c>
      <c r="U1044" s="63" t="s">
        <v>5680</v>
      </c>
    </row>
    <row r="1045" spans="1:21" x14ac:dyDescent="0.25">
      <c r="A1045" s="1">
        <v>3883</v>
      </c>
      <c r="B1045" s="46" t="s">
        <v>633</v>
      </c>
      <c r="C1045" s="46" t="s">
        <v>2221</v>
      </c>
      <c r="D1045" s="46" t="s">
        <v>2306</v>
      </c>
      <c r="E1045" s="47" t="s">
        <v>1119</v>
      </c>
      <c r="F1045" s="47" t="s">
        <v>1122</v>
      </c>
      <c r="G1045" s="47">
        <v>666121</v>
      </c>
      <c r="H1045" s="57">
        <v>226.9</v>
      </c>
      <c r="I1045" s="60">
        <f>IF(R1045="UP",VLOOKUP($I$1,Änderungen!$F$1:$G$4,2,FALSE),IF(OR(ISERROR(FIND("NOVOS",B1045)),ISERROR(FIND("Design ",B1045))),IF(OR(ISERROR(FIND("thanos EVO",B1045)),ISERROR(FIND("Design ",B1045))),0,96.55),19.35))</f>
        <v>0</v>
      </c>
      <c r="J1045" s="40"/>
      <c r="K1045" s="40" t="s">
        <v>1172</v>
      </c>
      <c r="L1045" s="29">
        <f>IF(K1045&lt;&gt;"",IFERROR(VLOOKUP(K1045,Rabattwerte_eintragen!$A$3:$C$24,3,FALSE),0),0)</f>
        <v>0</v>
      </c>
      <c r="M1045" s="58">
        <f>IF(H1045&lt;&gt;"",H1045*(1-L1045)+I1045*(1-VLOOKUP("A1",Rabattwerte_eintragen!$A$3:$C$26,3,FALSE)),"")</f>
        <v>226.9</v>
      </c>
      <c r="N1045" s="40"/>
      <c r="O1045" s="39" t="str">
        <f t="shared" si="19"/>
        <v>Artikel online anzeigen</v>
      </c>
      <c r="P1045" s="44"/>
      <c r="Q1045" s="49" t="s">
        <v>3400</v>
      </c>
      <c r="R1045" s="37"/>
      <c r="S1045" s="55"/>
      <c r="T1045" s="40" t="s">
        <v>1145</v>
      </c>
      <c r="U1045" s="63" t="s">
        <v>5681</v>
      </c>
    </row>
    <row r="1046" spans="1:21" x14ac:dyDescent="0.25">
      <c r="A1046" s="1">
        <v>3884</v>
      </c>
      <c r="B1046" s="46" t="s">
        <v>634</v>
      </c>
      <c r="C1046" s="46" t="s">
        <v>2221</v>
      </c>
      <c r="D1046" s="46" t="s">
        <v>2306</v>
      </c>
      <c r="E1046" s="47" t="s">
        <v>1119</v>
      </c>
      <c r="F1046" s="47" t="s">
        <v>1122</v>
      </c>
      <c r="G1046" s="47">
        <v>666138</v>
      </c>
      <c r="H1046" s="57">
        <v>227.95000000000002</v>
      </c>
      <c r="I1046" s="60">
        <f>IF(R1046="UP",VLOOKUP($I$1,Änderungen!$F$1:$G$4,2,FALSE),IF(OR(ISERROR(FIND("NOVOS",B1046)),ISERROR(FIND("Design ",B1046))),IF(OR(ISERROR(FIND("thanos EVO",B1046)),ISERROR(FIND("Design ",B1046))),0,96.55),19.35))</f>
        <v>0</v>
      </c>
      <c r="J1046" s="40"/>
      <c r="K1046" s="40" t="s">
        <v>1172</v>
      </c>
      <c r="L1046" s="29">
        <f>IF(K1046&lt;&gt;"",IFERROR(VLOOKUP(K1046,Rabattwerte_eintragen!$A$3:$C$24,3,FALSE),0),0)</f>
        <v>0</v>
      </c>
      <c r="M1046" s="58">
        <f>IF(H1046&lt;&gt;"",H1046*(1-L1046)+I1046*(1-VLOOKUP("A1",Rabattwerte_eintragen!$A$3:$C$26,3,FALSE)),"")</f>
        <v>227.95000000000002</v>
      </c>
      <c r="N1046" s="40"/>
      <c r="O1046" s="39" t="str">
        <f t="shared" si="19"/>
        <v>Artikel online anzeigen</v>
      </c>
      <c r="P1046" s="44"/>
      <c r="Q1046" s="49" t="s">
        <v>3401</v>
      </c>
      <c r="R1046" s="37"/>
      <c r="S1046" s="55"/>
      <c r="T1046" s="40" t="s">
        <v>1145</v>
      </c>
      <c r="U1046" s="63" t="s">
        <v>5682</v>
      </c>
    </row>
    <row r="1047" spans="1:21" x14ac:dyDescent="0.25">
      <c r="A1047" s="1">
        <v>3885</v>
      </c>
      <c r="B1047" s="46" t="s">
        <v>635</v>
      </c>
      <c r="C1047" s="46" t="s">
        <v>2221</v>
      </c>
      <c r="D1047" s="46" t="s">
        <v>2306</v>
      </c>
      <c r="E1047" s="47" t="s">
        <v>1119</v>
      </c>
      <c r="F1047" s="47" t="s">
        <v>1122</v>
      </c>
      <c r="G1047" s="47">
        <v>666145</v>
      </c>
      <c r="H1047" s="57">
        <v>233.29999999999998</v>
      </c>
      <c r="I1047" s="60">
        <f>IF(R1047="UP",VLOOKUP($I$1,Änderungen!$F$1:$G$4,2,FALSE),IF(OR(ISERROR(FIND("NOVOS",B1047)),ISERROR(FIND("Design ",B1047))),IF(OR(ISERROR(FIND("thanos EVO",B1047)),ISERROR(FIND("Design ",B1047))),0,96.55),19.35))</f>
        <v>0</v>
      </c>
      <c r="J1047" s="40"/>
      <c r="K1047" s="40" t="s">
        <v>1172</v>
      </c>
      <c r="L1047" s="29">
        <f>IF(K1047&lt;&gt;"",IFERROR(VLOOKUP(K1047,Rabattwerte_eintragen!$A$3:$C$24,3,FALSE),0),0)</f>
        <v>0</v>
      </c>
      <c r="M1047" s="58">
        <f>IF(H1047&lt;&gt;"",H1047*(1-L1047)+I1047*(1-VLOOKUP("A1",Rabattwerte_eintragen!$A$3:$C$26,3,FALSE)),"")</f>
        <v>233.29999999999998</v>
      </c>
      <c r="N1047" s="40"/>
      <c r="O1047" s="39" t="str">
        <f t="shared" si="19"/>
        <v>Artikel online anzeigen</v>
      </c>
      <c r="P1047" s="44"/>
      <c r="Q1047" s="49" t="s">
        <v>3402</v>
      </c>
      <c r="R1047" s="37"/>
      <c r="S1047" s="55"/>
      <c r="T1047" s="40" t="s">
        <v>1145</v>
      </c>
      <c r="U1047" s="63" t="s">
        <v>5683</v>
      </c>
    </row>
    <row r="1048" spans="1:21" x14ac:dyDescent="0.25">
      <c r="A1048" s="1">
        <v>3886</v>
      </c>
      <c r="B1048" s="46" t="s">
        <v>636</v>
      </c>
      <c r="C1048" s="46" t="s">
        <v>2221</v>
      </c>
      <c r="D1048" s="46" t="s">
        <v>2306</v>
      </c>
      <c r="E1048" s="47" t="s">
        <v>1119</v>
      </c>
      <c r="F1048" s="47" t="s">
        <v>1122</v>
      </c>
      <c r="G1048" s="47">
        <v>666190</v>
      </c>
      <c r="H1048" s="57">
        <v>298.8</v>
      </c>
      <c r="I1048" s="60">
        <f>IF(R1048="UP",VLOOKUP($I$1,Änderungen!$F$1:$G$4,2,FALSE),IF(OR(ISERROR(FIND("NOVOS",B1048)),ISERROR(FIND("Design ",B1048))),IF(OR(ISERROR(FIND("thanos EVO",B1048)),ISERROR(FIND("Design ",B1048))),0,96.55),19.35))</f>
        <v>0</v>
      </c>
      <c r="J1048" s="40"/>
      <c r="K1048" s="40" t="s">
        <v>1172</v>
      </c>
      <c r="L1048" s="29">
        <f>IF(K1048&lt;&gt;"",IFERROR(VLOOKUP(K1048,Rabattwerte_eintragen!$A$3:$C$24,3,FALSE),0),0)</f>
        <v>0</v>
      </c>
      <c r="M1048" s="58">
        <f>IF(H1048&lt;&gt;"",H1048*(1-L1048)+I1048*(1-VLOOKUP("A1",Rabattwerte_eintragen!$A$3:$C$26,3,FALSE)),"")</f>
        <v>298.8</v>
      </c>
      <c r="N1048" s="40"/>
      <c r="O1048" s="39" t="str">
        <f t="shared" si="19"/>
        <v>Artikel online anzeigen</v>
      </c>
      <c r="P1048" s="44"/>
      <c r="Q1048" s="49" t="s">
        <v>3403</v>
      </c>
      <c r="R1048" s="37"/>
      <c r="S1048" s="55"/>
      <c r="T1048" s="40" t="s">
        <v>1145</v>
      </c>
      <c r="U1048" s="63" t="s">
        <v>5684</v>
      </c>
    </row>
    <row r="1049" spans="1:21" x14ac:dyDescent="0.25">
      <c r="A1049" s="1">
        <v>3887</v>
      </c>
      <c r="B1049" s="46" t="s">
        <v>637</v>
      </c>
      <c r="C1049" s="46" t="s">
        <v>2221</v>
      </c>
      <c r="D1049" s="46" t="s">
        <v>2306</v>
      </c>
      <c r="E1049" s="47" t="s">
        <v>1119</v>
      </c>
      <c r="F1049" s="47" t="s">
        <v>1122</v>
      </c>
      <c r="G1049" s="47">
        <v>666206</v>
      </c>
      <c r="H1049" s="57">
        <v>299.8</v>
      </c>
      <c r="I1049" s="60">
        <f>IF(R1049="UP",VLOOKUP($I$1,Änderungen!$F$1:$G$4,2,FALSE),IF(OR(ISERROR(FIND("NOVOS",B1049)),ISERROR(FIND("Design ",B1049))),IF(OR(ISERROR(FIND("thanos EVO",B1049)),ISERROR(FIND("Design ",B1049))),0,96.55),19.35))</f>
        <v>0</v>
      </c>
      <c r="J1049" s="40"/>
      <c r="K1049" s="40" t="s">
        <v>1172</v>
      </c>
      <c r="L1049" s="29">
        <f>IF(K1049&lt;&gt;"",IFERROR(VLOOKUP(K1049,Rabattwerte_eintragen!$A$3:$C$24,3,FALSE),0),0)</f>
        <v>0</v>
      </c>
      <c r="M1049" s="58">
        <f>IF(H1049&lt;&gt;"",H1049*(1-L1049)+I1049*(1-VLOOKUP("A1",Rabattwerte_eintragen!$A$3:$C$26,3,FALSE)),"")</f>
        <v>299.8</v>
      </c>
      <c r="N1049" s="40"/>
      <c r="O1049" s="39" t="str">
        <f t="shared" si="19"/>
        <v>Artikel online anzeigen</v>
      </c>
      <c r="P1049" s="44"/>
      <c r="Q1049" s="49" t="s">
        <v>3404</v>
      </c>
      <c r="R1049" s="37"/>
      <c r="S1049" s="55"/>
      <c r="T1049" s="40" t="s">
        <v>1145</v>
      </c>
      <c r="U1049" s="63" t="s">
        <v>5685</v>
      </c>
    </row>
    <row r="1050" spans="1:21" x14ac:dyDescent="0.25">
      <c r="A1050" s="1">
        <v>3888</v>
      </c>
      <c r="B1050" s="46" t="s">
        <v>638</v>
      </c>
      <c r="C1050" s="46" t="s">
        <v>2221</v>
      </c>
      <c r="D1050" s="46" t="s">
        <v>2306</v>
      </c>
      <c r="E1050" s="47" t="s">
        <v>1119</v>
      </c>
      <c r="F1050" s="47" t="s">
        <v>1122</v>
      </c>
      <c r="G1050" s="47">
        <v>666213</v>
      </c>
      <c r="H1050" s="57">
        <v>305.14999999999998</v>
      </c>
      <c r="I1050" s="60">
        <f>IF(R1050="UP",VLOOKUP($I$1,Änderungen!$F$1:$G$4,2,FALSE),IF(OR(ISERROR(FIND("NOVOS",B1050)),ISERROR(FIND("Design ",B1050))),IF(OR(ISERROR(FIND("thanos EVO",B1050)),ISERROR(FIND("Design ",B1050))),0,96.55),19.35))</f>
        <v>0</v>
      </c>
      <c r="J1050" s="40"/>
      <c r="K1050" s="40" t="s">
        <v>1172</v>
      </c>
      <c r="L1050" s="29">
        <f>IF(K1050&lt;&gt;"",IFERROR(VLOOKUP(K1050,Rabattwerte_eintragen!$A$3:$C$24,3,FALSE),0),0)</f>
        <v>0</v>
      </c>
      <c r="M1050" s="58">
        <f>IF(H1050&lt;&gt;"",H1050*(1-L1050)+I1050*(1-VLOOKUP("A1",Rabattwerte_eintragen!$A$3:$C$26,3,FALSE)),"")</f>
        <v>305.14999999999998</v>
      </c>
      <c r="N1050" s="40"/>
      <c r="O1050" s="39" t="str">
        <f t="shared" si="19"/>
        <v>Artikel online anzeigen</v>
      </c>
      <c r="P1050" s="44"/>
      <c r="Q1050" s="49" t="s">
        <v>3405</v>
      </c>
      <c r="R1050" s="37"/>
      <c r="S1050" s="55"/>
      <c r="T1050" s="40" t="s">
        <v>1145</v>
      </c>
      <c r="U1050" s="63" t="s">
        <v>5686</v>
      </c>
    </row>
    <row r="1051" spans="1:21" x14ac:dyDescent="0.25">
      <c r="A1051" s="1">
        <v>3895</v>
      </c>
      <c r="B1051" s="46" t="s">
        <v>645</v>
      </c>
      <c r="C1051" s="46" t="s">
        <v>2221</v>
      </c>
      <c r="D1051" s="46" t="s">
        <v>2306</v>
      </c>
      <c r="E1051" s="47" t="s">
        <v>1119</v>
      </c>
      <c r="F1051" s="47" t="s">
        <v>1122</v>
      </c>
      <c r="G1051" s="47">
        <v>699501</v>
      </c>
      <c r="H1051" s="57">
        <v>234.95000000000002</v>
      </c>
      <c r="I1051" s="60">
        <f>IF(R1051="UP",VLOOKUP($I$1,Änderungen!$F$1:$G$4,2,FALSE),IF(OR(ISERROR(FIND("NOVOS",B1051)),ISERROR(FIND("Design ",B1051))),IF(OR(ISERROR(FIND("thanos EVO",B1051)),ISERROR(FIND("Design ",B1051))),0,96.55),19.35))</f>
        <v>0</v>
      </c>
      <c r="J1051" s="40"/>
      <c r="K1051" s="40" t="s">
        <v>1172</v>
      </c>
      <c r="L1051" s="29">
        <f>IF(K1051&lt;&gt;"",IFERROR(VLOOKUP(K1051,Rabattwerte_eintragen!$A$3:$C$24,3,FALSE),0),0)</f>
        <v>0</v>
      </c>
      <c r="M1051" s="58">
        <f>IF(H1051&lt;&gt;"",H1051*(1-L1051)+I1051*(1-VLOOKUP("A1",Rabattwerte_eintragen!$A$3:$C$26,3,FALSE)),"")</f>
        <v>234.95000000000002</v>
      </c>
      <c r="N1051" s="40"/>
      <c r="O1051" s="39" t="str">
        <f t="shared" si="19"/>
        <v>Artikel online anzeigen</v>
      </c>
      <c r="P1051" s="44"/>
      <c r="Q1051" s="49" t="s">
        <v>3406</v>
      </c>
      <c r="R1051" s="37"/>
      <c r="S1051" s="55"/>
      <c r="T1051" s="40" t="s">
        <v>1145</v>
      </c>
      <c r="U1051" s="63" t="s">
        <v>5687</v>
      </c>
    </row>
    <row r="1052" spans="1:21" x14ac:dyDescent="0.25">
      <c r="A1052" s="1">
        <v>3896</v>
      </c>
      <c r="B1052" s="46" t="s">
        <v>646</v>
      </c>
      <c r="C1052" s="46" t="s">
        <v>2221</v>
      </c>
      <c r="D1052" s="46" t="s">
        <v>2306</v>
      </c>
      <c r="E1052" s="47" t="s">
        <v>1119</v>
      </c>
      <c r="F1052" s="47" t="s">
        <v>1122</v>
      </c>
      <c r="G1052" s="47">
        <v>699518</v>
      </c>
      <c r="H1052" s="57">
        <v>235.95</v>
      </c>
      <c r="I1052" s="60">
        <f>IF(R1052="UP",VLOOKUP($I$1,Änderungen!$F$1:$G$4,2,FALSE),IF(OR(ISERROR(FIND("NOVOS",B1052)),ISERROR(FIND("Design ",B1052))),IF(OR(ISERROR(FIND("thanos EVO",B1052)),ISERROR(FIND("Design ",B1052))),0,96.55),19.35))</f>
        <v>0</v>
      </c>
      <c r="J1052" s="40"/>
      <c r="K1052" s="40" t="s">
        <v>1172</v>
      </c>
      <c r="L1052" s="29">
        <f>IF(K1052&lt;&gt;"",IFERROR(VLOOKUP(K1052,Rabattwerte_eintragen!$A$3:$C$24,3,FALSE),0),0)</f>
        <v>0</v>
      </c>
      <c r="M1052" s="58">
        <f>IF(H1052&lt;&gt;"",H1052*(1-L1052)+I1052*(1-VLOOKUP("A1",Rabattwerte_eintragen!$A$3:$C$26,3,FALSE)),"")</f>
        <v>235.95</v>
      </c>
      <c r="N1052" s="40"/>
      <c r="O1052" s="39" t="str">
        <f t="shared" si="19"/>
        <v>Artikel online anzeigen</v>
      </c>
      <c r="P1052" s="44"/>
      <c r="Q1052" s="49" t="s">
        <v>3407</v>
      </c>
      <c r="R1052" s="37"/>
      <c r="S1052" s="55"/>
      <c r="T1052" s="40" t="s">
        <v>1145</v>
      </c>
      <c r="U1052" s="63" t="s">
        <v>5688</v>
      </c>
    </row>
    <row r="1053" spans="1:21" x14ac:dyDescent="0.25">
      <c r="A1053" s="1">
        <v>3897</v>
      </c>
      <c r="B1053" s="46" t="s">
        <v>647</v>
      </c>
      <c r="C1053" s="46" t="s">
        <v>2221</v>
      </c>
      <c r="D1053" s="46" t="s">
        <v>2306</v>
      </c>
      <c r="E1053" s="47" t="s">
        <v>1119</v>
      </c>
      <c r="F1053" s="47" t="s">
        <v>1122</v>
      </c>
      <c r="G1053" s="47">
        <v>699525</v>
      </c>
      <c r="H1053" s="57">
        <v>241.29999999999998</v>
      </c>
      <c r="I1053" s="60">
        <f>IF(R1053="UP",VLOOKUP($I$1,Änderungen!$F$1:$G$4,2,FALSE),IF(OR(ISERROR(FIND("NOVOS",B1053)),ISERROR(FIND("Design ",B1053))),IF(OR(ISERROR(FIND("thanos EVO",B1053)),ISERROR(FIND("Design ",B1053))),0,96.55),19.35))</f>
        <v>0</v>
      </c>
      <c r="J1053" s="40"/>
      <c r="K1053" s="40" t="s">
        <v>1172</v>
      </c>
      <c r="L1053" s="29">
        <f>IF(K1053&lt;&gt;"",IFERROR(VLOOKUP(K1053,Rabattwerte_eintragen!$A$3:$C$24,3,FALSE),0),0)</f>
        <v>0</v>
      </c>
      <c r="M1053" s="58">
        <f>IF(H1053&lt;&gt;"",H1053*(1-L1053)+I1053*(1-VLOOKUP("A1",Rabattwerte_eintragen!$A$3:$C$26,3,FALSE)),"")</f>
        <v>241.29999999999998</v>
      </c>
      <c r="N1053" s="40"/>
      <c r="O1053" s="39" t="str">
        <f t="shared" si="19"/>
        <v>Artikel online anzeigen</v>
      </c>
      <c r="P1053" s="44"/>
      <c r="Q1053" s="49" t="s">
        <v>3408</v>
      </c>
      <c r="R1053" s="37"/>
      <c r="S1053" s="55"/>
      <c r="T1053" s="40" t="s">
        <v>1145</v>
      </c>
      <c r="U1053" s="63" t="s">
        <v>5689</v>
      </c>
    </row>
    <row r="1054" spans="1:21" x14ac:dyDescent="0.25">
      <c r="A1054" s="1">
        <v>3898</v>
      </c>
      <c r="B1054" s="46" t="s">
        <v>648</v>
      </c>
      <c r="C1054" s="46" t="s">
        <v>2221</v>
      </c>
      <c r="D1054" s="46" t="s">
        <v>2306</v>
      </c>
      <c r="E1054" s="47" t="s">
        <v>1119</v>
      </c>
      <c r="F1054" s="47" t="s">
        <v>1122</v>
      </c>
      <c r="G1054" s="47">
        <v>699532</v>
      </c>
      <c r="H1054" s="57">
        <v>303.55</v>
      </c>
      <c r="I1054" s="60">
        <f>IF(R1054="UP",VLOOKUP($I$1,Änderungen!$F$1:$G$4,2,FALSE),IF(OR(ISERROR(FIND("NOVOS",B1054)),ISERROR(FIND("Design ",B1054))),IF(OR(ISERROR(FIND("thanos EVO",B1054)),ISERROR(FIND("Design ",B1054))),0,96.55),19.35))</f>
        <v>0</v>
      </c>
      <c r="J1054" s="40"/>
      <c r="K1054" s="40" t="s">
        <v>1172</v>
      </c>
      <c r="L1054" s="29">
        <f>IF(K1054&lt;&gt;"",IFERROR(VLOOKUP(K1054,Rabattwerte_eintragen!$A$3:$C$24,3,FALSE),0),0)</f>
        <v>0</v>
      </c>
      <c r="M1054" s="58">
        <f>IF(H1054&lt;&gt;"",H1054*(1-L1054)+I1054*(1-VLOOKUP("A1",Rabattwerte_eintragen!$A$3:$C$26,3,FALSE)),"")</f>
        <v>303.55</v>
      </c>
      <c r="N1054" s="40"/>
      <c r="O1054" s="39" t="str">
        <f t="shared" si="19"/>
        <v>Artikel online anzeigen</v>
      </c>
      <c r="P1054" s="44"/>
      <c r="Q1054" s="49" t="s">
        <v>3409</v>
      </c>
      <c r="R1054" s="37"/>
      <c r="S1054" s="55"/>
      <c r="T1054" s="40" t="s">
        <v>1145</v>
      </c>
      <c r="U1054" s="63" t="s">
        <v>5690</v>
      </c>
    </row>
    <row r="1055" spans="1:21" x14ac:dyDescent="0.25">
      <c r="A1055" s="1">
        <v>3899</v>
      </c>
      <c r="B1055" s="46" t="s">
        <v>649</v>
      </c>
      <c r="C1055" s="46" t="s">
        <v>2221</v>
      </c>
      <c r="D1055" s="46" t="s">
        <v>2306</v>
      </c>
      <c r="E1055" s="47" t="s">
        <v>1119</v>
      </c>
      <c r="F1055" s="47" t="s">
        <v>1122</v>
      </c>
      <c r="G1055" s="47">
        <v>699549</v>
      </c>
      <c r="H1055" s="57">
        <v>304.54999999999995</v>
      </c>
      <c r="I1055" s="60">
        <f>IF(R1055="UP",VLOOKUP($I$1,Änderungen!$F$1:$G$4,2,FALSE),IF(OR(ISERROR(FIND("NOVOS",B1055)),ISERROR(FIND("Design ",B1055))),IF(OR(ISERROR(FIND("thanos EVO",B1055)),ISERROR(FIND("Design ",B1055))),0,96.55),19.35))</f>
        <v>0</v>
      </c>
      <c r="J1055" s="40"/>
      <c r="K1055" s="40" t="s">
        <v>1172</v>
      </c>
      <c r="L1055" s="29">
        <f>IF(K1055&lt;&gt;"",IFERROR(VLOOKUP(K1055,Rabattwerte_eintragen!$A$3:$C$24,3,FALSE),0),0)</f>
        <v>0</v>
      </c>
      <c r="M1055" s="58">
        <f>IF(H1055&lt;&gt;"",H1055*(1-L1055)+I1055*(1-VLOOKUP("A1",Rabattwerte_eintragen!$A$3:$C$26,3,FALSE)),"")</f>
        <v>304.54999999999995</v>
      </c>
      <c r="N1055" s="40"/>
      <c r="O1055" s="39" t="str">
        <f t="shared" si="19"/>
        <v>Artikel online anzeigen</v>
      </c>
      <c r="P1055" s="44"/>
      <c r="Q1055" s="49" t="s">
        <v>3410</v>
      </c>
      <c r="R1055" s="37"/>
      <c r="S1055" s="55"/>
      <c r="T1055" s="40" t="s">
        <v>1145</v>
      </c>
      <c r="U1055" s="63" t="s">
        <v>5691</v>
      </c>
    </row>
    <row r="1056" spans="1:21" x14ac:dyDescent="0.25">
      <c r="A1056" s="1">
        <v>3900</v>
      </c>
      <c r="B1056" s="46" t="s">
        <v>650</v>
      </c>
      <c r="C1056" s="46" t="s">
        <v>2221</v>
      </c>
      <c r="D1056" s="46" t="s">
        <v>2306</v>
      </c>
      <c r="E1056" s="47" t="s">
        <v>1119</v>
      </c>
      <c r="F1056" s="47" t="s">
        <v>1122</v>
      </c>
      <c r="G1056" s="47">
        <v>699556</v>
      </c>
      <c r="H1056" s="57">
        <v>309.89999999999998</v>
      </c>
      <c r="I1056" s="60">
        <f>IF(R1056="UP",VLOOKUP($I$1,Änderungen!$F$1:$G$4,2,FALSE),IF(OR(ISERROR(FIND("NOVOS",B1056)),ISERROR(FIND("Design ",B1056))),IF(OR(ISERROR(FIND("thanos EVO",B1056)),ISERROR(FIND("Design ",B1056))),0,96.55),19.35))</f>
        <v>0</v>
      </c>
      <c r="J1056" s="40"/>
      <c r="K1056" s="40" t="s">
        <v>1172</v>
      </c>
      <c r="L1056" s="29">
        <f>IF(K1056&lt;&gt;"",IFERROR(VLOOKUP(K1056,Rabattwerte_eintragen!$A$3:$C$24,3,FALSE),0),0)</f>
        <v>0</v>
      </c>
      <c r="M1056" s="58">
        <f>IF(H1056&lt;&gt;"",H1056*(1-L1056)+I1056*(1-VLOOKUP("A1",Rabattwerte_eintragen!$A$3:$C$26,3,FALSE)),"")</f>
        <v>309.89999999999998</v>
      </c>
      <c r="N1056" s="40"/>
      <c r="O1056" s="39" t="str">
        <f t="shared" si="19"/>
        <v>Artikel online anzeigen</v>
      </c>
      <c r="P1056" s="44"/>
      <c r="Q1056" s="49" t="s">
        <v>3411</v>
      </c>
      <c r="R1056" s="37"/>
      <c r="S1056" s="55"/>
      <c r="T1056" s="40" t="s">
        <v>1145</v>
      </c>
      <c r="U1056" s="63" t="s">
        <v>5692</v>
      </c>
    </row>
    <row r="1057" spans="1:21" x14ac:dyDescent="0.25">
      <c r="A1057" s="1">
        <v>3889</v>
      </c>
      <c r="B1057" s="46" t="s">
        <v>639</v>
      </c>
      <c r="C1057" s="46" t="s">
        <v>2221</v>
      </c>
      <c r="D1057" s="46" t="s">
        <v>2306</v>
      </c>
      <c r="E1057" s="47" t="s">
        <v>1119</v>
      </c>
      <c r="F1057" s="47" t="s">
        <v>1122</v>
      </c>
      <c r="G1057" s="47">
        <v>666220</v>
      </c>
      <c r="H1057" s="57">
        <v>234.95000000000002</v>
      </c>
      <c r="I1057" s="60">
        <f>IF(R1057="UP",VLOOKUP($I$1,Änderungen!$F$1:$G$4,2,FALSE),IF(OR(ISERROR(FIND("NOVOS",B1057)),ISERROR(FIND("Design ",B1057))),IF(OR(ISERROR(FIND("thanos EVO",B1057)),ISERROR(FIND("Design ",B1057))),0,96.55),19.35))</f>
        <v>0</v>
      </c>
      <c r="J1057" s="40"/>
      <c r="K1057" s="40" t="s">
        <v>1172</v>
      </c>
      <c r="L1057" s="29">
        <f>IF(K1057&lt;&gt;"",IFERROR(VLOOKUP(K1057,Rabattwerte_eintragen!$A$3:$C$24,3,FALSE),0),0)</f>
        <v>0</v>
      </c>
      <c r="M1057" s="58">
        <f>IF(H1057&lt;&gt;"",H1057*(1-L1057)+I1057*(1-VLOOKUP("A1",Rabattwerte_eintragen!$A$3:$C$26,3,FALSE)),"")</f>
        <v>234.95000000000002</v>
      </c>
      <c r="N1057" s="40"/>
      <c r="O1057" s="39" t="str">
        <f t="shared" si="19"/>
        <v>Artikel online anzeigen</v>
      </c>
      <c r="P1057" s="44"/>
      <c r="Q1057" s="49" t="s">
        <v>3412</v>
      </c>
      <c r="R1057" s="37"/>
      <c r="S1057" s="55"/>
      <c r="T1057" s="40" t="s">
        <v>1145</v>
      </c>
      <c r="U1057" s="63" t="s">
        <v>5693</v>
      </c>
    </row>
    <row r="1058" spans="1:21" x14ac:dyDescent="0.25">
      <c r="A1058" s="1">
        <v>3890</v>
      </c>
      <c r="B1058" s="46" t="s">
        <v>640</v>
      </c>
      <c r="C1058" s="46" t="s">
        <v>2221</v>
      </c>
      <c r="D1058" s="46" t="s">
        <v>2306</v>
      </c>
      <c r="E1058" s="47" t="s">
        <v>1119</v>
      </c>
      <c r="F1058" s="47" t="s">
        <v>1122</v>
      </c>
      <c r="G1058" s="47">
        <v>666237</v>
      </c>
      <c r="H1058" s="57">
        <v>235.95</v>
      </c>
      <c r="I1058" s="60">
        <f>IF(R1058="UP",VLOOKUP($I$1,Änderungen!$F$1:$G$4,2,FALSE),IF(OR(ISERROR(FIND("NOVOS",B1058)),ISERROR(FIND("Design ",B1058))),IF(OR(ISERROR(FIND("thanos EVO",B1058)),ISERROR(FIND("Design ",B1058))),0,96.55),19.35))</f>
        <v>0</v>
      </c>
      <c r="J1058" s="40"/>
      <c r="K1058" s="40" t="s">
        <v>1172</v>
      </c>
      <c r="L1058" s="29">
        <f>IF(K1058&lt;&gt;"",IFERROR(VLOOKUP(K1058,Rabattwerte_eintragen!$A$3:$C$24,3,FALSE),0),0)</f>
        <v>0</v>
      </c>
      <c r="M1058" s="58">
        <f>IF(H1058&lt;&gt;"",H1058*(1-L1058)+I1058*(1-VLOOKUP("A1",Rabattwerte_eintragen!$A$3:$C$26,3,FALSE)),"")</f>
        <v>235.95</v>
      </c>
      <c r="N1058" s="40"/>
      <c r="O1058" s="39" t="str">
        <f t="shared" si="19"/>
        <v>Artikel online anzeigen</v>
      </c>
      <c r="P1058" s="44"/>
      <c r="Q1058" s="49" t="s">
        <v>3413</v>
      </c>
      <c r="R1058" s="37"/>
      <c r="S1058" s="55"/>
      <c r="T1058" s="40" t="s">
        <v>1145</v>
      </c>
      <c r="U1058" s="63" t="s">
        <v>5694</v>
      </c>
    </row>
    <row r="1059" spans="1:21" x14ac:dyDescent="0.25">
      <c r="A1059" s="1">
        <v>3891</v>
      </c>
      <c r="B1059" s="46" t="s">
        <v>641</v>
      </c>
      <c r="C1059" s="46" t="s">
        <v>2221</v>
      </c>
      <c r="D1059" s="46" t="s">
        <v>2306</v>
      </c>
      <c r="E1059" s="47" t="s">
        <v>1119</v>
      </c>
      <c r="F1059" s="47" t="s">
        <v>1122</v>
      </c>
      <c r="G1059" s="47">
        <v>666244</v>
      </c>
      <c r="H1059" s="57">
        <v>241.29999999999998</v>
      </c>
      <c r="I1059" s="60">
        <f>IF(R1059="UP",VLOOKUP($I$1,Änderungen!$F$1:$G$4,2,FALSE),IF(OR(ISERROR(FIND("NOVOS",B1059)),ISERROR(FIND("Design ",B1059))),IF(OR(ISERROR(FIND("thanos EVO",B1059)),ISERROR(FIND("Design ",B1059))),0,96.55),19.35))</f>
        <v>0</v>
      </c>
      <c r="J1059" s="40"/>
      <c r="K1059" s="40" t="s">
        <v>1172</v>
      </c>
      <c r="L1059" s="29">
        <f>IF(K1059&lt;&gt;"",IFERROR(VLOOKUP(K1059,Rabattwerte_eintragen!$A$3:$C$24,3,FALSE),0),0)</f>
        <v>0</v>
      </c>
      <c r="M1059" s="58">
        <f>IF(H1059&lt;&gt;"",H1059*(1-L1059)+I1059*(1-VLOOKUP("A1",Rabattwerte_eintragen!$A$3:$C$26,3,FALSE)),"")</f>
        <v>241.29999999999998</v>
      </c>
      <c r="N1059" s="40"/>
      <c r="O1059" s="39" t="str">
        <f t="shared" si="19"/>
        <v>Artikel online anzeigen</v>
      </c>
      <c r="P1059" s="44"/>
      <c r="Q1059" s="49" t="s">
        <v>3414</v>
      </c>
      <c r="R1059" s="37"/>
      <c r="S1059" s="55"/>
      <c r="T1059" s="40" t="s">
        <v>1145</v>
      </c>
      <c r="U1059" s="63" t="s">
        <v>5695</v>
      </c>
    </row>
    <row r="1060" spans="1:21" x14ac:dyDescent="0.25">
      <c r="A1060" s="1">
        <v>3892</v>
      </c>
      <c r="B1060" s="46" t="s">
        <v>642</v>
      </c>
      <c r="C1060" s="46" t="s">
        <v>2221</v>
      </c>
      <c r="D1060" s="46" t="s">
        <v>2306</v>
      </c>
      <c r="E1060" s="47" t="s">
        <v>1119</v>
      </c>
      <c r="F1060" s="47" t="s">
        <v>1122</v>
      </c>
      <c r="G1060" s="47">
        <v>666251</v>
      </c>
      <c r="H1060" s="57">
        <v>303.55</v>
      </c>
      <c r="I1060" s="60">
        <f>IF(R1060="UP",VLOOKUP($I$1,Änderungen!$F$1:$G$4,2,FALSE),IF(OR(ISERROR(FIND("NOVOS",B1060)),ISERROR(FIND("Design ",B1060))),IF(OR(ISERROR(FIND("thanos EVO",B1060)),ISERROR(FIND("Design ",B1060))),0,96.55),19.35))</f>
        <v>0</v>
      </c>
      <c r="J1060" s="40"/>
      <c r="K1060" s="40" t="s">
        <v>1172</v>
      </c>
      <c r="L1060" s="29">
        <f>IF(K1060&lt;&gt;"",IFERROR(VLOOKUP(K1060,Rabattwerte_eintragen!$A$3:$C$24,3,FALSE),0),0)</f>
        <v>0</v>
      </c>
      <c r="M1060" s="58">
        <f>IF(H1060&lt;&gt;"",H1060*(1-L1060)+I1060*(1-VLOOKUP("A1",Rabattwerte_eintragen!$A$3:$C$26,3,FALSE)),"")</f>
        <v>303.55</v>
      </c>
      <c r="N1060" s="40"/>
      <c r="O1060" s="39" t="str">
        <f t="shared" si="19"/>
        <v>Artikel online anzeigen</v>
      </c>
      <c r="P1060" s="44"/>
      <c r="Q1060" s="49" t="s">
        <v>3415</v>
      </c>
      <c r="R1060" s="37"/>
      <c r="S1060" s="55"/>
      <c r="T1060" s="40" t="s">
        <v>1145</v>
      </c>
      <c r="U1060" s="63" t="s">
        <v>5696</v>
      </c>
    </row>
    <row r="1061" spans="1:21" x14ac:dyDescent="0.25">
      <c r="A1061" s="1">
        <v>3893</v>
      </c>
      <c r="B1061" s="46" t="s">
        <v>643</v>
      </c>
      <c r="C1061" s="46" t="s">
        <v>2221</v>
      </c>
      <c r="D1061" s="46" t="s">
        <v>2306</v>
      </c>
      <c r="E1061" s="47" t="s">
        <v>1119</v>
      </c>
      <c r="F1061" s="47" t="s">
        <v>1122</v>
      </c>
      <c r="G1061" s="47">
        <v>666268</v>
      </c>
      <c r="H1061" s="57">
        <v>304.54999999999995</v>
      </c>
      <c r="I1061" s="60">
        <f>IF(R1061="UP",VLOOKUP($I$1,Änderungen!$F$1:$G$4,2,FALSE),IF(OR(ISERROR(FIND("NOVOS",B1061)),ISERROR(FIND("Design ",B1061))),IF(OR(ISERROR(FIND("thanos EVO",B1061)),ISERROR(FIND("Design ",B1061))),0,96.55),19.35))</f>
        <v>0</v>
      </c>
      <c r="J1061" s="40"/>
      <c r="K1061" s="40" t="s">
        <v>1172</v>
      </c>
      <c r="L1061" s="29">
        <f>IF(K1061&lt;&gt;"",IFERROR(VLOOKUP(K1061,Rabattwerte_eintragen!$A$3:$C$24,3,FALSE),0),0)</f>
        <v>0</v>
      </c>
      <c r="M1061" s="58">
        <f>IF(H1061&lt;&gt;"",H1061*(1-L1061)+I1061*(1-VLOOKUP("A1",Rabattwerte_eintragen!$A$3:$C$26,3,FALSE)),"")</f>
        <v>304.54999999999995</v>
      </c>
      <c r="N1061" s="40"/>
      <c r="O1061" s="39" t="str">
        <f t="shared" si="19"/>
        <v>Artikel online anzeigen</v>
      </c>
      <c r="P1061" s="44"/>
      <c r="Q1061" s="49" t="s">
        <v>3416</v>
      </c>
      <c r="R1061" s="37"/>
      <c r="S1061" s="55"/>
      <c r="T1061" s="40" t="s">
        <v>1145</v>
      </c>
      <c r="U1061" s="63" t="s">
        <v>5697</v>
      </c>
    </row>
    <row r="1062" spans="1:21" x14ac:dyDescent="0.25">
      <c r="A1062" s="1">
        <v>3894</v>
      </c>
      <c r="B1062" s="46" t="s">
        <v>644</v>
      </c>
      <c r="C1062" s="46" t="s">
        <v>2221</v>
      </c>
      <c r="D1062" s="46" t="s">
        <v>2306</v>
      </c>
      <c r="E1062" s="47" t="s">
        <v>1119</v>
      </c>
      <c r="F1062" s="47" t="s">
        <v>1122</v>
      </c>
      <c r="G1062" s="47">
        <v>666275</v>
      </c>
      <c r="H1062" s="57">
        <v>309.89999999999998</v>
      </c>
      <c r="I1062" s="60">
        <f>IF(R1062="UP",VLOOKUP($I$1,Änderungen!$F$1:$G$4,2,FALSE),IF(OR(ISERROR(FIND("NOVOS",B1062)),ISERROR(FIND("Design ",B1062))),IF(OR(ISERROR(FIND("thanos EVO",B1062)),ISERROR(FIND("Design ",B1062))),0,96.55),19.35))</f>
        <v>0</v>
      </c>
      <c r="J1062" s="40"/>
      <c r="K1062" s="40" t="s">
        <v>1172</v>
      </c>
      <c r="L1062" s="29">
        <f>IF(K1062&lt;&gt;"",IFERROR(VLOOKUP(K1062,Rabattwerte_eintragen!$A$3:$C$24,3,FALSE),0),0)</f>
        <v>0</v>
      </c>
      <c r="M1062" s="58">
        <f>IF(H1062&lt;&gt;"",H1062*(1-L1062)+I1062*(1-VLOOKUP("A1",Rabattwerte_eintragen!$A$3:$C$26,3,FALSE)),"")</f>
        <v>309.89999999999998</v>
      </c>
      <c r="N1062" s="40"/>
      <c r="O1062" s="39" t="str">
        <f t="shared" si="19"/>
        <v>Artikel online anzeigen</v>
      </c>
      <c r="P1062" s="44"/>
      <c r="Q1062" s="49" t="s">
        <v>3417</v>
      </c>
      <c r="R1062" s="37"/>
      <c r="S1062" s="55"/>
      <c r="T1062" s="40" t="s">
        <v>1145</v>
      </c>
      <c r="U1062" s="63" t="s">
        <v>5698</v>
      </c>
    </row>
    <row r="1063" spans="1:21" x14ac:dyDescent="0.25">
      <c r="A1063" s="1">
        <v>7615</v>
      </c>
      <c r="B1063" s="46" t="s">
        <v>1662</v>
      </c>
      <c r="C1063" s="46" t="s">
        <v>2221</v>
      </c>
      <c r="D1063" s="46" t="s">
        <v>2307</v>
      </c>
      <c r="E1063" s="47" t="s">
        <v>1119</v>
      </c>
      <c r="F1063" s="47" t="s">
        <v>1122</v>
      </c>
      <c r="G1063" s="47">
        <v>37662</v>
      </c>
      <c r="H1063" s="57">
        <v>81.95</v>
      </c>
      <c r="I1063" s="60">
        <f>IF(R1063="UP",VLOOKUP($I$1,Änderungen!$F$1:$G$4,2,FALSE),IF(OR(ISERROR(FIND("NOVOS",B1063)),ISERROR(FIND("Design ",B1063))),IF(OR(ISERROR(FIND("thanos EVO",B1063)),ISERROR(FIND("Design ",B1063))),0,96.55),19.35))</f>
        <v>0</v>
      </c>
      <c r="J1063" s="40"/>
      <c r="K1063" s="40" t="s">
        <v>1171</v>
      </c>
      <c r="L1063" s="29">
        <f>IF(K1063&lt;&gt;"",IFERROR(VLOOKUP(K1063,Rabattwerte_eintragen!$A$3:$C$24,3,FALSE),0),0)</f>
        <v>0</v>
      </c>
      <c r="M1063" s="58">
        <f>IF(H1063&lt;&gt;"",H1063*(1-L1063)+I1063*(1-VLOOKUP("A1",Rabattwerte_eintragen!$A$3:$C$26,3,FALSE)),"")</f>
        <v>81.95</v>
      </c>
      <c r="N1063" s="40"/>
      <c r="O1063" s="39" t="str">
        <f t="shared" si="19"/>
        <v>Artikel online anzeigen</v>
      </c>
      <c r="P1063" s="44"/>
      <c r="Q1063" s="49" t="s">
        <v>3418</v>
      </c>
      <c r="R1063" s="37"/>
      <c r="S1063" s="55"/>
      <c r="T1063" s="40" t="s">
        <v>1145</v>
      </c>
      <c r="U1063" s="63" t="s">
        <v>4458</v>
      </c>
    </row>
    <row r="1064" spans="1:21" x14ac:dyDescent="0.25">
      <c r="A1064" s="1">
        <v>7619</v>
      </c>
      <c r="B1064" s="46" t="s">
        <v>1663</v>
      </c>
      <c r="C1064" s="46" t="s">
        <v>2221</v>
      </c>
      <c r="D1064" s="46" t="s">
        <v>2307</v>
      </c>
      <c r="E1064" s="47" t="s">
        <v>1119</v>
      </c>
      <c r="F1064" s="47" t="s">
        <v>1122</v>
      </c>
      <c r="G1064" s="47">
        <v>27717</v>
      </c>
      <c r="H1064" s="57">
        <v>84.05</v>
      </c>
      <c r="I1064" s="60">
        <f>IF(R1064="UP",VLOOKUP($I$1,Änderungen!$F$1:$G$4,2,FALSE),IF(OR(ISERROR(FIND("NOVOS",B1064)),ISERROR(FIND("Design ",B1064))),IF(OR(ISERROR(FIND("thanos EVO",B1064)),ISERROR(FIND("Design ",B1064))),0,96.55),19.35))</f>
        <v>0</v>
      </c>
      <c r="J1064" s="40"/>
      <c r="K1064" s="40" t="s">
        <v>1171</v>
      </c>
      <c r="L1064" s="29">
        <f>IF(K1064&lt;&gt;"",IFERROR(VLOOKUP(K1064,Rabattwerte_eintragen!$A$3:$C$24,3,FALSE),0),0)</f>
        <v>0</v>
      </c>
      <c r="M1064" s="58">
        <f>IF(H1064&lt;&gt;"",H1064*(1-L1064)+I1064*(1-VLOOKUP("A1",Rabattwerte_eintragen!$A$3:$C$26,3,FALSE)),"")</f>
        <v>84.05</v>
      </c>
      <c r="N1064" s="40"/>
      <c r="O1064" s="39" t="str">
        <f t="shared" si="19"/>
        <v>Artikel online anzeigen</v>
      </c>
      <c r="P1064" s="44"/>
      <c r="Q1064" s="49" t="s">
        <v>3419</v>
      </c>
      <c r="R1064" s="37"/>
      <c r="S1064" s="55"/>
      <c r="T1064" s="40" t="s">
        <v>1145</v>
      </c>
      <c r="U1064" s="63" t="s">
        <v>4459</v>
      </c>
    </row>
    <row r="1065" spans="1:21" x14ac:dyDescent="0.25">
      <c r="A1065" s="1">
        <v>7626</v>
      </c>
      <c r="B1065" s="46" t="s">
        <v>1664</v>
      </c>
      <c r="C1065" s="46" t="s">
        <v>2221</v>
      </c>
      <c r="D1065" s="46" t="s">
        <v>2307</v>
      </c>
      <c r="E1065" s="47" t="s">
        <v>1119</v>
      </c>
      <c r="F1065" s="47" t="s">
        <v>1122</v>
      </c>
      <c r="G1065" s="47">
        <v>27724</v>
      </c>
      <c r="H1065" s="57">
        <v>86.6</v>
      </c>
      <c r="I1065" s="60">
        <f>IF(R1065="UP",VLOOKUP($I$1,Änderungen!$F$1:$G$4,2,FALSE),IF(OR(ISERROR(FIND("NOVOS",B1065)),ISERROR(FIND("Design ",B1065))),IF(OR(ISERROR(FIND("thanos EVO",B1065)),ISERROR(FIND("Design ",B1065))),0,96.55),19.35))</f>
        <v>0</v>
      </c>
      <c r="J1065" s="40"/>
      <c r="K1065" s="40" t="s">
        <v>1171</v>
      </c>
      <c r="L1065" s="29">
        <f>IF(K1065&lt;&gt;"",IFERROR(VLOOKUP(K1065,Rabattwerte_eintragen!$A$3:$C$24,3,FALSE),0),0)</f>
        <v>0</v>
      </c>
      <c r="M1065" s="58">
        <f>IF(H1065&lt;&gt;"",H1065*(1-L1065)+I1065*(1-VLOOKUP("A1",Rabattwerte_eintragen!$A$3:$C$26,3,FALSE)),"")</f>
        <v>86.6</v>
      </c>
      <c r="N1065" s="40"/>
      <c r="O1065" s="39" t="str">
        <f t="shared" si="19"/>
        <v>Artikel online anzeigen</v>
      </c>
      <c r="P1065" s="44"/>
      <c r="Q1065" s="49" t="s">
        <v>3420</v>
      </c>
      <c r="R1065" s="37"/>
      <c r="S1065" s="55"/>
      <c r="T1065" s="40" t="s">
        <v>1145</v>
      </c>
      <c r="U1065" s="63" t="s">
        <v>4460</v>
      </c>
    </row>
    <row r="1066" spans="1:21" x14ac:dyDescent="0.25">
      <c r="A1066" s="1">
        <v>7630</v>
      </c>
      <c r="B1066" s="46" t="s">
        <v>1665</v>
      </c>
      <c r="C1066" s="46" t="s">
        <v>2221</v>
      </c>
      <c r="D1066" s="46" t="s">
        <v>2307</v>
      </c>
      <c r="E1066" s="47" t="s">
        <v>1119</v>
      </c>
      <c r="F1066" s="47" t="s">
        <v>1122</v>
      </c>
      <c r="G1066" s="47">
        <v>27731</v>
      </c>
      <c r="H1066" s="57">
        <v>90</v>
      </c>
      <c r="I1066" s="60">
        <f>IF(R1066="UP",VLOOKUP($I$1,Änderungen!$F$1:$G$4,2,FALSE),IF(OR(ISERROR(FIND("NOVOS",B1066)),ISERROR(FIND("Design ",B1066))),IF(OR(ISERROR(FIND("thanos EVO",B1066)),ISERROR(FIND("Design ",B1066))),0,96.55),19.35))</f>
        <v>0</v>
      </c>
      <c r="J1066" s="40"/>
      <c r="K1066" s="40" t="s">
        <v>1171</v>
      </c>
      <c r="L1066" s="29">
        <f>IF(K1066&lt;&gt;"",IFERROR(VLOOKUP(K1066,Rabattwerte_eintragen!$A$3:$C$24,3,FALSE),0),0)</f>
        <v>0</v>
      </c>
      <c r="M1066" s="58">
        <f>IF(H1066&lt;&gt;"",H1066*(1-L1066)+I1066*(1-VLOOKUP("A1",Rabattwerte_eintragen!$A$3:$C$26,3,FALSE)),"")</f>
        <v>90</v>
      </c>
      <c r="N1066" s="40"/>
      <c r="O1066" s="39" t="str">
        <f t="shared" si="19"/>
        <v>Artikel online anzeigen</v>
      </c>
      <c r="P1066" s="44"/>
      <c r="Q1066" s="49" t="s">
        <v>3421</v>
      </c>
      <c r="R1066" s="37"/>
      <c r="S1066" s="55"/>
      <c r="T1066" s="40" t="s">
        <v>1145</v>
      </c>
      <c r="U1066" s="63" t="s">
        <v>4461</v>
      </c>
    </row>
    <row r="1067" spans="1:21" x14ac:dyDescent="0.25">
      <c r="A1067" s="1">
        <v>7635</v>
      </c>
      <c r="B1067" s="46" t="s">
        <v>1666</v>
      </c>
      <c r="C1067" s="46" t="s">
        <v>2221</v>
      </c>
      <c r="D1067" s="46" t="s">
        <v>2307</v>
      </c>
      <c r="E1067" s="47" t="s">
        <v>1119</v>
      </c>
      <c r="F1067" s="47" t="s">
        <v>1122</v>
      </c>
      <c r="G1067" s="47">
        <v>27748</v>
      </c>
      <c r="H1067" s="57">
        <v>90.75</v>
      </c>
      <c r="I1067" s="60">
        <f>IF(R1067="UP",VLOOKUP($I$1,Änderungen!$F$1:$G$4,2,FALSE),IF(OR(ISERROR(FIND("NOVOS",B1067)),ISERROR(FIND("Design ",B1067))),IF(OR(ISERROR(FIND("thanos EVO",B1067)),ISERROR(FIND("Design ",B1067))),0,96.55),19.35))</f>
        <v>0</v>
      </c>
      <c r="J1067" s="40"/>
      <c r="K1067" s="40" t="s">
        <v>1171</v>
      </c>
      <c r="L1067" s="29">
        <f>IF(K1067&lt;&gt;"",IFERROR(VLOOKUP(K1067,Rabattwerte_eintragen!$A$3:$C$24,3,FALSE),0),0)</f>
        <v>0</v>
      </c>
      <c r="M1067" s="58">
        <f>IF(H1067&lt;&gt;"",H1067*(1-L1067)+I1067*(1-VLOOKUP("A1",Rabattwerte_eintragen!$A$3:$C$26,3,FALSE)),"")</f>
        <v>90.75</v>
      </c>
      <c r="N1067" s="40"/>
      <c r="O1067" s="39" t="str">
        <f t="shared" si="19"/>
        <v>Artikel online anzeigen</v>
      </c>
      <c r="P1067" s="44"/>
      <c r="Q1067" s="49" t="s">
        <v>3422</v>
      </c>
      <c r="R1067" s="37"/>
      <c r="S1067" s="55"/>
      <c r="T1067" s="40" t="s">
        <v>1145</v>
      </c>
      <c r="U1067" s="63" t="s">
        <v>4462</v>
      </c>
    </row>
    <row r="1068" spans="1:21" x14ac:dyDescent="0.25">
      <c r="A1068" s="1">
        <v>7639</v>
      </c>
      <c r="B1068" s="46" t="s">
        <v>1667</v>
      </c>
      <c r="C1068" s="46" t="s">
        <v>2221</v>
      </c>
      <c r="D1068" s="46" t="s">
        <v>2307</v>
      </c>
      <c r="E1068" s="47" t="s">
        <v>1119</v>
      </c>
      <c r="F1068" s="47" t="s">
        <v>1122</v>
      </c>
      <c r="G1068" s="47">
        <v>27755</v>
      </c>
      <c r="H1068" s="57">
        <v>95.95</v>
      </c>
      <c r="I1068" s="60">
        <f>IF(R1068="UP",VLOOKUP($I$1,Änderungen!$F$1:$G$4,2,FALSE),IF(OR(ISERROR(FIND("NOVOS",B1068)),ISERROR(FIND("Design ",B1068))),IF(OR(ISERROR(FIND("thanos EVO",B1068)),ISERROR(FIND("Design ",B1068))),0,96.55),19.35))</f>
        <v>0</v>
      </c>
      <c r="J1068" s="40"/>
      <c r="K1068" s="40" t="s">
        <v>1171</v>
      </c>
      <c r="L1068" s="29">
        <f>IF(K1068&lt;&gt;"",IFERROR(VLOOKUP(K1068,Rabattwerte_eintragen!$A$3:$C$24,3,FALSE),0),0)</f>
        <v>0</v>
      </c>
      <c r="M1068" s="58">
        <f>IF(H1068&lt;&gt;"",H1068*(1-L1068)+I1068*(1-VLOOKUP("A1",Rabattwerte_eintragen!$A$3:$C$26,3,FALSE)),"")</f>
        <v>95.95</v>
      </c>
      <c r="N1068" s="40"/>
      <c r="O1068" s="39" t="str">
        <f t="shared" si="19"/>
        <v>Artikel online anzeigen</v>
      </c>
      <c r="P1068" s="44"/>
      <c r="Q1068" s="49" t="s">
        <v>3423</v>
      </c>
      <c r="R1068" s="37"/>
      <c r="S1068" s="55"/>
      <c r="T1068" s="40" t="s">
        <v>1145</v>
      </c>
      <c r="U1068" s="63" t="s">
        <v>4463</v>
      </c>
    </row>
    <row r="1069" spans="1:21" x14ac:dyDescent="0.25">
      <c r="A1069" s="1">
        <v>7569</v>
      </c>
      <c r="B1069" s="46" t="s">
        <v>1668</v>
      </c>
      <c r="C1069" s="46" t="s">
        <v>2221</v>
      </c>
      <c r="D1069" s="46" t="s">
        <v>2307</v>
      </c>
      <c r="E1069" s="47" t="s">
        <v>1119</v>
      </c>
      <c r="F1069" s="47" t="s">
        <v>1122</v>
      </c>
      <c r="G1069" s="47">
        <v>27823</v>
      </c>
      <c r="H1069" s="57">
        <v>85.7</v>
      </c>
      <c r="I1069" s="60">
        <f>IF(R1069="UP",VLOOKUP($I$1,Änderungen!$F$1:$G$4,2,FALSE),IF(OR(ISERROR(FIND("NOVOS",B1069)),ISERROR(FIND("Design ",B1069))),IF(OR(ISERROR(FIND("thanos EVO",B1069)),ISERROR(FIND("Design ",B1069))),0,96.55),19.35))</f>
        <v>0</v>
      </c>
      <c r="J1069" s="40"/>
      <c r="K1069" s="40" t="s">
        <v>1171</v>
      </c>
      <c r="L1069" s="29">
        <f>IF(K1069&lt;&gt;"",IFERROR(VLOOKUP(K1069,Rabattwerte_eintragen!$A$3:$C$24,3,FALSE),0),0)</f>
        <v>0</v>
      </c>
      <c r="M1069" s="58">
        <f>IF(H1069&lt;&gt;"",H1069*(1-L1069)+I1069*(1-VLOOKUP("A1",Rabattwerte_eintragen!$A$3:$C$26,3,FALSE)),"")</f>
        <v>85.7</v>
      </c>
      <c r="N1069" s="40"/>
      <c r="O1069" s="39" t="str">
        <f t="shared" si="19"/>
        <v>Artikel online anzeigen</v>
      </c>
      <c r="P1069" s="44"/>
      <c r="Q1069" s="49" t="s">
        <v>3424</v>
      </c>
      <c r="R1069" s="37"/>
      <c r="S1069" s="55"/>
      <c r="T1069" s="40" t="s">
        <v>1145</v>
      </c>
      <c r="U1069" s="63" t="s">
        <v>4464</v>
      </c>
    </row>
    <row r="1070" spans="1:21" x14ac:dyDescent="0.25">
      <c r="A1070" s="1">
        <v>7573</v>
      </c>
      <c r="B1070" s="46" t="s">
        <v>1669</v>
      </c>
      <c r="C1070" s="46" t="s">
        <v>2221</v>
      </c>
      <c r="D1070" s="46" t="s">
        <v>2307</v>
      </c>
      <c r="E1070" s="47" t="s">
        <v>1119</v>
      </c>
      <c r="F1070" s="47" t="s">
        <v>1122</v>
      </c>
      <c r="G1070" s="47">
        <v>27830</v>
      </c>
      <c r="H1070" s="57">
        <v>87.75</v>
      </c>
      <c r="I1070" s="60">
        <f>IF(R1070="UP",VLOOKUP($I$1,Änderungen!$F$1:$G$4,2,FALSE),IF(OR(ISERROR(FIND("NOVOS",B1070)),ISERROR(FIND("Design ",B1070))),IF(OR(ISERROR(FIND("thanos EVO",B1070)),ISERROR(FIND("Design ",B1070))),0,96.55),19.35))</f>
        <v>0</v>
      </c>
      <c r="J1070" s="40"/>
      <c r="K1070" s="40" t="s">
        <v>1171</v>
      </c>
      <c r="L1070" s="29">
        <f>IF(K1070&lt;&gt;"",IFERROR(VLOOKUP(K1070,Rabattwerte_eintragen!$A$3:$C$24,3,FALSE),0),0)</f>
        <v>0</v>
      </c>
      <c r="M1070" s="58">
        <f>IF(H1070&lt;&gt;"",H1070*(1-L1070)+I1070*(1-VLOOKUP("A1",Rabattwerte_eintragen!$A$3:$C$26,3,FALSE)),"")</f>
        <v>87.75</v>
      </c>
      <c r="N1070" s="40"/>
      <c r="O1070" s="39" t="str">
        <f t="shared" si="19"/>
        <v>Artikel online anzeigen</v>
      </c>
      <c r="P1070" s="44"/>
      <c r="Q1070" s="49" t="s">
        <v>3425</v>
      </c>
      <c r="R1070" s="37"/>
      <c r="S1070" s="55"/>
      <c r="T1070" s="40" t="s">
        <v>1145</v>
      </c>
      <c r="U1070" s="63" t="s">
        <v>4465</v>
      </c>
    </row>
    <row r="1071" spans="1:21" x14ac:dyDescent="0.25">
      <c r="A1071" s="1">
        <v>7576</v>
      </c>
      <c r="B1071" s="46" t="s">
        <v>1670</v>
      </c>
      <c r="C1071" s="46" t="s">
        <v>2221</v>
      </c>
      <c r="D1071" s="46" t="s">
        <v>2307</v>
      </c>
      <c r="E1071" s="47" t="s">
        <v>1119</v>
      </c>
      <c r="F1071" s="47" t="s">
        <v>1122</v>
      </c>
      <c r="G1071" s="47">
        <v>27847</v>
      </c>
      <c r="H1071" s="57">
        <v>90.3</v>
      </c>
      <c r="I1071" s="60">
        <f>IF(R1071="UP",VLOOKUP($I$1,Änderungen!$F$1:$G$4,2,FALSE),IF(OR(ISERROR(FIND("NOVOS",B1071)),ISERROR(FIND("Design ",B1071))),IF(OR(ISERROR(FIND("thanos EVO",B1071)),ISERROR(FIND("Design ",B1071))),0,96.55),19.35))</f>
        <v>0</v>
      </c>
      <c r="J1071" s="40"/>
      <c r="K1071" s="40" t="s">
        <v>1171</v>
      </c>
      <c r="L1071" s="29">
        <f>IF(K1071&lt;&gt;"",IFERROR(VLOOKUP(K1071,Rabattwerte_eintragen!$A$3:$C$24,3,FALSE),0),0)</f>
        <v>0</v>
      </c>
      <c r="M1071" s="58">
        <f>IF(H1071&lt;&gt;"",H1071*(1-L1071)+I1071*(1-VLOOKUP("A1",Rabattwerte_eintragen!$A$3:$C$26,3,FALSE)),"")</f>
        <v>90.3</v>
      </c>
      <c r="N1071" s="40"/>
      <c r="O1071" s="39" t="str">
        <f t="shared" si="19"/>
        <v>Artikel online anzeigen</v>
      </c>
      <c r="P1071" s="44"/>
      <c r="Q1071" s="49" t="s">
        <v>3426</v>
      </c>
      <c r="R1071" s="37"/>
      <c r="S1071" s="55"/>
      <c r="T1071" s="40" t="s">
        <v>1145</v>
      </c>
      <c r="U1071" s="63" t="s">
        <v>4466</v>
      </c>
    </row>
    <row r="1072" spans="1:21" x14ac:dyDescent="0.25">
      <c r="A1072" s="1">
        <v>7580</v>
      </c>
      <c r="B1072" s="46" t="s">
        <v>1671</v>
      </c>
      <c r="C1072" s="46" t="s">
        <v>2221</v>
      </c>
      <c r="D1072" s="46" t="s">
        <v>2307</v>
      </c>
      <c r="E1072" s="47" t="s">
        <v>1119</v>
      </c>
      <c r="F1072" s="47" t="s">
        <v>1122</v>
      </c>
      <c r="G1072" s="47">
        <v>27854</v>
      </c>
      <c r="H1072" s="57">
        <v>93.699999999999989</v>
      </c>
      <c r="I1072" s="60">
        <f>IF(R1072="UP",VLOOKUP($I$1,Änderungen!$F$1:$G$4,2,FALSE),IF(OR(ISERROR(FIND("NOVOS",B1072)),ISERROR(FIND("Design ",B1072))),IF(OR(ISERROR(FIND("thanos EVO",B1072)),ISERROR(FIND("Design ",B1072))),0,96.55),19.35))</f>
        <v>0</v>
      </c>
      <c r="J1072" s="40"/>
      <c r="K1072" s="40" t="s">
        <v>1171</v>
      </c>
      <c r="L1072" s="29">
        <f>IF(K1072&lt;&gt;"",IFERROR(VLOOKUP(K1072,Rabattwerte_eintragen!$A$3:$C$24,3,FALSE),0),0)</f>
        <v>0</v>
      </c>
      <c r="M1072" s="58">
        <f>IF(H1072&lt;&gt;"",H1072*(1-L1072)+I1072*(1-VLOOKUP("A1",Rabattwerte_eintragen!$A$3:$C$26,3,FALSE)),"")</f>
        <v>93.699999999999989</v>
      </c>
      <c r="N1072" s="40"/>
      <c r="O1072" s="39" t="str">
        <f t="shared" si="19"/>
        <v>Artikel online anzeigen</v>
      </c>
      <c r="P1072" s="44"/>
      <c r="Q1072" s="49" t="s">
        <v>3427</v>
      </c>
      <c r="R1072" s="37"/>
      <c r="S1072" s="55"/>
      <c r="T1072" s="40" t="s">
        <v>1145</v>
      </c>
      <c r="U1072" s="63" t="s">
        <v>4467</v>
      </c>
    </row>
    <row r="1073" spans="1:21" x14ac:dyDescent="0.25">
      <c r="A1073" s="1">
        <v>7583</v>
      </c>
      <c r="B1073" s="46" t="s">
        <v>1672</v>
      </c>
      <c r="C1073" s="46" t="s">
        <v>2221</v>
      </c>
      <c r="D1073" s="46" t="s">
        <v>2307</v>
      </c>
      <c r="E1073" s="47" t="s">
        <v>1119</v>
      </c>
      <c r="F1073" s="47" t="s">
        <v>1122</v>
      </c>
      <c r="G1073" s="47">
        <v>27861</v>
      </c>
      <c r="H1073" s="57">
        <v>94.45</v>
      </c>
      <c r="I1073" s="60">
        <f>IF(R1073="UP",VLOOKUP($I$1,Änderungen!$F$1:$G$4,2,FALSE),IF(OR(ISERROR(FIND("NOVOS",B1073)),ISERROR(FIND("Design ",B1073))),IF(OR(ISERROR(FIND("thanos EVO",B1073)),ISERROR(FIND("Design ",B1073))),0,96.55),19.35))</f>
        <v>0</v>
      </c>
      <c r="J1073" s="40"/>
      <c r="K1073" s="40" t="s">
        <v>1171</v>
      </c>
      <c r="L1073" s="29">
        <f>IF(K1073&lt;&gt;"",IFERROR(VLOOKUP(K1073,Rabattwerte_eintragen!$A$3:$C$24,3,FALSE),0),0)</f>
        <v>0</v>
      </c>
      <c r="M1073" s="58">
        <f>IF(H1073&lt;&gt;"",H1073*(1-L1073)+I1073*(1-VLOOKUP("A1",Rabattwerte_eintragen!$A$3:$C$26,3,FALSE)),"")</f>
        <v>94.45</v>
      </c>
      <c r="N1073" s="40"/>
      <c r="O1073" s="39" t="str">
        <f t="shared" si="19"/>
        <v>Artikel online anzeigen</v>
      </c>
      <c r="P1073" s="44"/>
      <c r="Q1073" s="49" t="s">
        <v>3428</v>
      </c>
      <c r="R1073" s="37"/>
      <c r="S1073" s="55"/>
      <c r="T1073" s="40" t="s">
        <v>1145</v>
      </c>
      <c r="U1073" s="63" t="s">
        <v>4468</v>
      </c>
    </row>
    <row r="1074" spans="1:21" x14ac:dyDescent="0.25">
      <c r="A1074" s="1">
        <v>7587</v>
      </c>
      <c r="B1074" s="46" t="s">
        <v>1673</v>
      </c>
      <c r="C1074" s="46" t="s">
        <v>2221</v>
      </c>
      <c r="D1074" s="46" t="s">
        <v>2307</v>
      </c>
      <c r="E1074" s="47" t="s">
        <v>1119</v>
      </c>
      <c r="F1074" s="47" t="s">
        <v>1122</v>
      </c>
      <c r="G1074" s="47">
        <v>27878</v>
      </c>
      <c r="H1074" s="57">
        <v>99.65</v>
      </c>
      <c r="I1074" s="60">
        <f>IF(R1074="UP",VLOOKUP($I$1,Änderungen!$F$1:$G$4,2,FALSE),IF(OR(ISERROR(FIND("NOVOS",B1074)),ISERROR(FIND("Design ",B1074))),IF(OR(ISERROR(FIND("thanos EVO",B1074)),ISERROR(FIND("Design ",B1074))),0,96.55),19.35))</f>
        <v>0</v>
      </c>
      <c r="J1074" s="40"/>
      <c r="K1074" s="40" t="s">
        <v>1171</v>
      </c>
      <c r="L1074" s="29">
        <f>IF(K1074&lt;&gt;"",IFERROR(VLOOKUP(K1074,Rabattwerte_eintragen!$A$3:$C$24,3,FALSE),0),0)</f>
        <v>0</v>
      </c>
      <c r="M1074" s="58">
        <f>IF(H1074&lt;&gt;"",H1074*(1-L1074)+I1074*(1-VLOOKUP("A1",Rabattwerte_eintragen!$A$3:$C$26,3,FALSE)),"")</f>
        <v>99.65</v>
      </c>
      <c r="N1074" s="40"/>
      <c r="O1074" s="39" t="str">
        <f t="shared" si="19"/>
        <v>Artikel online anzeigen</v>
      </c>
      <c r="P1074" s="44"/>
      <c r="Q1074" s="49" t="s">
        <v>3429</v>
      </c>
      <c r="R1074" s="37"/>
      <c r="S1074" s="55"/>
      <c r="T1074" s="40" t="s">
        <v>1145</v>
      </c>
      <c r="U1074" s="63" t="s">
        <v>4469</v>
      </c>
    </row>
    <row r="1075" spans="1:21" x14ac:dyDescent="0.25">
      <c r="A1075" s="1">
        <v>7603</v>
      </c>
      <c r="B1075" s="46" t="s">
        <v>1674</v>
      </c>
      <c r="C1075" s="46" t="s">
        <v>2221</v>
      </c>
      <c r="D1075" s="46" t="s">
        <v>2307</v>
      </c>
      <c r="E1075" s="47" t="s">
        <v>1119</v>
      </c>
      <c r="F1075" s="47" t="s">
        <v>1122</v>
      </c>
      <c r="G1075" s="47">
        <v>27885</v>
      </c>
      <c r="H1075" s="57">
        <v>91.6</v>
      </c>
      <c r="I1075" s="60">
        <f>IF(R1075="UP",VLOOKUP($I$1,Änderungen!$F$1:$G$4,2,FALSE),IF(OR(ISERROR(FIND("NOVOS",B1075)),ISERROR(FIND("Design ",B1075))),IF(OR(ISERROR(FIND("thanos EVO",B1075)),ISERROR(FIND("Design ",B1075))),0,96.55),19.35))</f>
        <v>0</v>
      </c>
      <c r="J1075" s="40"/>
      <c r="K1075" s="40" t="s">
        <v>1171</v>
      </c>
      <c r="L1075" s="29">
        <f>IF(K1075&lt;&gt;"",IFERROR(VLOOKUP(K1075,Rabattwerte_eintragen!$A$3:$C$24,3,FALSE),0),0)</f>
        <v>0</v>
      </c>
      <c r="M1075" s="58">
        <f>IF(H1075&lt;&gt;"",H1075*(1-L1075)+I1075*(1-VLOOKUP("A1",Rabattwerte_eintragen!$A$3:$C$26,3,FALSE)),"")</f>
        <v>91.6</v>
      </c>
      <c r="N1075" s="40"/>
      <c r="O1075" s="39" t="str">
        <f t="shared" si="19"/>
        <v>Artikel online anzeigen</v>
      </c>
      <c r="P1075" s="44"/>
      <c r="Q1075" s="49" t="s">
        <v>3430</v>
      </c>
      <c r="R1075" s="37"/>
      <c r="S1075" s="55"/>
      <c r="T1075" s="40" t="s">
        <v>1145</v>
      </c>
      <c r="U1075" s="63" t="s">
        <v>4470</v>
      </c>
    </row>
    <row r="1076" spans="1:21" x14ac:dyDescent="0.25">
      <c r="A1076" s="1">
        <v>7605</v>
      </c>
      <c r="B1076" s="46" t="s">
        <v>1675</v>
      </c>
      <c r="C1076" s="46" t="s">
        <v>2221</v>
      </c>
      <c r="D1076" s="46" t="s">
        <v>2307</v>
      </c>
      <c r="E1076" s="47" t="s">
        <v>1119</v>
      </c>
      <c r="F1076" s="47" t="s">
        <v>1122</v>
      </c>
      <c r="G1076" s="47">
        <v>27892</v>
      </c>
      <c r="H1076" s="57">
        <v>93.699999999999989</v>
      </c>
      <c r="I1076" s="60">
        <f>IF(R1076="UP",VLOOKUP($I$1,Änderungen!$F$1:$G$4,2,FALSE),IF(OR(ISERROR(FIND("NOVOS",B1076)),ISERROR(FIND("Design ",B1076))),IF(OR(ISERROR(FIND("thanos EVO",B1076)),ISERROR(FIND("Design ",B1076))),0,96.55),19.35))</f>
        <v>0</v>
      </c>
      <c r="J1076" s="40"/>
      <c r="K1076" s="40" t="s">
        <v>1171</v>
      </c>
      <c r="L1076" s="29">
        <f>IF(K1076&lt;&gt;"",IFERROR(VLOOKUP(K1076,Rabattwerte_eintragen!$A$3:$C$24,3,FALSE),0),0)</f>
        <v>0</v>
      </c>
      <c r="M1076" s="58">
        <f>IF(H1076&lt;&gt;"",H1076*(1-L1076)+I1076*(1-VLOOKUP("A1",Rabattwerte_eintragen!$A$3:$C$26,3,FALSE)),"")</f>
        <v>93.699999999999989</v>
      </c>
      <c r="N1076" s="40"/>
      <c r="O1076" s="39" t="str">
        <f t="shared" si="19"/>
        <v>Artikel online anzeigen</v>
      </c>
      <c r="P1076" s="44"/>
      <c r="Q1076" s="49" t="s">
        <v>3431</v>
      </c>
      <c r="R1076" s="37"/>
      <c r="S1076" s="55"/>
      <c r="T1076" s="40" t="s">
        <v>1145</v>
      </c>
      <c r="U1076" s="63" t="s">
        <v>4471</v>
      </c>
    </row>
    <row r="1077" spans="1:21" x14ac:dyDescent="0.25">
      <c r="A1077" s="1">
        <v>7608</v>
      </c>
      <c r="B1077" s="46" t="s">
        <v>1676</v>
      </c>
      <c r="C1077" s="46" t="s">
        <v>2221</v>
      </c>
      <c r="D1077" s="46" t="s">
        <v>2307</v>
      </c>
      <c r="E1077" s="47" t="s">
        <v>1119</v>
      </c>
      <c r="F1077" s="47" t="s">
        <v>1122</v>
      </c>
      <c r="G1077" s="47">
        <v>36740</v>
      </c>
      <c r="H1077" s="57">
        <v>96.25</v>
      </c>
      <c r="I1077" s="60">
        <f>IF(R1077="UP",VLOOKUP($I$1,Änderungen!$F$1:$G$4,2,FALSE),IF(OR(ISERROR(FIND("NOVOS",B1077)),ISERROR(FIND("Design ",B1077))),IF(OR(ISERROR(FIND("thanos EVO",B1077)),ISERROR(FIND("Design ",B1077))),0,96.55),19.35))</f>
        <v>0</v>
      </c>
      <c r="J1077" s="40"/>
      <c r="K1077" s="40" t="s">
        <v>1171</v>
      </c>
      <c r="L1077" s="29">
        <f>IF(K1077&lt;&gt;"",IFERROR(VLOOKUP(K1077,Rabattwerte_eintragen!$A$3:$C$24,3,FALSE),0),0)</f>
        <v>0</v>
      </c>
      <c r="M1077" s="58">
        <f>IF(H1077&lt;&gt;"",H1077*(1-L1077)+I1077*(1-VLOOKUP("A1",Rabattwerte_eintragen!$A$3:$C$26,3,FALSE)),"")</f>
        <v>96.25</v>
      </c>
      <c r="N1077" s="40"/>
      <c r="O1077" s="39" t="str">
        <f t="shared" si="19"/>
        <v>Artikel online anzeigen</v>
      </c>
      <c r="P1077" s="44"/>
      <c r="Q1077" s="49" t="s">
        <v>3432</v>
      </c>
      <c r="R1077" s="37"/>
      <c r="S1077" s="55"/>
      <c r="T1077" s="40" t="s">
        <v>1145</v>
      </c>
      <c r="U1077" s="63" t="s">
        <v>4472</v>
      </c>
    </row>
    <row r="1078" spans="1:21" x14ac:dyDescent="0.25">
      <c r="A1078" s="1">
        <v>7610</v>
      </c>
      <c r="B1078" s="46" t="s">
        <v>1677</v>
      </c>
      <c r="C1078" s="46" t="s">
        <v>2221</v>
      </c>
      <c r="D1078" s="46" t="s">
        <v>2307</v>
      </c>
      <c r="E1078" s="47" t="s">
        <v>1119</v>
      </c>
      <c r="F1078" s="47" t="s">
        <v>1122</v>
      </c>
      <c r="G1078" s="47">
        <v>36757</v>
      </c>
      <c r="H1078" s="57">
        <v>99.65</v>
      </c>
      <c r="I1078" s="60">
        <f>IF(R1078="UP",VLOOKUP($I$1,Änderungen!$F$1:$G$4,2,FALSE),IF(OR(ISERROR(FIND("NOVOS",B1078)),ISERROR(FIND("Design ",B1078))),IF(OR(ISERROR(FIND("thanos EVO",B1078)),ISERROR(FIND("Design ",B1078))),0,96.55),19.35))</f>
        <v>0</v>
      </c>
      <c r="J1078" s="40"/>
      <c r="K1078" s="40" t="s">
        <v>1171</v>
      </c>
      <c r="L1078" s="29">
        <f>IF(K1078&lt;&gt;"",IFERROR(VLOOKUP(K1078,Rabattwerte_eintragen!$A$3:$C$24,3,FALSE),0),0)</f>
        <v>0</v>
      </c>
      <c r="M1078" s="58">
        <f>IF(H1078&lt;&gt;"",H1078*(1-L1078)+I1078*(1-VLOOKUP("A1",Rabattwerte_eintragen!$A$3:$C$26,3,FALSE)),"")</f>
        <v>99.65</v>
      </c>
      <c r="N1078" s="40"/>
      <c r="O1078" s="39" t="str">
        <f t="shared" si="19"/>
        <v>Artikel online anzeigen</v>
      </c>
      <c r="P1078" s="44"/>
      <c r="Q1078" s="49" t="s">
        <v>3433</v>
      </c>
      <c r="R1078" s="37"/>
      <c r="S1078" s="55"/>
      <c r="T1078" s="40" t="s">
        <v>1145</v>
      </c>
      <c r="U1078" s="63" t="s">
        <v>4473</v>
      </c>
    </row>
    <row r="1079" spans="1:21" x14ac:dyDescent="0.25">
      <c r="A1079" s="1">
        <v>7611</v>
      </c>
      <c r="B1079" s="46" t="s">
        <v>1678</v>
      </c>
      <c r="C1079" s="46" t="s">
        <v>2221</v>
      </c>
      <c r="D1079" s="46" t="s">
        <v>2307</v>
      </c>
      <c r="E1079" s="47" t="s">
        <v>1119</v>
      </c>
      <c r="F1079" s="47" t="s">
        <v>1122</v>
      </c>
      <c r="G1079" s="47">
        <v>36764</v>
      </c>
      <c r="H1079" s="57">
        <v>100.39999999999999</v>
      </c>
      <c r="I1079" s="60">
        <f>IF(R1079="UP",VLOOKUP($I$1,Änderungen!$F$1:$G$4,2,FALSE),IF(OR(ISERROR(FIND("NOVOS",B1079)),ISERROR(FIND("Design ",B1079))),IF(OR(ISERROR(FIND("thanos EVO",B1079)),ISERROR(FIND("Design ",B1079))),0,96.55),19.35))</f>
        <v>0</v>
      </c>
      <c r="J1079" s="40"/>
      <c r="K1079" s="40" t="s">
        <v>1171</v>
      </c>
      <c r="L1079" s="29">
        <f>IF(K1079&lt;&gt;"",IFERROR(VLOOKUP(K1079,Rabattwerte_eintragen!$A$3:$C$24,3,FALSE),0),0)</f>
        <v>0</v>
      </c>
      <c r="M1079" s="58">
        <f>IF(H1079&lt;&gt;"",H1079*(1-L1079)+I1079*(1-VLOOKUP("A1",Rabattwerte_eintragen!$A$3:$C$26,3,FALSE)),"")</f>
        <v>100.39999999999999</v>
      </c>
      <c r="N1079" s="40"/>
      <c r="O1079" s="39" t="str">
        <f t="shared" si="19"/>
        <v>Artikel online anzeigen</v>
      </c>
      <c r="P1079" s="44"/>
      <c r="Q1079" s="49" t="s">
        <v>3434</v>
      </c>
      <c r="R1079" s="37"/>
      <c r="S1079" s="55"/>
      <c r="T1079" s="40" t="s">
        <v>1145</v>
      </c>
      <c r="U1079" s="63" t="s">
        <v>4474</v>
      </c>
    </row>
    <row r="1080" spans="1:21" x14ac:dyDescent="0.25">
      <c r="A1080" s="1">
        <v>7614</v>
      </c>
      <c r="B1080" s="46" t="s">
        <v>1679</v>
      </c>
      <c r="C1080" s="46" t="s">
        <v>2221</v>
      </c>
      <c r="D1080" s="46" t="s">
        <v>2307</v>
      </c>
      <c r="E1080" s="47" t="s">
        <v>1119</v>
      </c>
      <c r="F1080" s="47" t="s">
        <v>1122</v>
      </c>
      <c r="G1080" s="47">
        <v>36771</v>
      </c>
      <c r="H1080" s="57">
        <v>105.60000000000001</v>
      </c>
      <c r="I1080" s="60">
        <f>IF(R1080="UP",VLOOKUP($I$1,Änderungen!$F$1:$G$4,2,FALSE),IF(OR(ISERROR(FIND("NOVOS",B1080)),ISERROR(FIND("Design ",B1080))),IF(OR(ISERROR(FIND("thanos EVO",B1080)),ISERROR(FIND("Design ",B1080))),0,96.55),19.35))</f>
        <v>0</v>
      </c>
      <c r="J1080" s="40"/>
      <c r="K1080" s="40" t="s">
        <v>1171</v>
      </c>
      <c r="L1080" s="29">
        <f>IF(K1080&lt;&gt;"",IFERROR(VLOOKUP(K1080,Rabattwerte_eintragen!$A$3:$C$24,3,FALSE),0),0)</f>
        <v>0</v>
      </c>
      <c r="M1080" s="58">
        <f>IF(H1080&lt;&gt;"",H1080*(1-L1080)+I1080*(1-VLOOKUP("A1",Rabattwerte_eintragen!$A$3:$C$26,3,FALSE)),"")</f>
        <v>105.60000000000001</v>
      </c>
      <c r="N1080" s="40"/>
      <c r="O1080" s="39" t="str">
        <f t="shared" si="19"/>
        <v>Artikel online anzeigen</v>
      </c>
      <c r="P1080" s="44"/>
      <c r="Q1080" s="49" t="s">
        <v>3435</v>
      </c>
      <c r="R1080" s="37"/>
      <c r="S1080" s="55"/>
      <c r="T1080" s="40" t="s">
        <v>1145</v>
      </c>
      <c r="U1080" s="63" t="s">
        <v>4475</v>
      </c>
    </row>
    <row r="1081" spans="1:21" x14ac:dyDescent="0.25">
      <c r="A1081" s="1">
        <v>7563</v>
      </c>
      <c r="B1081" s="46" t="s">
        <v>651</v>
      </c>
      <c r="C1081" s="46" t="s">
        <v>2221</v>
      </c>
      <c r="D1081" s="46" t="s">
        <v>2307</v>
      </c>
      <c r="E1081" s="47" t="s">
        <v>1119</v>
      </c>
      <c r="F1081" s="47" t="s">
        <v>1122</v>
      </c>
      <c r="G1081" s="47">
        <v>45421</v>
      </c>
      <c r="H1081" s="57">
        <v>79.599999999999994</v>
      </c>
      <c r="I1081" s="60">
        <f>IF(R1081="UP",VLOOKUP($I$1,Änderungen!$F$1:$G$4,2,FALSE),IF(OR(ISERROR(FIND("NOVOS",B1081)),ISERROR(FIND("Design ",B1081))),IF(OR(ISERROR(FIND("thanos EVO",B1081)),ISERROR(FIND("Design ",B1081))),0,96.55),19.35))</f>
        <v>0</v>
      </c>
      <c r="J1081" s="40"/>
      <c r="K1081" s="40" t="s">
        <v>1171</v>
      </c>
      <c r="L1081" s="29">
        <f>IF(K1081&lt;&gt;"",IFERROR(VLOOKUP(K1081,Rabattwerte_eintragen!$A$3:$C$24,3,FALSE),0),0)</f>
        <v>0</v>
      </c>
      <c r="M1081" s="58">
        <f>IF(H1081&lt;&gt;"",H1081*(1-L1081)+I1081*(1-VLOOKUP("A1",Rabattwerte_eintragen!$A$3:$C$26,3,FALSE)),"")</f>
        <v>79.599999999999994</v>
      </c>
      <c r="N1081" s="40"/>
      <c r="O1081" s="39" t="str">
        <f t="shared" si="19"/>
        <v>Artikel online anzeigen</v>
      </c>
      <c r="P1081" s="44"/>
      <c r="Q1081" s="49" t="s">
        <v>3436</v>
      </c>
      <c r="R1081" s="37"/>
      <c r="S1081" s="55"/>
      <c r="T1081" s="40" t="s">
        <v>1145</v>
      </c>
      <c r="U1081" s="63" t="s">
        <v>4476</v>
      </c>
    </row>
    <row r="1082" spans="1:21" x14ac:dyDescent="0.25">
      <c r="A1082" s="1">
        <v>7564</v>
      </c>
      <c r="B1082" s="46" t="s">
        <v>652</v>
      </c>
      <c r="C1082" s="46" t="s">
        <v>2221</v>
      </c>
      <c r="D1082" s="46" t="s">
        <v>2307</v>
      </c>
      <c r="E1082" s="47" t="s">
        <v>1119</v>
      </c>
      <c r="F1082" s="47" t="s">
        <v>1122</v>
      </c>
      <c r="G1082" s="47">
        <v>45438</v>
      </c>
      <c r="H1082" s="57">
        <v>81.7</v>
      </c>
      <c r="I1082" s="60">
        <f>IF(R1082="UP",VLOOKUP($I$1,Änderungen!$F$1:$G$4,2,FALSE),IF(OR(ISERROR(FIND("NOVOS",B1082)),ISERROR(FIND("Design ",B1082))),IF(OR(ISERROR(FIND("thanos EVO",B1082)),ISERROR(FIND("Design ",B1082))),0,96.55),19.35))</f>
        <v>0</v>
      </c>
      <c r="J1082" s="40"/>
      <c r="K1082" s="40" t="s">
        <v>1171</v>
      </c>
      <c r="L1082" s="29">
        <f>IF(K1082&lt;&gt;"",IFERROR(VLOOKUP(K1082,Rabattwerte_eintragen!$A$3:$C$24,3,FALSE),0),0)</f>
        <v>0</v>
      </c>
      <c r="M1082" s="58">
        <f>IF(H1082&lt;&gt;"",H1082*(1-L1082)+I1082*(1-VLOOKUP("A1",Rabattwerte_eintragen!$A$3:$C$26,3,FALSE)),"")</f>
        <v>81.7</v>
      </c>
      <c r="N1082" s="40"/>
      <c r="O1082" s="39" t="str">
        <f t="shared" si="19"/>
        <v>Artikel online anzeigen</v>
      </c>
      <c r="P1082" s="44"/>
      <c r="Q1082" s="49" t="s">
        <v>3437</v>
      </c>
      <c r="R1082" s="37"/>
      <c r="S1082" s="55"/>
      <c r="T1082" s="40" t="s">
        <v>1145</v>
      </c>
      <c r="U1082" s="63" t="s">
        <v>4477</v>
      </c>
    </row>
    <row r="1083" spans="1:21" x14ac:dyDescent="0.25">
      <c r="A1083" s="1">
        <v>7565</v>
      </c>
      <c r="B1083" s="46" t="s">
        <v>653</v>
      </c>
      <c r="C1083" s="46" t="s">
        <v>2221</v>
      </c>
      <c r="D1083" s="46" t="s">
        <v>2307</v>
      </c>
      <c r="E1083" s="47" t="s">
        <v>1119</v>
      </c>
      <c r="F1083" s="47" t="s">
        <v>1122</v>
      </c>
      <c r="G1083" s="47">
        <v>45445</v>
      </c>
      <c r="H1083" s="57">
        <v>84.2</v>
      </c>
      <c r="I1083" s="60">
        <f>IF(R1083="UP",VLOOKUP($I$1,Änderungen!$F$1:$G$4,2,FALSE),IF(OR(ISERROR(FIND("NOVOS",B1083)),ISERROR(FIND("Design ",B1083))),IF(OR(ISERROR(FIND("thanos EVO",B1083)),ISERROR(FIND("Design ",B1083))),0,96.55),19.35))</f>
        <v>0</v>
      </c>
      <c r="J1083" s="40"/>
      <c r="K1083" s="40" t="s">
        <v>1171</v>
      </c>
      <c r="L1083" s="29">
        <f>IF(K1083&lt;&gt;"",IFERROR(VLOOKUP(K1083,Rabattwerte_eintragen!$A$3:$C$24,3,FALSE),0),0)</f>
        <v>0</v>
      </c>
      <c r="M1083" s="58">
        <f>IF(H1083&lt;&gt;"",H1083*(1-L1083)+I1083*(1-VLOOKUP("A1",Rabattwerte_eintragen!$A$3:$C$26,3,FALSE)),"")</f>
        <v>84.2</v>
      </c>
      <c r="N1083" s="40"/>
      <c r="O1083" s="39" t="str">
        <f t="shared" si="19"/>
        <v>Artikel online anzeigen</v>
      </c>
      <c r="P1083" s="44"/>
      <c r="Q1083" s="49" t="s">
        <v>3438</v>
      </c>
      <c r="R1083" s="37"/>
      <c r="S1083" s="55"/>
      <c r="T1083" s="40" t="s">
        <v>1145</v>
      </c>
      <c r="U1083" s="63" t="s">
        <v>4478</v>
      </c>
    </row>
    <row r="1084" spans="1:21" x14ac:dyDescent="0.25">
      <c r="A1084" s="1">
        <v>7566</v>
      </c>
      <c r="B1084" s="46" t="s">
        <v>654</v>
      </c>
      <c r="C1084" s="46" t="s">
        <v>2221</v>
      </c>
      <c r="D1084" s="46" t="s">
        <v>2307</v>
      </c>
      <c r="E1084" s="47" t="s">
        <v>1119</v>
      </c>
      <c r="F1084" s="47" t="s">
        <v>1122</v>
      </c>
      <c r="G1084" s="47">
        <v>45452</v>
      </c>
      <c r="H1084" s="57">
        <v>87.6</v>
      </c>
      <c r="I1084" s="60">
        <f>IF(R1084="UP",VLOOKUP($I$1,Änderungen!$F$1:$G$4,2,FALSE),IF(OR(ISERROR(FIND("NOVOS",B1084)),ISERROR(FIND("Design ",B1084))),IF(OR(ISERROR(FIND("thanos EVO",B1084)),ISERROR(FIND("Design ",B1084))),0,96.55),19.35))</f>
        <v>0</v>
      </c>
      <c r="J1084" s="40"/>
      <c r="K1084" s="40" t="s">
        <v>1171</v>
      </c>
      <c r="L1084" s="29">
        <f>IF(K1084&lt;&gt;"",IFERROR(VLOOKUP(K1084,Rabattwerte_eintragen!$A$3:$C$24,3,FALSE),0),0)</f>
        <v>0</v>
      </c>
      <c r="M1084" s="58">
        <f>IF(H1084&lt;&gt;"",H1084*(1-L1084)+I1084*(1-VLOOKUP("A1",Rabattwerte_eintragen!$A$3:$C$26,3,FALSE)),"")</f>
        <v>87.6</v>
      </c>
      <c r="N1084" s="40"/>
      <c r="O1084" s="39" t="str">
        <f t="shared" si="19"/>
        <v>Artikel online anzeigen</v>
      </c>
      <c r="P1084" s="44"/>
      <c r="Q1084" s="49" t="s">
        <v>3439</v>
      </c>
      <c r="R1084" s="37"/>
      <c r="S1084" s="55"/>
      <c r="T1084" s="40" t="s">
        <v>1145</v>
      </c>
      <c r="U1084" s="63" t="s">
        <v>4479</v>
      </c>
    </row>
    <row r="1085" spans="1:21" x14ac:dyDescent="0.25">
      <c r="A1085" s="1">
        <v>7567</v>
      </c>
      <c r="B1085" s="46" t="s">
        <v>655</v>
      </c>
      <c r="C1085" s="46" t="s">
        <v>2221</v>
      </c>
      <c r="D1085" s="46" t="s">
        <v>2307</v>
      </c>
      <c r="E1085" s="47" t="s">
        <v>1119</v>
      </c>
      <c r="F1085" s="47" t="s">
        <v>1122</v>
      </c>
      <c r="G1085" s="47">
        <v>45469</v>
      </c>
      <c r="H1085" s="57">
        <v>88.350000000000009</v>
      </c>
      <c r="I1085" s="60">
        <f>IF(R1085="UP",VLOOKUP($I$1,Änderungen!$F$1:$G$4,2,FALSE),IF(OR(ISERROR(FIND("NOVOS",B1085)),ISERROR(FIND("Design ",B1085))),IF(OR(ISERROR(FIND("thanos EVO",B1085)),ISERROR(FIND("Design ",B1085))),0,96.55),19.35))</f>
        <v>0</v>
      </c>
      <c r="J1085" s="40"/>
      <c r="K1085" s="40" t="s">
        <v>1171</v>
      </c>
      <c r="L1085" s="29">
        <f>IF(K1085&lt;&gt;"",IFERROR(VLOOKUP(K1085,Rabattwerte_eintragen!$A$3:$C$24,3,FALSE),0),0)</f>
        <v>0</v>
      </c>
      <c r="M1085" s="58">
        <f>IF(H1085&lt;&gt;"",H1085*(1-L1085)+I1085*(1-VLOOKUP("A1",Rabattwerte_eintragen!$A$3:$C$26,3,FALSE)),"")</f>
        <v>88.350000000000009</v>
      </c>
      <c r="N1085" s="40"/>
      <c r="O1085" s="39" t="str">
        <f t="shared" si="19"/>
        <v>Artikel online anzeigen</v>
      </c>
      <c r="P1085" s="44"/>
      <c r="Q1085" s="49" t="s">
        <v>3440</v>
      </c>
      <c r="R1085" s="37"/>
      <c r="S1085" s="55"/>
      <c r="T1085" s="40" t="s">
        <v>1145</v>
      </c>
      <c r="U1085" s="63" t="s">
        <v>4480</v>
      </c>
    </row>
    <row r="1086" spans="1:21" x14ac:dyDescent="0.25">
      <c r="A1086" s="1">
        <v>7568</v>
      </c>
      <c r="B1086" s="46" t="s">
        <v>656</v>
      </c>
      <c r="C1086" s="46" t="s">
        <v>2221</v>
      </c>
      <c r="D1086" s="46" t="s">
        <v>2307</v>
      </c>
      <c r="E1086" s="47" t="s">
        <v>1119</v>
      </c>
      <c r="F1086" s="47" t="s">
        <v>1122</v>
      </c>
      <c r="G1086" s="47">
        <v>45476</v>
      </c>
      <c r="H1086" s="57">
        <v>93.550000000000011</v>
      </c>
      <c r="I1086" s="60">
        <f>IF(R1086="UP",VLOOKUP($I$1,Änderungen!$F$1:$G$4,2,FALSE),IF(OR(ISERROR(FIND("NOVOS",B1086)),ISERROR(FIND("Design ",B1086))),IF(OR(ISERROR(FIND("thanos EVO",B1086)),ISERROR(FIND("Design ",B1086))),0,96.55),19.35))</f>
        <v>0</v>
      </c>
      <c r="J1086" s="40"/>
      <c r="K1086" s="40" t="s">
        <v>1171</v>
      </c>
      <c r="L1086" s="29">
        <f>IF(K1086&lt;&gt;"",IFERROR(VLOOKUP(K1086,Rabattwerte_eintragen!$A$3:$C$24,3,FALSE),0),0)</f>
        <v>0</v>
      </c>
      <c r="M1086" s="58">
        <f>IF(H1086&lt;&gt;"",H1086*(1-L1086)+I1086*(1-VLOOKUP("A1",Rabattwerte_eintragen!$A$3:$C$26,3,FALSE)),"")</f>
        <v>93.550000000000011</v>
      </c>
      <c r="N1086" s="40"/>
      <c r="O1086" s="39" t="str">
        <f t="shared" si="19"/>
        <v>Artikel online anzeigen</v>
      </c>
      <c r="P1086" s="44"/>
      <c r="Q1086" s="49" t="s">
        <v>3441</v>
      </c>
      <c r="R1086" s="37"/>
      <c r="S1086" s="55"/>
      <c r="T1086" s="40" t="s">
        <v>1145</v>
      </c>
      <c r="U1086" s="63" t="s">
        <v>4481</v>
      </c>
    </row>
    <row r="1087" spans="1:21" x14ac:dyDescent="0.25">
      <c r="A1087" s="1">
        <v>7589</v>
      </c>
      <c r="B1087" s="46" t="s">
        <v>657</v>
      </c>
      <c r="C1087" s="46" t="s">
        <v>2221</v>
      </c>
      <c r="D1087" s="46" t="s">
        <v>2307</v>
      </c>
      <c r="E1087" s="47" t="s">
        <v>1119</v>
      </c>
      <c r="F1087" s="47" t="s">
        <v>1122</v>
      </c>
      <c r="G1087" s="47">
        <v>36788</v>
      </c>
      <c r="H1087" s="57">
        <v>85.25</v>
      </c>
      <c r="I1087" s="60">
        <f>IF(R1087="UP",VLOOKUP($I$1,Änderungen!$F$1:$G$4,2,FALSE),IF(OR(ISERROR(FIND("NOVOS",B1087)),ISERROR(FIND("Design ",B1087))),IF(OR(ISERROR(FIND("thanos EVO",B1087)),ISERROR(FIND("Design ",B1087))),0,96.55),19.35))</f>
        <v>0</v>
      </c>
      <c r="J1087" s="40"/>
      <c r="K1087" s="40" t="s">
        <v>1171</v>
      </c>
      <c r="L1087" s="29">
        <f>IF(K1087&lt;&gt;"",IFERROR(VLOOKUP(K1087,Rabattwerte_eintragen!$A$3:$C$24,3,FALSE),0),0)</f>
        <v>0</v>
      </c>
      <c r="M1087" s="58">
        <f>IF(H1087&lt;&gt;"",H1087*(1-L1087)+I1087*(1-VLOOKUP("A1",Rabattwerte_eintragen!$A$3:$C$26,3,FALSE)),"")</f>
        <v>85.25</v>
      </c>
      <c r="N1087" s="40"/>
      <c r="O1087" s="39" t="str">
        <f t="shared" si="19"/>
        <v>Artikel online anzeigen</v>
      </c>
      <c r="P1087" s="44"/>
      <c r="Q1087" s="49" t="s">
        <v>3442</v>
      </c>
      <c r="R1087" s="37"/>
      <c r="S1087" s="55"/>
      <c r="T1087" s="40" t="s">
        <v>1145</v>
      </c>
      <c r="U1087" s="63" t="s">
        <v>4482</v>
      </c>
    </row>
    <row r="1088" spans="1:21" x14ac:dyDescent="0.25">
      <c r="A1088" s="1">
        <v>7590</v>
      </c>
      <c r="B1088" s="46" t="s">
        <v>658</v>
      </c>
      <c r="C1088" s="46" t="s">
        <v>2221</v>
      </c>
      <c r="D1088" s="46" t="s">
        <v>2307</v>
      </c>
      <c r="E1088" s="47" t="s">
        <v>1119</v>
      </c>
      <c r="F1088" s="47" t="s">
        <v>1122</v>
      </c>
      <c r="G1088" s="47">
        <v>36795</v>
      </c>
      <c r="H1088" s="57">
        <v>87.300000000000011</v>
      </c>
      <c r="I1088" s="60">
        <f>IF(R1088="UP",VLOOKUP($I$1,Änderungen!$F$1:$G$4,2,FALSE),IF(OR(ISERROR(FIND("NOVOS",B1088)),ISERROR(FIND("Design ",B1088))),IF(OR(ISERROR(FIND("thanos EVO",B1088)),ISERROR(FIND("Design ",B1088))),0,96.55),19.35))</f>
        <v>0</v>
      </c>
      <c r="J1088" s="40"/>
      <c r="K1088" s="40" t="s">
        <v>1171</v>
      </c>
      <c r="L1088" s="29">
        <f>IF(K1088&lt;&gt;"",IFERROR(VLOOKUP(K1088,Rabattwerte_eintragen!$A$3:$C$24,3,FALSE),0),0)</f>
        <v>0</v>
      </c>
      <c r="M1088" s="58">
        <f>IF(H1088&lt;&gt;"",H1088*(1-L1088)+I1088*(1-VLOOKUP("A1",Rabattwerte_eintragen!$A$3:$C$26,3,FALSE)),"")</f>
        <v>87.300000000000011</v>
      </c>
      <c r="N1088" s="40"/>
      <c r="O1088" s="39" t="str">
        <f t="shared" si="19"/>
        <v>Artikel online anzeigen</v>
      </c>
      <c r="P1088" s="44"/>
      <c r="Q1088" s="49" t="s">
        <v>3443</v>
      </c>
      <c r="R1088" s="37"/>
      <c r="S1088" s="55"/>
      <c r="T1088" s="40" t="s">
        <v>1145</v>
      </c>
      <c r="U1088" s="63" t="s">
        <v>4483</v>
      </c>
    </row>
    <row r="1089" spans="1:21" x14ac:dyDescent="0.25">
      <c r="A1089" s="1">
        <v>7593</v>
      </c>
      <c r="B1089" s="46" t="s">
        <v>659</v>
      </c>
      <c r="C1089" s="46" t="s">
        <v>2221</v>
      </c>
      <c r="D1089" s="46" t="s">
        <v>2307</v>
      </c>
      <c r="E1089" s="47" t="s">
        <v>1119</v>
      </c>
      <c r="F1089" s="47" t="s">
        <v>1122</v>
      </c>
      <c r="G1089" s="47">
        <v>36801</v>
      </c>
      <c r="H1089" s="57">
        <v>89.85</v>
      </c>
      <c r="I1089" s="60">
        <f>IF(R1089="UP",VLOOKUP($I$1,Änderungen!$F$1:$G$4,2,FALSE),IF(OR(ISERROR(FIND("NOVOS",B1089)),ISERROR(FIND("Design ",B1089))),IF(OR(ISERROR(FIND("thanos EVO",B1089)),ISERROR(FIND("Design ",B1089))),0,96.55),19.35))</f>
        <v>0</v>
      </c>
      <c r="J1089" s="40"/>
      <c r="K1089" s="40" t="s">
        <v>1171</v>
      </c>
      <c r="L1089" s="29">
        <f>IF(K1089&lt;&gt;"",IFERROR(VLOOKUP(K1089,Rabattwerte_eintragen!$A$3:$C$24,3,FALSE),0),0)</f>
        <v>0</v>
      </c>
      <c r="M1089" s="58">
        <f>IF(H1089&lt;&gt;"",H1089*(1-L1089)+I1089*(1-VLOOKUP("A1",Rabattwerte_eintragen!$A$3:$C$26,3,FALSE)),"")</f>
        <v>89.85</v>
      </c>
      <c r="N1089" s="40"/>
      <c r="O1089" s="39" t="str">
        <f t="shared" si="19"/>
        <v>Artikel online anzeigen</v>
      </c>
      <c r="P1089" s="44"/>
      <c r="Q1089" s="49" t="s">
        <v>3444</v>
      </c>
      <c r="R1089" s="37"/>
      <c r="S1089" s="55"/>
      <c r="T1089" s="40" t="s">
        <v>1145</v>
      </c>
      <c r="U1089" s="63" t="s">
        <v>4484</v>
      </c>
    </row>
    <row r="1090" spans="1:21" x14ac:dyDescent="0.25">
      <c r="A1090" s="1">
        <v>7595</v>
      </c>
      <c r="B1090" s="46" t="s">
        <v>660</v>
      </c>
      <c r="C1090" s="46" t="s">
        <v>2221</v>
      </c>
      <c r="D1090" s="46" t="s">
        <v>2307</v>
      </c>
      <c r="E1090" s="47" t="s">
        <v>1119</v>
      </c>
      <c r="F1090" s="47" t="s">
        <v>1122</v>
      </c>
      <c r="G1090" s="47">
        <v>36818</v>
      </c>
      <c r="H1090" s="57">
        <v>93.25</v>
      </c>
      <c r="I1090" s="60">
        <f>IF(R1090="UP",VLOOKUP($I$1,Änderungen!$F$1:$G$4,2,FALSE),IF(OR(ISERROR(FIND("NOVOS",B1090)),ISERROR(FIND("Design ",B1090))),IF(OR(ISERROR(FIND("thanos EVO",B1090)),ISERROR(FIND("Design ",B1090))),0,96.55),19.35))</f>
        <v>0</v>
      </c>
      <c r="J1090" s="40"/>
      <c r="K1090" s="40" t="s">
        <v>1171</v>
      </c>
      <c r="L1090" s="29">
        <f>IF(K1090&lt;&gt;"",IFERROR(VLOOKUP(K1090,Rabattwerte_eintragen!$A$3:$C$24,3,FALSE),0),0)</f>
        <v>0</v>
      </c>
      <c r="M1090" s="58">
        <f>IF(H1090&lt;&gt;"",H1090*(1-L1090)+I1090*(1-VLOOKUP("A1",Rabattwerte_eintragen!$A$3:$C$26,3,FALSE)),"")</f>
        <v>93.25</v>
      </c>
      <c r="N1090" s="40"/>
      <c r="O1090" s="39" t="str">
        <f t="shared" si="19"/>
        <v>Artikel online anzeigen</v>
      </c>
      <c r="P1090" s="44"/>
      <c r="Q1090" s="49" t="s">
        <v>3445</v>
      </c>
      <c r="R1090" s="37"/>
      <c r="S1090" s="55"/>
      <c r="T1090" s="40" t="s">
        <v>1145</v>
      </c>
      <c r="U1090" s="63" t="s">
        <v>4485</v>
      </c>
    </row>
    <row r="1091" spans="1:21" x14ac:dyDescent="0.25">
      <c r="A1091" s="1">
        <v>7599</v>
      </c>
      <c r="B1091" s="46" t="s">
        <v>661</v>
      </c>
      <c r="C1091" s="46" t="s">
        <v>2221</v>
      </c>
      <c r="D1091" s="46" t="s">
        <v>2307</v>
      </c>
      <c r="E1091" s="47" t="s">
        <v>1119</v>
      </c>
      <c r="F1091" s="47" t="s">
        <v>1122</v>
      </c>
      <c r="G1091" s="47">
        <v>36825</v>
      </c>
      <c r="H1091" s="57">
        <v>94</v>
      </c>
      <c r="I1091" s="60">
        <f>IF(R1091="UP",VLOOKUP($I$1,Änderungen!$F$1:$G$4,2,FALSE),IF(OR(ISERROR(FIND("NOVOS",B1091)),ISERROR(FIND("Design ",B1091))),IF(OR(ISERROR(FIND("thanos EVO",B1091)),ISERROR(FIND("Design ",B1091))),0,96.55),19.35))</f>
        <v>0</v>
      </c>
      <c r="J1091" s="40"/>
      <c r="K1091" s="40" t="s">
        <v>1171</v>
      </c>
      <c r="L1091" s="29">
        <f>IF(K1091&lt;&gt;"",IFERROR(VLOOKUP(K1091,Rabattwerte_eintragen!$A$3:$C$24,3,FALSE),0),0)</f>
        <v>0</v>
      </c>
      <c r="M1091" s="58">
        <f>IF(H1091&lt;&gt;"",H1091*(1-L1091)+I1091*(1-VLOOKUP("A1",Rabattwerte_eintragen!$A$3:$C$26,3,FALSE)),"")</f>
        <v>94</v>
      </c>
      <c r="N1091" s="40"/>
      <c r="O1091" s="39" t="str">
        <f t="shared" si="19"/>
        <v>Artikel online anzeigen</v>
      </c>
      <c r="P1091" s="44"/>
      <c r="Q1091" s="49" t="s">
        <v>3446</v>
      </c>
      <c r="R1091" s="37"/>
      <c r="S1091" s="55"/>
      <c r="T1091" s="40" t="s">
        <v>1145</v>
      </c>
      <c r="U1091" s="63" t="s">
        <v>4486</v>
      </c>
    </row>
    <row r="1092" spans="1:21" x14ac:dyDescent="0.25">
      <c r="A1092" s="1">
        <v>7601</v>
      </c>
      <c r="B1092" s="46" t="s">
        <v>662</v>
      </c>
      <c r="C1092" s="46" t="s">
        <v>2221</v>
      </c>
      <c r="D1092" s="46" t="s">
        <v>2307</v>
      </c>
      <c r="E1092" s="47" t="s">
        <v>1119</v>
      </c>
      <c r="F1092" s="47" t="s">
        <v>1122</v>
      </c>
      <c r="G1092" s="47">
        <v>45292</v>
      </c>
      <c r="H1092" s="57">
        <v>99.2</v>
      </c>
      <c r="I1092" s="60">
        <f>IF(R1092="UP",VLOOKUP($I$1,Änderungen!$F$1:$G$4,2,FALSE),IF(OR(ISERROR(FIND("NOVOS",B1092)),ISERROR(FIND("Design ",B1092))),IF(OR(ISERROR(FIND("thanos EVO",B1092)),ISERROR(FIND("Design ",B1092))),0,96.55),19.35))</f>
        <v>0</v>
      </c>
      <c r="J1092" s="40"/>
      <c r="K1092" s="40" t="s">
        <v>1171</v>
      </c>
      <c r="L1092" s="29">
        <f>IF(K1092&lt;&gt;"",IFERROR(VLOOKUP(K1092,Rabattwerte_eintragen!$A$3:$C$24,3,FALSE),0),0)</f>
        <v>0</v>
      </c>
      <c r="M1092" s="58">
        <f>IF(H1092&lt;&gt;"",H1092*(1-L1092)+I1092*(1-VLOOKUP("A1",Rabattwerte_eintragen!$A$3:$C$26,3,FALSE)),"")</f>
        <v>99.2</v>
      </c>
      <c r="N1092" s="40"/>
      <c r="O1092" s="39" t="str">
        <f t="shared" si="19"/>
        <v>Artikel online anzeigen</v>
      </c>
      <c r="P1092" s="44"/>
      <c r="Q1092" s="49" t="s">
        <v>3447</v>
      </c>
      <c r="R1092" s="37"/>
      <c r="S1092" s="55"/>
      <c r="T1092" s="40" t="s">
        <v>1145</v>
      </c>
      <c r="U1092" s="63" t="s">
        <v>4487</v>
      </c>
    </row>
    <row r="1093" spans="1:21" x14ac:dyDescent="0.25">
      <c r="A1093" s="1">
        <v>7644</v>
      </c>
      <c r="B1093" s="46" t="s">
        <v>663</v>
      </c>
      <c r="C1093" s="46" t="s">
        <v>2221</v>
      </c>
      <c r="D1093" s="46" t="s">
        <v>2307</v>
      </c>
      <c r="E1093" s="47" t="s">
        <v>1119</v>
      </c>
      <c r="F1093" s="47" t="s">
        <v>1122</v>
      </c>
      <c r="G1093" s="47">
        <v>45308</v>
      </c>
      <c r="H1093" s="57">
        <v>91.6</v>
      </c>
      <c r="I1093" s="60">
        <f>IF(R1093="UP",VLOOKUP($I$1,Änderungen!$F$1:$G$4,2,FALSE),IF(OR(ISERROR(FIND("NOVOS",B1093)),ISERROR(FIND("Design ",B1093))),IF(OR(ISERROR(FIND("thanos EVO",B1093)),ISERROR(FIND("Design ",B1093))),0,96.55),19.35))</f>
        <v>0</v>
      </c>
      <c r="J1093" s="40"/>
      <c r="K1093" s="40" t="s">
        <v>1171</v>
      </c>
      <c r="L1093" s="29">
        <f>IF(K1093&lt;&gt;"",IFERROR(VLOOKUP(K1093,Rabattwerte_eintragen!$A$3:$C$24,3,FALSE),0),0)</f>
        <v>0</v>
      </c>
      <c r="M1093" s="58">
        <f>IF(H1093&lt;&gt;"",H1093*(1-L1093)+I1093*(1-VLOOKUP("A1",Rabattwerte_eintragen!$A$3:$C$26,3,FALSE)),"")</f>
        <v>91.6</v>
      </c>
      <c r="N1093" s="40"/>
      <c r="O1093" s="39" t="str">
        <f t="shared" si="19"/>
        <v>Artikel online anzeigen</v>
      </c>
      <c r="P1093" s="44"/>
      <c r="Q1093" s="49" t="s">
        <v>3448</v>
      </c>
      <c r="R1093" s="37"/>
      <c r="S1093" s="55"/>
      <c r="T1093" s="40" t="s">
        <v>1145</v>
      </c>
      <c r="U1093" s="63" t="s">
        <v>4488</v>
      </c>
    </row>
    <row r="1094" spans="1:21" x14ac:dyDescent="0.25">
      <c r="A1094" s="1">
        <v>7645</v>
      </c>
      <c r="B1094" s="46" t="s">
        <v>664</v>
      </c>
      <c r="C1094" s="46" t="s">
        <v>2221</v>
      </c>
      <c r="D1094" s="46" t="s">
        <v>2307</v>
      </c>
      <c r="E1094" s="47" t="s">
        <v>1119</v>
      </c>
      <c r="F1094" s="47" t="s">
        <v>1122</v>
      </c>
      <c r="G1094" s="47">
        <v>45315</v>
      </c>
      <c r="H1094" s="57">
        <v>93.699999999999989</v>
      </c>
      <c r="I1094" s="60">
        <f>IF(R1094="UP",VLOOKUP($I$1,Änderungen!$F$1:$G$4,2,FALSE),IF(OR(ISERROR(FIND("NOVOS",B1094)),ISERROR(FIND("Design ",B1094))),IF(OR(ISERROR(FIND("thanos EVO",B1094)),ISERROR(FIND("Design ",B1094))),0,96.55),19.35))</f>
        <v>0</v>
      </c>
      <c r="J1094" s="40"/>
      <c r="K1094" s="40" t="s">
        <v>1171</v>
      </c>
      <c r="L1094" s="29">
        <f>IF(K1094&lt;&gt;"",IFERROR(VLOOKUP(K1094,Rabattwerte_eintragen!$A$3:$C$24,3,FALSE),0),0)</f>
        <v>0</v>
      </c>
      <c r="M1094" s="58">
        <f>IF(H1094&lt;&gt;"",H1094*(1-L1094)+I1094*(1-VLOOKUP("A1",Rabattwerte_eintragen!$A$3:$C$26,3,FALSE)),"")</f>
        <v>93.699999999999989</v>
      </c>
      <c r="N1094" s="40"/>
      <c r="O1094" s="39" t="str">
        <f t="shared" si="19"/>
        <v>Artikel online anzeigen</v>
      </c>
      <c r="P1094" s="44"/>
      <c r="Q1094" s="49" t="s">
        <v>3449</v>
      </c>
      <c r="R1094" s="37"/>
      <c r="S1094" s="55"/>
      <c r="T1094" s="40" t="s">
        <v>1145</v>
      </c>
      <c r="U1094" s="63" t="s">
        <v>4489</v>
      </c>
    </row>
    <row r="1095" spans="1:21" x14ac:dyDescent="0.25">
      <c r="A1095" s="1">
        <v>7646</v>
      </c>
      <c r="B1095" s="46" t="s">
        <v>665</v>
      </c>
      <c r="C1095" s="46" t="s">
        <v>2221</v>
      </c>
      <c r="D1095" s="46" t="s">
        <v>2307</v>
      </c>
      <c r="E1095" s="47" t="s">
        <v>1119</v>
      </c>
      <c r="F1095" s="47" t="s">
        <v>1122</v>
      </c>
      <c r="G1095" s="47">
        <v>45322</v>
      </c>
      <c r="H1095" s="57">
        <v>96.25</v>
      </c>
      <c r="I1095" s="60">
        <f>IF(R1095="UP",VLOOKUP($I$1,Änderungen!$F$1:$G$4,2,FALSE),IF(OR(ISERROR(FIND("NOVOS",B1095)),ISERROR(FIND("Design ",B1095))),IF(OR(ISERROR(FIND("thanos EVO",B1095)),ISERROR(FIND("Design ",B1095))),0,96.55),19.35))</f>
        <v>0</v>
      </c>
      <c r="J1095" s="40"/>
      <c r="K1095" s="40" t="s">
        <v>1171</v>
      </c>
      <c r="L1095" s="29">
        <f>IF(K1095&lt;&gt;"",IFERROR(VLOOKUP(K1095,Rabattwerte_eintragen!$A$3:$C$24,3,FALSE),0),0)</f>
        <v>0</v>
      </c>
      <c r="M1095" s="58">
        <f>IF(H1095&lt;&gt;"",H1095*(1-L1095)+I1095*(1-VLOOKUP("A1",Rabattwerte_eintragen!$A$3:$C$26,3,FALSE)),"")</f>
        <v>96.25</v>
      </c>
      <c r="N1095" s="40"/>
      <c r="O1095" s="39" t="str">
        <f t="shared" si="19"/>
        <v>Artikel online anzeigen</v>
      </c>
      <c r="P1095" s="44"/>
      <c r="Q1095" s="49" t="s">
        <v>3450</v>
      </c>
      <c r="R1095" s="37"/>
      <c r="S1095" s="55"/>
      <c r="T1095" s="40" t="s">
        <v>1145</v>
      </c>
      <c r="U1095" s="63" t="s">
        <v>4490</v>
      </c>
    </row>
    <row r="1096" spans="1:21" x14ac:dyDescent="0.25">
      <c r="A1096" s="1">
        <v>7648</v>
      </c>
      <c r="B1096" s="46" t="s">
        <v>666</v>
      </c>
      <c r="C1096" s="46" t="s">
        <v>2221</v>
      </c>
      <c r="D1096" s="46" t="s">
        <v>2307</v>
      </c>
      <c r="E1096" s="47" t="s">
        <v>1119</v>
      </c>
      <c r="F1096" s="47" t="s">
        <v>1122</v>
      </c>
      <c r="G1096" s="47">
        <v>45339</v>
      </c>
      <c r="H1096" s="57">
        <v>99.65</v>
      </c>
      <c r="I1096" s="60">
        <f>IF(R1096="UP",VLOOKUP($I$1,Änderungen!$F$1:$G$4,2,FALSE),IF(OR(ISERROR(FIND("NOVOS",B1096)),ISERROR(FIND("Design ",B1096))),IF(OR(ISERROR(FIND("thanos EVO",B1096)),ISERROR(FIND("Design ",B1096))),0,96.55),19.35))</f>
        <v>0</v>
      </c>
      <c r="J1096" s="40"/>
      <c r="K1096" s="40" t="s">
        <v>1171</v>
      </c>
      <c r="L1096" s="29">
        <f>IF(K1096&lt;&gt;"",IFERROR(VLOOKUP(K1096,Rabattwerte_eintragen!$A$3:$C$24,3,FALSE),0),0)</f>
        <v>0</v>
      </c>
      <c r="M1096" s="58">
        <f>IF(H1096&lt;&gt;"",H1096*(1-L1096)+I1096*(1-VLOOKUP("A1",Rabattwerte_eintragen!$A$3:$C$26,3,FALSE)),"")</f>
        <v>99.65</v>
      </c>
      <c r="N1096" s="40"/>
      <c r="O1096" s="39" t="str">
        <f t="shared" si="19"/>
        <v>Artikel online anzeigen</v>
      </c>
      <c r="P1096" s="44"/>
      <c r="Q1096" s="49" t="s">
        <v>3451</v>
      </c>
      <c r="R1096" s="37"/>
      <c r="S1096" s="55"/>
      <c r="T1096" s="40" t="s">
        <v>1145</v>
      </c>
      <c r="U1096" s="63" t="s">
        <v>4491</v>
      </c>
    </row>
    <row r="1097" spans="1:21" x14ac:dyDescent="0.25">
      <c r="A1097" s="1">
        <v>7649</v>
      </c>
      <c r="B1097" s="46" t="s">
        <v>667</v>
      </c>
      <c r="C1097" s="46" t="s">
        <v>2221</v>
      </c>
      <c r="D1097" s="46" t="s">
        <v>2307</v>
      </c>
      <c r="E1097" s="47" t="s">
        <v>1119</v>
      </c>
      <c r="F1097" s="47" t="s">
        <v>1122</v>
      </c>
      <c r="G1097" s="47">
        <v>45346</v>
      </c>
      <c r="H1097" s="57">
        <v>100.39999999999999</v>
      </c>
      <c r="I1097" s="60">
        <f>IF(R1097="UP",VLOOKUP($I$1,Änderungen!$F$1:$G$4,2,FALSE),IF(OR(ISERROR(FIND("NOVOS",B1097)),ISERROR(FIND("Design ",B1097))),IF(OR(ISERROR(FIND("thanos EVO",B1097)),ISERROR(FIND("Design ",B1097))),0,96.55),19.35))</f>
        <v>0</v>
      </c>
      <c r="J1097" s="40"/>
      <c r="K1097" s="40" t="s">
        <v>1171</v>
      </c>
      <c r="L1097" s="29">
        <f>IF(K1097&lt;&gt;"",IFERROR(VLOOKUP(K1097,Rabattwerte_eintragen!$A$3:$C$24,3,FALSE),0),0)</f>
        <v>0</v>
      </c>
      <c r="M1097" s="58">
        <f>IF(H1097&lt;&gt;"",H1097*(1-L1097)+I1097*(1-VLOOKUP("A1",Rabattwerte_eintragen!$A$3:$C$26,3,FALSE)),"")</f>
        <v>100.39999999999999</v>
      </c>
      <c r="N1097" s="40"/>
      <c r="O1097" s="39" t="str">
        <f t="shared" si="19"/>
        <v>Artikel online anzeigen</v>
      </c>
      <c r="P1097" s="44"/>
      <c r="Q1097" s="49" t="s">
        <v>3452</v>
      </c>
      <c r="R1097" s="37"/>
      <c r="S1097" s="55"/>
      <c r="T1097" s="40" t="s">
        <v>1145</v>
      </c>
      <c r="U1097" s="63" t="s">
        <v>4492</v>
      </c>
    </row>
    <row r="1098" spans="1:21" x14ac:dyDescent="0.25">
      <c r="A1098" s="1">
        <v>7650</v>
      </c>
      <c r="B1098" s="46" t="s">
        <v>668</v>
      </c>
      <c r="C1098" s="46" t="s">
        <v>2221</v>
      </c>
      <c r="D1098" s="46" t="s">
        <v>2307</v>
      </c>
      <c r="E1098" s="47" t="s">
        <v>1119</v>
      </c>
      <c r="F1098" s="47" t="s">
        <v>1122</v>
      </c>
      <c r="G1098" s="47">
        <v>45353</v>
      </c>
      <c r="H1098" s="57">
        <v>105.60000000000001</v>
      </c>
      <c r="I1098" s="60">
        <f>IF(R1098="UP",VLOOKUP($I$1,Änderungen!$F$1:$G$4,2,FALSE),IF(OR(ISERROR(FIND("NOVOS",B1098)),ISERROR(FIND("Design ",B1098))),IF(OR(ISERROR(FIND("thanos EVO",B1098)),ISERROR(FIND("Design ",B1098))),0,96.55),19.35))</f>
        <v>0</v>
      </c>
      <c r="J1098" s="40"/>
      <c r="K1098" s="40" t="s">
        <v>1171</v>
      </c>
      <c r="L1098" s="29">
        <f>IF(K1098&lt;&gt;"",IFERROR(VLOOKUP(K1098,Rabattwerte_eintragen!$A$3:$C$24,3,FALSE),0),0)</f>
        <v>0</v>
      </c>
      <c r="M1098" s="58">
        <f>IF(H1098&lt;&gt;"",H1098*(1-L1098)+I1098*(1-VLOOKUP("A1",Rabattwerte_eintragen!$A$3:$C$26,3,FALSE)),"")</f>
        <v>105.60000000000001</v>
      </c>
      <c r="N1098" s="40"/>
      <c r="O1098" s="39" t="str">
        <f t="shared" si="19"/>
        <v>Artikel online anzeigen</v>
      </c>
      <c r="P1098" s="44"/>
      <c r="Q1098" s="49" t="s">
        <v>3453</v>
      </c>
      <c r="R1098" s="37"/>
      <c r="S1098" s="55"/>
      <c r="T1098" s="40" t="s">
        <v>1145</v>
      </c>
      <c r="U1098" s="63" t="s">
        <v>4493</v>
      </c>
    </row>
    <row r="1099" spans="1:21" x14ac:dyDescent="0.25">
      <c r="A1099" s="1">
        <v>7700</v>
      </c>
      <c r="B1099" s="46" t="s">
        <v>1680</v>
      </c>
      <c r="C1099" s="46" t="s">
        <v>2221</v>
      </c>
      <c r="D1099" s="46" t="s">
        <v>2307</v>
      </c>
      <c r="E1099" s="47" t="s">
        <v>1119</v>
      </c>
      <c r="F1099" s="47" t="s">
        <v>1122</v>
      </c>
      <c r="G1099" s="47">
        <v>45605</v>
      </c>
      <c r="H1099" s="57">
        <v>82.699999999999989</v>
      </c>
      <c r="I1099" s="60">
        <f>IF(R1099="UP",VLOOKUP($I$1,Änderungen!$F$1:$G$4,2,FALSE),IF(OR(ISERROR(FIND("NOVOS",B1099)),ISERROR(FIND("Design ",B1099))),IF(OR(ISERROR(FIND("thanos EVO",B1099)),ISERROR(FIND("Design ",B1099))),0,96.55),19.35))</f>
        <v>0</v>
      </c>
      <c r="J1099" s="40"/>
      <c r="K1099" s="40" t="s">
        <v>1171</v>
      </c>
      <c r="L1099" s="29">
        <f>IF(K1099&lt;&gt;"",IFERROR(VLOOKUP(K1099,Rabattwerte_eintragen!$A$3:$C$24,3,FALSE),0),0)</f>
        <v>0</v>
      </c>
      <c r="M1099" s="58">
        <f>IF(H1099&lt;&gt;"",H1099*(1-L1099)+I1099*(1-VLOOKUP("A1",Rabattwerte_eintragen!$A$3:$C$26,3,FALSE)),"")</f>
        <v>82.699999999999989</v>
      </c>
      <c r="N1099" s="40"/>
      <c r="O1099" s="39" t="str">
        <f t="shared" si="19"/>
        <v>Artikel online anzeigen</v>
      </c>
      <c r="P1099" s="44"/>
      <c r="Q1099" s="49" t="s">
        <v>3454</v>
      </c>
      <c r="R1099" s="37"/>
      <c r="S1099" s="55"/>
      <c r="T1099" s="40" t="s">
        <v>1145</v>
      </c>
      <c r="U1099" s="63" t="s">
        <v>4494</v>
      </c>
    </row>
    <row r="1100" spans="1:21" x14ac:dyDescent="0.25">
      <c r="A1100" s="1">
        <v>7701</v>
      </c>
      <c r="B1100" s="46" t="s">
        <v>1681</v>
      </c>
      <c r="C1100" s="46" t="s">
        <v>2221</v>
      </c>
      <c r="D1100" s="46" t="s">
        <v>2307</v>
      </c>
      <c r="E1100" s="47" t="s">
        <v>1119</v>
      </c>
      <c r="F1100" s="47" t="s">
        <v>1122</v>
      </c>
      <c r="G1100" s="47">
        <v>45612</v>
      </c>
      <c r="H1100" s="57">
        <v>84.800000000000011</v>
      </c>
      <c r="I1100" s="60">
        <f>IF(R1100="UP",VLOOKUP($I$1,Änderungen!$F$1:$G$4,2,FALSE),IF(OR(ISERROR(FIND("NOVOS",B1100)),ISERROR(FIND("Design ",B1100))),IF(OR(ISERROR(FIND("thanos EVO",B1100)),ISERROR(FIND("Design ",B1100))),0,96.55),19.35))</f>
        <v>0</v>
      </c>
      <c r="J1100" s="40"/>
      <c r="K1100" s="40" t="s">
        <v>1171</v>
      </c>
      <c r="L1100" s="29">
        <f>IF(K1100&lt;&gt;"",IFERROR(VLOOKUP(K1100,Rabattwerte_eintragen!$A$3:$C$24,3,FALSE),0),0)</f>
        <v>0</v>
      </c>
      <c r="M1100" s="58">
        <f>IF(H1100&lt;&gt;"",H1100*(1-L1100)+I1100*(1-VLOOKUP("A1",Rabattwerte_eintragen!$A$3:$C$26,3,FALSE)),"")</f>
        <v>84.800000000000011</v>
      </c>
      <c r="N1100" s="40"/>
      <c r="O1100" s="39" t="str">
        <f t="shared" si="19"/>
        <v>Artikel online anzeigen</v>
      </c>
      <c r="P1100" s="44"/>
      <c r="Q1100" s="49" t="s">
        <v>3455</v>
      </c>
      <c r="R1100" s="37"/>
      <c r="S1100" s="55"/>
      <c r="T1100" s="40" t="s">
        <v>1145</v>
      </c>
      <c r="U1100" s="63" t="s">
        <v>4495</v>
      </c>
    </row>
    <row r="1101" spans="1:21" x14ac:dyDescent="0.25">
      <c r="A1101" s="1">
        <v>7702</v>
      </c>
      <c r="B1101" s="46" t="s">
        <v>1682</v>
      </c>
      <c r="C1101" s="46" t="s">
        <v>2221</v>
      </c>
      <c r="D1101" s="46" t="s">
        <v>2307</v>
      </c>
      <c r="E1101" s="47" t="s">
        <v>1119</v>
      </c>
      <c r="F1101" s="47" t="s">
        <v>1122</v>
      </c>
      <c r="G1101" s="47">
        <v>45629</v>
      </c>
      <c r="H1101" s="57">
        <v>87.300000000000011</v>
      </c>
      <c r="I1101" s="60">
        <f>IF(R1101="UP",VLOOKUP($I$1,Änderungen!$F$1:$G$4,2,FALSE),IF(OR(ISERROR(FIND("NOVOS",B1101)),ISERROR(FIND("Design ",B1101))),IF(OR(ISERROR(FIND("thanos EVO",B1101)),ISERROR(FIND("Design ",B1101))),0,96.55),19.35))</f>
        <v>0</v>
      </c>
      <c r="J1101" s="40"/>
      <c r="K1101" s="40" t="s">
        <v>1171</v>
      </c>
      <c r="L1101" s="29">
        <f>IF(K1101&lt;&gt;"",IFERROR(VLOOKUP(K1101,Rabattwerte_eintragen!$A$3:$C$24,3,FALSE),0),0)</f>
        <v>0</v>
      </c>
      <c r="M1101" s="58">
        <f>IF(H1101&lt;&gt;"",H1101*(1-L1101)+I1101*(1-VLOOKUP("A1",Rabattwerte_eintragen!$A$3:$C$26,3,FALSE)),"")</f>
        <v>87.300000000000011</v>
      </c>
      <c r="N1101" s="40"/>
      <c r="O1101" s="39" t="str">
        <f t="shared" ref="O1101:O1164" si="20">IF(Q1101&lt;&gt;"",HYPERLINK(Q1101, "Artikel online anzeigen"),"")</f>
        <v>Artikel online anzeigen</v>
      </c>
      <c r="P1101" s="44"/>
      <c r="Q1101" s="49" t="s">
        <v>3456</v>
      </c>
      <c r="R1101" s="37"/>
      <c r="S1101" s="55"/>
      <c r="T1101" s="40" t="s">
        <v>1145</v>
      </c>
      <c r="U1101" s="63" t="s">
        <v>4496</v>
      </c>
    </row>
    <row r="1102" spans="1:21" x14ac:dyDescent="0.25">
      <c r="A1102" s="1">
        <v>7703</v>
      </c>
      <c r="B1102" s="46" t="s">
        <v>1683</v>
      </c>
      <c r="C1102" s="46" t="s">
        <v>2221</v>
      </c>
      <c r="D1102" s="46" t="s">
        <v>2307</v>
      </c>
      <c r="E1102" s="47" t="s">
        <v>1119</v>
      </c>
      <c r="F1102" s="47" t="s">
        <v>1122</v>
      </c>
      <c r="G1102" s="47">
        <v>45636</v>
      </c>
      <c r="H1102" s="57">
        <v>90.75</v>
      </c>
      <c r="I1102" s="60">
        <f>IF(R1102="UP",VLOOKUP($I$1,Änderungen!$F$1:$G$4,2,FALSE),IF(OR(ISERROR(FIND("NOVOS",B1102)),ISERROR(FIND("Design ",B1102))),IF(OR(ISERROR(FIND("thanos EVO",B1102)),ISERROR(FIND("Design ",B1102))),0,96.55),19.35))</f>
        <v>0</v>
      </c>
      <c r="J1102" s="40"/>
      <c r="K1102" s="40" t="s">
        <v>1171</v>
      </c>
      <c r="L1102" s="29">
        <f>IF(K1102&lt;&gt;"",IFERROR(VLOOKUP(K1102,Rabattwerte_eintragen!$A$3:$C$24,3,FALSE),0),0)</f>
        <v>0</v>
      </c>
      <c r="M1102" s="58">
        <f>IF(H1102&lt;&gt;"",H1102*(1-L1102)+I1102*(1-VLOOKUP("A1",Rabattwerte_eintragen!$A$3:$C$26,3,FALSE)),"")</f>
        <v>90.75</v>
      </c>
      <c r="N1102" s="40"/>
      <c r="O1102" s="39" t="str">
        <f t="shared" si="20"/>
        <v>Artikel online anzeigen</v>
      </c>
      <c r="P1102" s="44"/>
      <c r="Q1102" s="49" t="s">
        <v>3457</v>
      </c>
      <c r="R1102" s="37"/>
      <c r="S1102" s="55"/>
      <c r="T1102" s="40" t="s">
        <v>1145</v>
      </c>
      <c r="U1102" s="63" t="s">
        <v>4497</v>
      </c>
    </row>
    <row r="1103" spans="1:21" x14ac:dyDescent="0.25">
      <c r="A1103" s="1">
        <v>7704</v>
      </c>
      <c r="B1103" s="46" t="s">
        <v>1684</v>
      </c>
      <c r="C1103" s="46" t="s">
        <v>2221</v>
      </c>
      <c r="D1103" s="46" t="s">
        <v>2307</v>
      </c>
      <c r="E1103" s="47" t="s">
        <v>1119</v>
      </c>
      <c r="F1103" s="47" t="s">
        <v>1122</v>
      </c>
      <c r="G1103" s="47">
        <v>45643</v>
      </c>
      <c r="H1103" s="57">
        <v>91.5</v>
      </c>
      <c r="I1103" s="60">
        <f>IF(R1103="UP",VLOOKUP($I$1,Änderungen!$F$1:$G$4,2,FALSE),IF(OR(ISERROR(FIND("NOVOS",B1103)),ISERROR(FIND("Design ",B1103))),IF(OR(ISERROR(FIND("thanos EVO",B1103)),ISERROR(FIND("Design ",B1103))),0,96.55),19.35))</f>
        <v>0</v>
      </c>
      <c r="J1103" s="40"/>
      <c r="K1103" s="40" t="s">
        <v>1171</v>
      </c>
      <c r="L1103" s="29">
        <f>IF(K1103&lt;&gt;"",IFERROR(VLOOKUP(K1103,Rabattwerte_eintragen!$A$3:$C$24,3,FALSE),0),0)</f>
        <v>0</v>
      </c>
      <c r="M1103" s="58">
        <f>IF(H1103&lt;&gt;"",H1103*(1-L1103)+I1103*(1-VLOOKUP("A1",Rabattwerte_eintragen!$A$3:$C$26,3,FALSE)),"")</f>
        <v>91.5</v>
      </c>
      <c r="N1103" s="40"/>
      <c r="O1103" s="39" t="str">
        <f t="shared" si="20"/>
        <v>Artikel online anzeigen</v>
      </c>
      <c r="P1103" s="44"/>
      <c r="Q1103" s="49" t="s">
        <v>3458</v>
      </c>
      <c r="R1103" s="37"/>
      <c r="S1103" s="55"/>
      <c r="T1103" s="40" t="s">
        <v>1145</v>
      </c>
      <c r="U1103" s="63" t="s">
        <v>4498</v>
      </c>
    </row>
    <row r="1104" spans="1:21" x14ac:dyDescent="0.25">
      <c r="A1104" s="1">
        <v>7705</v>
      </c>
      <c r="B1104" s="46" t="s">
        <v>1685</v>
      </c>
      <c r="C1104" s="46" t="s">
        <v>2221</v>
      </c>
      <c r="D1104" s="46" t="s">
        <v>2307</v>
      </c>
      <c r="E1104" s="47" t="s">
        <v>1119</v>
      </c>
      <c r="F1104" s="47" t="s">
        <v>1122</v>
      </c>
      <c r="G1104" s="47">
        <v>45650</v>
      </c>
      <c r="H1104" s="57">
        <v>96.649999999999991</v>
      </c>
      <c r="I1104" s="60">
        <f>IF(R1104="UP",VLOOKUP($I$1,Änderungen!$F$1:$G$4,2,FALSE),IF(OR(ISERROR(FIND("NOVOS",B1104)),ISERROR(FIND("Design ",B1104))),IF(OR(ISERROR(FIND("thanos EVO",B1104)),ISERROR(FIND("Design ",B1104))),0,96.55),19.35))</f>
        <v>0</v>
      </c>
      <c r="J1104" s="40"/>
      <c r="K1104" s="40" t="s">
        <v>1171</v>
      </c>
      <c r="L1104" s="29">
        <f>IF(K1104&lt;&gt;"",IFERROR(VLOOKUP(K1104,Rabattwerte_eintragen!$A$3:$C$24,3,FALSE),0),0)</f>
        <v>0</v>
      </c>
      <c r="M1104" s="58">
        <f>IF(H1104&lt;&gt;"",H1104*(1-L1104)+I1104*(1-VLOOKUP("A1",Rabattwerte_eintragen!$A$3:$C$26,3,FALSE)),"")</f>
        <v>96.649999999999991</v>
      </c>
      <c r="N1104" s="40"/>
      <c r="O1104" s="39" t="str">
        <f t="shared" si="20"/>
        <v>Artikel online anzeigen</v>
      </c>
      <c r="P1104" s="44"/>
      <c r="Q1104" s="49" t="s">
        <v>3459</v>
      </c>
      <c r="R1104" s="37"/>
      <c r="S1104" s="55"/>
      <c r="T1104" s="40" t="s">
        <v>1145</v>
      </c>
      <c r="U1104" s="63" t="s">
        <v>4499</v>
      </c>
    </row>
    <row r="1105" spans="1:21" x14ac:dyDescent="0.25">
      <c r="A1105" s="1">
        <v>7907</v>
      </c>
      <c r="B1105" s="46" t="s">
        <v>1686</v>
      </c>
      <c r="C1105" s="46" t="s">
        <v>2221</v>
      </c>
      <c r="D1105" s="46" t="s">
        <v>2308</v>
      </c>
      <c r="E1105" s="47" t="s">
        <v>1119</v>
      </c>
      <c r="F1105" s="47" t="s">
        <v>1122</v>
      </c>
      <c r="G1105" s="47">
        <v>64309</v>
      </c>
      <c r="H1105" s="57">
        <v>97.25</v>
      </c>
      <c r="I1105" s="60">
        <f>IF(R1105="UP",VLOOKUP($I$1,Änderungen!$F$1:$G$4,2,FALSE),IF(OR(ISERROR(FIND("NOVOS",B1105)),ISERROR(FIND("Design ",B1105))),IF(OR(ISERROR(FIND("thanos EVO",B1105)),ISERROR(FIND("Design ",B1105))),0,96.55),19.35))</f>
        <v>0</v>
      </c>
      <c r="J1105" s="40"/>
      <c r="K1105" s="40" t="s">
        <v>1171</v>
      </c>
      <c r="L1105" s="29">
        <f>IF(K1105&lt;&gt;"",IFERROR(VLOOKUP(K1105,Rabattwerte_eintragen!$A$3:$C$24,3,FALSE),0),0)</f>
        <v>0</v>
      </c>
      <c r="M1105" s="58">
        <f>IF(H1105&lt;&gt;"",H1105*(1-L1105)+I1105*(1-VLOOKUP("A1",Rabattwerte_eintragen!$A$3:$C$26,3,FALSE)),"")</f>
        <v>97.25</v>
      </c>
      <c r="N1105" s="40"/>
      <c r="O1105" s="39" t="str">
        <f t="shared" si="20"/>
        <v>Artikel online anzeigen</v>
      </c>
      <c r="P1105" s="44"/>
      <c r="Q1105" s="49" t="s">
        <v>3460</v>
      </c>
      <c r="R1105" s="37"/>
      <c r="S1105" s="55"/>
      <c r="T1105" s="40" t="s">
        <v>1145</v>
      </c>
      <c r="U1105" s="63" t="s">
        <v>4500</v>
      </c>
    </row>
    <row r="1106" spans="1:21" x14ac:dyDescent="0.25">
      <c r="A1106" s="1">
        <v>7913</v>
      </c>
      <c r="B1106" s="46" t="s">
        <v>1687</v>
      </c>
      <c r="C1106" s="46" t="s">
        <v>2221</v>
      </c>
      <c r="D1106" s="46" t="s">
        <v>2308</v>
      </c>
      <c r="E1106" s="47" t="s">
        <v>1119</v>
      </c>
      <c r="F1106" s="47" t="s">
        <v>1122</v>
      </c>
      <c r="G1106" s="47">
        <v>71079</v>
      </c>
      <c r="H1106" s="57">
        <v>100.85000000000001</v>
      </c>
      <c r="I1106" s="60">
        <f>IF(R1106="UP",VLOOKUP($I$1,Änderungen!$F$1:$G$4,2,FALSE),IF(OR(ISERROR(FIND("NOVOS",B1106)),ISERROR(FIND("Design ",B1106))),IF(OR(ISERROR(FIND("thanos EVO",B1106)),ISERROR(FIND("Design ",B1106))),0,96.55),19.35))</f>
        <v>0</v>
      </c>
      <c r="J1106" s="40"/>
      <c r="K1106" s="40" t="s">
        <v>1171</v>
      </c>
      <c r="L1106" s="29">
        <f>IF(K1106&lt;&gt;"",IFERROR(VLOOKUP(K1106,Rabattwerte_eintragen!$A$3:$C$24,3,FALSE),0),0)</f>
        <v>0</v>
      </c>
      <c r="M1106" s="58">
        <f>IF(H1106&lt;&gt;"",H1106*(1-L1106)+I1106*(1-VLOOKUP("A1",Rabattwerte_eintragen!$A$3:$C$26,3,FALSE)),"")</f>
        <v>100.85000000000001</v>
      </c>
      <c r="N1106" s="40"/>
      <c r="O1106" s="39" t="str">
        <f t="shared" si="20"/>
        <v>Artikel online anzeigen</v>
      </c>
      <c r="P1106" s="44"/>
      <c r="Q1106" s="49" t="s">
        <v>3461</v>
      </c>
      <c r="R1106" s="37"/>
      <c r="S1106" s="55"/>
      <c r="T1106" s="40" t="s">
        <v>1145</v>
      </c>
      <c r="U1106" s="63" t="s">
        <v>4501</v>
      </c>
    </row>
    <row r="1107" spans="1:21" x14ac:dyDescent="0.25">
      <c r="A1107" s="1">
        <v>7918</v>
      </c>
      <c r="B1107" s="46" t="s">
        <v>1688</v>
      </c>
      <c r="C1107" s="46" t="s">
        <v>2221</v>
      </c>
      <c r="D1107" s="46" t="s">
        <v>2308</v>
      </c>
      <c r="E1107" s="47" t="s">
        <v>1119</v>
      </c>
      <c r="F1107" s="47" t="s">
        <v>1122</v>
      </c>
      <c r="G1107" s="47">
        <v>71086</v>
      </c>
      <c r="H1107" s="57">
        <v>104.39999999999999</v>
      </c>
      <c r="I1107" s="60">
        <f>IF(R1107="UP",VLOOKUP($I$1,Änderungen!$F$1:$G$4,2,FALSE),IF(OR(ISERROR(FIND("NOVOS",B1107)),ISERROR(FIND("Design ",B1107))),IF(OR(ISERROR(FIND("thanos EVO",B1107)),ISERROR(FIND("Design ",B1107))),0,96.55),19.35))</f>
        <v>0</v>
      </c>
      <c r="J1107" s="40"/>
      <c r="K1107" s="40" t="s">
        <v>1171</v>
      </c>
      <c r="L1107" s="29">
        <f>IF(K1107&lt;&gt;"",IFERROR(VLOOKUP(K1107,Rabattwerte_eintragen!$A$3:$C$24,3,FALSE),0),0)</f>
        <v>0</v>
      </c>
      <c r="M1107" s="58">
        <f>IF(H1107&lt;&gt;"",H1107*(1-L1107)+I1107*(1-VLOOKUP("A1",Rabattwerte_eintragen!$A$3:$C$26,3,FALSE)),"")</f>
        <v>104.39999999999999</v>
      </c>
      <c r="N1107" s="40"/>
      <c r="O1107" s="39" t="str">
        <f t="shared" si="20"/>
        <v>Artikel online anzeigen</v>
      </c>
      <c r="P1107" s="44"/>
      <c r="Q1107" s="49" t="s">
        <v>3462</v>
      </c>
      <c r="R1107" s="37"/>
      <c r="S1107" s="55"/>
      <c r="T1107" s="40" t="s">
        <v>1145</v>
      </c>
      <c r="U1107" s="63" t="s">
        <v>4502</v>
      </c>
    </row>
    <row r="1108" spans="1:21" x14ac:dyDescent="0.25">
      <c r="A1108" s="1">
        <v>7923</v>
      </c>
      <c r="B1108" s="46" t="s">
        <v>1689</v>
      </c>
      <c r="C1108" s="46" t="s">
        <v>2221</v>
      </c>
      <c r="D1108" s="46" t="s">
        <v>2308</v>
      </c>
      <c r="E1108" s="47" t="s">
        <v>1119</v>
      </c>
      <c r="F1108" s="47" t="s">
        <v>1122</v>
      </c>
      <c r="G1108" s="47">
        <v>71093</v>
      </c>
      <c r="H1108" s="57">
        <v>109.60000000000001</v>
      </c>
      <c r="I1108" s="60">
        <f>IF(R1108="UP",VLOOKUP($I$1,Änderungen!$F$1:$G$4,2,FALSE),IF(OR(ISERROR(FIND("NOVOS",B1108)),ISERROR(FIND("Design ",B1108))),IF(OR(ISERROR(FIND("thanos EVO",B1108)),ISERROR(FIND("Design ",B1108))),0,96.55),19.35))</f>
        <v>0</v>
      </c>
      <c r="J1108" s="40"/>
      <c r="K1108" s="40" t="s">
        <v>1171</v>
      </c>
      <c r="L1108" s="29">
        <f>IF(K1108&lt;&gt;"",IFERROR(VLOOKUP(K1108,Rabattwerte_eintragen!$A$3:$C$24,3,FALSE),0),0)</f>
        <v>0</v>
      </c>
      <c r="M1108" s="58">
        <f>IF(H1108&lt;&gt;"",H1108*(1-L1108)+I1108*(1-VLOOKUP("A1",Rabattwerte_eintragen!$A$3:$C$26,3,FALSE)),"")</f>
        <v>109.60000000000001</v>
      </c>
      <c r="N1108" s="40"/>
      <c r="O1108" s="39" t="str">
        <f t="shared" si="20"/>
        <v>Artikel online anzeigen</v>
      </c>
      <c r="P1108" s="44"/>
      <c r="Q1108" s="49" t="s">
        <v>3463</v>
      </c>
      <c r="R1108" s="37"/>
      <c r="S1108" s="55"/>
      <c r="T1108" s="40" t="s">
        <v>1145</v>
      </c>
      <c r="U1108" s="63" t="s">
        <v>4503</v>
      </c>
    </row>
    <row r="1109" spans="1:21" x14ac:dyDescent="0.25">
      <c r="A1109" s="1">
        <v>7879</v>
      </c>
      <c r="B1109" s="46" t="s">
        <v>1690</v>
      </c>
      <c r="C1109" s="46" t="s">
        <v>2221</v>
      </c>
      <c r="D1109" s="46" t="s">
        <v>2308</v>
      </c>
      <c r="E1109" s="47" t="s">
        <v>1119</v>
      </c>
      <c r="F1109" s="47" t="s">
        <v>1122</v>
      </c>
      <c r="G1109" s="47">
        <v>71147</v>
      </c>
      <c r="H1109" s="57">
        <v>101</v>
      </c>
      <c r="I1109" s="60">
        <f>IF(R1109="UP",VLOOKUP($I$1,Änderungen!$F$1:$G$4,2,FALSE),IF(OR(ISERROR(FIND("NOVOS",B1109)),ISERROR(FIND("Design ",B1109))),IF(OR(ISERROR(FIND("thanos EVO",B1109)),ISERROR(FIND("Design ",B1109))),0,96.55),19.35))</f>
        <v>0</v>
      </c>
      <c r="J1109" s="40"/>
      <c r="K1109" s="40" t="s">
        <v>1171</v>
      </c>
      <c r="L1109" s="29">
        <f>IF(K1109&lt;&gt;"",IFERROR(VLOOKUP(K1109,Rabattwerte_eintragen!$A$3:$C$24,3,FALSE),0),0)</f>
        <v>0</v>
      </c>
      <c r="M1109" s="58">
        <f>IF(H1109&lt;&gt;"",H1109*(1-L1109)+I1109*(1-VLOOKUP("A1",Rabattwerte_eintragen!$A$3:$C$26,3,FALSE)),"")</f>
        <v>101</v>
      </c>
      <c r="N1109" s="40"/>
      <c r="O1109" s="39" t="str">
        <f t="shared" si="20"/>
        <v>Artikel online anzeigen</v>
      </c>
      <c r="P1109" s="44"/>
      <c r="Q1109" s="49" t="s">
        <v>3464</v>
      </c>
      <c r="R1109" s="37"/>
      <c r="S1109" s="55"/>
      <c r="T1109" s="40" t="s">
        <v>1145</v>
      </c>
      <c r="U1109" s="63" t="s">
        <v>4504</v>
      </c>
    </row>
    <row r="1110" spans="1:21" x14ac:dyDescent="0.25">
      <c r="A1110" s="1">
        <v>7882</v>
      </c>
      <c r="B1110" s="46" t="s">
        <v>1691</v>
      </c>
      <c r="C1110" s="46" t="s">
        <v>2221</v>
      </c>
      <c r="D1110" s="46" t="s">
        <v>2308</v>
      </c>
      <c r="E1110" s="47" t="s">
        <v>1119</v>
      </c>
      <c r="F1110" s="47" t="s">
        <v>1122</v>
      </c>
      <c r="G1110" s="47">
        <v>71154</v>
      </c>
      <c r="H1110" s="57">
        <v>104.55</v>
      </c>
      <c r="I1110" s="60">
        <f>IF(R1110="UP",VLOOKUP($I$1,Änderungen!$F$1:$G$4,2,FALSE),IF(OR(ISERROR(FIND("NOVOS",B1110)),ISERROR(FIND("Design ",B1110))),IF(OR(ISERROR(FIND("thanos EVO",B1110)),ISERROR(FIND("Design ",B1110))),0,96.55),19.35))</f>
        <v>0</v>
      </c>
      <c r="J1110" s="40"/>
      <c r="K1110" s="40" t="s">
        <v>1171</v>
      </c>
      <c r="L1110" s="29">
        <f>IF(K1110&lt;&gt;"",IFERROR(VLOOKUP(K1110,Rabattwerte_eintragen!$A$3:$C$24,3,FALSE),0),0)</f>
        <v>0</v>
      </c>
      <c r="M1110" s="58">
        <f>IF(H1110&lt;&gt;"",H1110*(1-L1110)+I1110*(1-VLOOKUP("A1",Rabattwerte_eintragen!$A$3:$C$26,3,FALSE)),"")</f>
        <v>104.55</v>
      </c>
      <c r="N1110" s="40"/>
      <c r="O1110" s="39" t="str">
        <f t="shared" si="20"/>
        <v>Artikel online anzeigen</v>
      </c>
      <c r="P1110" s="44"/>
      <c r="Q1110" s="49" t="s">
        <v>3465</v>
      </c>
      <c r="R1110" s="37"/>
      <c r="S1110" s="55"/>
      <c r="T1110" s="40" t="s">
        <v>1145</v>
      </c>
      <c r="U1110" s="63" t="s">
        <v>4505</v>
      </c>
    </row>
    <row r="1111" spans="1:21" x14ac:dyDescent="0.25">
      <c r="A1111" s="1">
        <v>7885</v>
      </c>
      <c r="B1111" s="46" t="s">
        <v>1692</v>
      </c>
      <c r="C1111" s="46" t="s">
        <v>2221</v>
      </c>
      <c r="D1111" s="46" t="s">
        <v>2308</v>
      </c>
      <c r="E1111" s="47" t="s">
        <v>1119</v>
      </c>
      <c r="F1111" s="47" t="s">
        <v>1122</v>
      </c>
      <c r="G1111" s="47">
        <v>71161</v>
      </c>
      <c r="H1111" s="57">
        <v>108.10000000000001</v>
      </c>
      <c r="I1111" s="60">
        <f>IF(R1111="UP",VLOOKUP($I$1,Änderungen!$F$1:$G$4,2,FALSE),IF(OR(ISERROR(FIND("NOVOS",B1111)),ISERROR(FIND("Design ",B1111))),IF(OR(ISERROR(FIND("thanos EVO",B1111)),ISERROR(FIND("Design ",B1111))),0,96.55),19.35))</f>
        <v>0</v>
      </c>
      <c r="J1111" s="40"/>
      <c r="K1111" s="40" t="s">
        <v>1171</v>
      </c>
      <c r="L1111" s="29">
        <f>IF(K1111&lt;&gt;"",IFERROR(VLOOKUP(K1111,Rabattwerte_eintragen!$A$3:$C$24,3,FALSE),0),0)</f>
        <v>0</v>
      </c>
      <c r="M1111" s="58">
        <f>IF(H1111&lt;&gt;"",H1111*(1-L1111)+I1111*(1-VLOOKUP("A1",Rabattwerte_eintragen!$A$3:$C$26,3,FALSE)),"")</f>
        <v>108.10000000000001</v>
      </c>
      <c r="N1111" s="40"/>
      <c r="O1111" s="39" t="str">
        <f t="shared" si="20"/>
        <v>Artikel online anzeigen</v>
      </c>
      <c r="P1111" s="44"/>
      <c r="Q1111" s="49" t="s">
        <v>3466</v>
      </c>
      <c r="R1111" s="37"/>
      <c r="S1111" s="55"/>
      <c r="T1111" s="40" t="s">
        <v>1145</v>
      </c>
      <c r="U1111" s="63" t="s">
        <v>4506</v>
      </c>
    </row>
    <row r="1112" spans="1:21" x14ac:dyDescent="0.25">
      <c r="A1112" s="1">
        <v>7888</v>
      </c>
      <c r="B1112" s="46" t="s">
        <v>1693</v>
      </c>
      <c r="C1112" s="46" t="s">
        <v>2221</v>
      </c>
      <c r="D1112" s="46" t="s">
        <v>2308</v>
      </c>
      <c r="E1112" s="47" t="s">
        <v>1119</v>
      </c>
      <c r="F1112" s="47" t="s">
        <v>1122</v>
      </c>
      <c r="G1112" s="47">
        <v>71178</v>
      </c>
      <c r="H1112" s="57">
        <v>113.3</v>
      </c>
      <c r="I1112" s="60">
        <f>IF(R1112="UP",VLOOKUP($I$1,Änderungen!$F$1:$G$4,2,FALSE),IF(OR(ISERROR(FIND("NOVOS",B1112)),ISERROR(FIND("Design ",B1112))),IF(OR(ISERROR(FIND("thanos EVO",B1112)),ISERROR(FIND("Design ",B1112))),0,96.55),19.35))</f>
        <v>0</v>
      </c>
      <c r="J1112" s="40"/>
      <c r="K1112" s="40" t="s">
        <v>1171</v>
      </c>
      <c r="L1112" s="29">
        <f>IF(K1112&lt;&gt;"",IFERROR(VLOOKUP(K1112,Rabattwerte_eintragen!$A$3:$C$24,3,FALSE),0),0)</f>
        <v>0</v>
      </c>
      <c r="M1112" s="58">
        <f>IF(H1112&lt;&gt;"",H1112*(1-L1112)+I1112*(1-VLOOKUP("A1",Rabattwerte_eintragen!$A$3:$C$26,3,FALSE)),"")</f>
        <v>113.3</v>
      </c>
      <c r="N1112" s="40"/>
      <c r="O1112" s="39" t="str">
        <f t="shared" si="20"/>
        <v>Artikel online anzeigen</v>
      </c>
      <c r="P1112" s="44"/>
      <c r="Q1112" s="49" t="s">
        <v>3467</v>
      </c>
      <c r="R1112" s="37"/>
      <c r="S1112" s="55"/>
      <c r="T1112" s="40" t="s">
        <v>1145</v>
      </c>
      <c r="U1112" s="63" t="s">
        <v>4507</v>
      </c>
    </row>
    <row r="1113" spans="1:21" x14ac:dyDescent="0.25">
      <c r="A1113" s="1">
        <v>7902</v>
      </c>
      <c r="B1113" s="46" t="s">
        <v>1694</v>
      </c>
      <c r="C1113" s="46" t="s">
        <v>2221</v>
      </c>
      <c r="D1113" s="46" t="s">
        <v>2308</v>
      </c>
      <c r="E1113" s="47" t="s">
        <v>1119</v>
      </c>
      <c r="F1113" s="47" t="s">
        <v>1122</v>
      </c>
      <c r="G1113" s="47">
        <v>71185</v>
      </c>
      <c r="H1113" s="57">
        <v>106.89999999999999</v>
      </c>
      <c r="I1113" s="60">
        <f>IF(R1113="UP",VLOOKUP($I$1,Änderungen!$F$1:$G$4,2,FALSE),IF(OR(ISERROR(FIND("NOVOS",B1113)),ISERROR(FIND("Design ",B1113))),IF(OR(ISERROR(FIND("thanos EVO",B1113)),ISERROR(FIND("Design ",B1113))),0,96.55),19.35))</f>
        <v>0</v>
      </c>
      <c r="J1113" s="40"/>
      <c r="K1113" s="40" t="s">
        <v>1171</v>
      </c>
      <c r="L1113" s="29">
        <f>IF(K1113&lt;&gt;"",IFERROR(VLOOKUP(K1113,Rabattwerte_eintragen!$A$3:$C$24,3,FALSE),0),0)</f>
        <v>0</v>
      </c>
      <c r="M1113" s="58">
        <f>IF(H1113&lt;&gt;"",H1113*(1-L1113)+I1113*(1-VLOOKUP("A1",Rabattwerte_eintragen!$A$3:$C$26,3,FALSE)),"")</f>
        <v>106.89999999999999</v>
      </c>
      <c r="N1113" s="40"/>
      <c r="O1113" s="39" t="str">
        <f t="shared" si="20"/>
        <v>Artikel online anzeigen</v>
      </c>
      <c r="P1113" s="44"/>
      <c r="Q1113" s="49" t="s">
        <v>3468</v>
      </c>
      <c r="R1113" s="37"/>
      <c r="S1113" s="55"/>
      <c r="T1113" s="40" t="s">
        <v>1145</v>
      </c>
      <c r="U1113" s="63" t="s">
        <v>4508</v>
      </c>
    </row>
    <row r="1114" spans="1:21" x14ac:dyDescent="0.25">
      <c r="A1114" s="1">
        <v>7903</v>
      </c>
      <c r="B1114" s="46" t="s">
        <v>1695</v>
      </c>
      <c r="C1114" s="46" t="s">
        <v>2221</v>
      </c>
      <c r="D1114" s="46" t="s">
        <v>2308</v>
      </c>
      <c r="E1114" s="47" t="s">
        <v>1119</v>
      </c>
      <c r="F1114" s="47" t="s">
        <v>1122</v>
      </c>
      <c r="G1114" s="47">
        <v>71192</v>
      </c>
      <c r="H1114" s="57">
        <v>110.5</v>
      </c>
      <c r="I1114" s="60">
        <f>IF(R1114="UP",VLOOKUP($I$1,Änderungen!$F$1:$G$4,2,FALSE),IF(OR(ISERROR(FIND("NOVOS",B1114)),ISERROR(FIND("Design ",B1114))),IF(OR(ISERROR(FIND("thanos EVO",B1114)),ISERROR(FIND("Design ",B1114))),0,96.55),19.35))</f>
        <v>0</v>
      </c>
      <c r="J1114" s="40"/>
      <c r="K1114" s="40" t="s">
        <v>1171</v>
      </c>
      <c r="L1114" s="29">
        <f>IF(K1114&lt;&gt;"",IFERROR(VLOOKUP(K1114,Rabattwerte_eintragen!$A$3:$C$24,3,FALSE),0),0)</f>
        <v>0</v>
      </c>
      <c r="M1114" s="58">
        <f>IF(H1114&lt;&gt;"",H1114*(1-L1114)+I1114*(1-VLOOKUP("A1",Rabattwerte_eintragen!$A$3:$C$26,3,FALSE)),"")</f>
        <v>110.5</v>
      </c>
      <c r="N1114" s="40"/>
      <c r="O1114" s="39" t="str">
        <f t="shared" si="20"/>
        <v>Artikel online anzeigen</v>
      </c>
      <c r="P1114" s="44"/>
      <c r="Q1114" s="49" t="s">
        <v>3469</v>
      </c>
      <c r="R1114" s="37"/>
      <c r="S1114" s="55"/>
      <c r="T1114" s="40" t="s">
        <v>1145</v>
      </c>
      <c r="U1114" s="63" t="s">
        <v>4509</v>
      </c>
    </row>
    <row r="1115" spans="1:21" x14ac:dyDescent="0.25">
      <c r="A1115" s="1">
        <v>7905</v>
      </c>
      <c r="B1115" s="46" t="s">
        <v>1696</v>
      </c>
      <c r="C1115" s="46" t="s">
        <v>2221</v>
      </c>
      <c r="D1115" s="46" t="s">
        <v>2308</v>
      </c>
      <c r="E1115" s="47" t="s">
        <v>1119</v>
      </c>
      <c r="F1115" s="47" t="s">
        <v>1122</v>
      </c>
      <c r="G1115" s="47">
        <v>71208</v>
      </c>
      <c r="H1115" s="57">
        <v>114.05</v>
      </c>
      <c r="I1115" s="60">
        <f>IF(R1115="UP",VLOOKUP($I$1,Änderungen!$F$1:$G$4,2,FALSE),IF(OR(ISERROR(FIND("NOVOS",B1115)),ISERROR(FIND("Design ",B1115))),IF(OR(ISERROR(FIND("thanos EVO",B1115)),ISERROR(FIND("Design ",B1115))),0,96.55),19.35))</f>
        <v>0</v>
      </c>
      <c r="J1115" s="40"/>
      <c r="K1115" s="40" t="s">
        <v>1171</v>
      </c>
      <c r="L1115" s="29">
        <f>IF(K1115&lt;&gt;"",IFERROR(VLOOKUP(K1115,Rabattwerte_eintragen!$A$3:$C$24,3,FALSE),0),0)</f>
        <v>0</v>
      </c>
      <c r="M1115" s="58">
        <f>IF(H1115&lt;&gt;"",H1115*(1-L1115)+I1115*(1-VLOOKUP("A1",Rabattwerte_eintragen!$A$3:$C$26,3,FALSE)),"")</f>
        <v>114.05</v>
      </c>
      <c r="N1115" s="40"/>
      <c r="O1115" s="39" t="str">
        <f t="shared" si="20"/>
        <v>Artikel online anzeigen</v>
      </c>
      <c r="P1115" s="44"/>
      <c r="Q1115" s="49" t="s">
        <v>3470</v>
      </c>
      <c r="R1115" s="37"/>
      <c r="S1115" s="55"/>
      <c r="T1115" s="40" t="s">
        <v>1145</v>
      </c>
      <c r="U1115" s="63" t="s">
        <v>4510</v>
      </c>
    </row>
    <row r="1116" spans="1:21" x14ac:dyDescent="0.25">
      <c r="A1116" s="1">
        <v>7906</v>
      </c>
      <c r="B1116" s="46" t="s">
        <v>1697</v>
      </c>
      <c r="C1116" s="46" t="s">
        <v>2221</v>
      </c>
      <c r="D1116" s="46" t="s">
        <v>2308</v>
      </c>
      <c r="E1116" s="47" t="s">
        <v>1119</v>
      </c>
      <c r="F1116" s="47" t="s">
        <v>1122</v>
      </c>
      <c r="G1116" s="47">
        <v>71215</v>
      </c>
      <c r="H1116" s="57">
        <v>119.25</v>
      </c>
      <c r="I1116" s="60">
        <f>IF(R1116="UP",VLOOKUP($I$1,Änderungen!$F$1:$G$4,2,FALSE),IF(OR(ISERROR(FIND("NOVOS",B1116)),ISERROR(FIND("Design ",B1116))),IF(OR(ISERROR(FIND("thanos EVO",B1116)),ISERROR(FIND("Design ",B1116))),0,96.55),19.35))</f>
        <v>0</v>
      </c>
      <c r="J1116" s="40"/>
      <c r="K1116" s="40" t="s">
        <v>1171</v>
      </c>
      <c r="L1116" s="29">
        <f>IF(K1116&lt;&gt;"",IFERROR(VLOOKUP(K1116,Rabattwerte_eintragen!$A$3:$C$24,3,FALSE),0),0)</f>
        <v>0</v>
      </c>
      <c r="M1116" s="58">
        <f>IF(H1116&lt;&gt;"",H1116*(1-L1116)+I1116*(1-VLOOKUP("A1",Rabattwerte_eintragen!$A$3:$C$26,3,FALSE)),"")</f>
        <v>119.25</v>
      </c>
      <c r="N1116" s="40"/>
      <c r="O1116" s="39" t="str">
        <f t="shared" si="20"/>
        <v>Artikel online anzeigen</v>
      </c>
      <c r="P1116" s="44"/>
      <c r="Q1116" s="49" t="s">
        <v>3471</v>
      </c>
      <c r="R1116" s="37"/>
      <c r="S1116" s="55"/>
      <c r="T1116" s="40" t="s">
        <v>1145</v>
      </c>
      <c r="U1116" s="63" t="s">
        <v>4511</v>
      </c>
    </row>
    <row r="1117" spans="1:21" x14ac:dyDescent="0.25">
      <c r="A1117" s="1">
        <v>7875</v>
      </c>
      <c r="B1117" s="46" t="s">
        <v>669</v>
      </c>
      <c r="C1117" s="46" t="s">
        <v>2221</v>
      </c>
      <c r="D1117" s="46" t="s">
        <v>2308</v>
      </c>
      <c r="E1117" s="47" t="s">
        <v>1119</v>
      </c>
      <c r="F1117" s="47" t="s">
        <v>1122</v>
      </c>
      <c r="G1117" s="47">
        <v>71345</v>
      </c>
      <c r="H1117" s="57">
        <v>94.9</v>
      </c>
      <c r="I1117" s="60">
        <f>IF(R1117="UP",VLOOKUP($I$1,Änderungen!$F$1:$G$4,2,FALSE),IF(OR(ISERROR(FIND("NOVOS",B1117)),ISERROR(FIND("Design ",B1117))),IF(OR(ISERROR(FIND("thanos EVO",B1117)),ISERROR(FIND("Design ",B1117))),0,96.55),19.35))</f>
        <v>0</v>
      </c>
      <c r="J1117" s="40"/>
      <c r="K1117" s="40" t="s">
        <v>1171</v>
      </c>
      <c r="L1117" s="29">
        <f>IF(K1117&lt;&gt;"",IFERROR(VLOOKUP(K1117,Rabattwerte_eintragen!$A$3:$C$24,3,FALSE),0),0)</f>
        <v>0</v>
      </c>
      <c r="M1117" s="58">
        <f>IF(H1117&lt;&gt;"",H1117*(1-L1117)+I1117*(1-VLOOKUP("A1",Rabattwerte_eintragen!$A$3:$C$26,3,FALSE)),"")</f>
        <v>94.9</v>
      </c>
      <c r="N1117" s="40"/>
      <c r="O1117" s="39" t="str">
        <f t="shared" si="20"/>
        <v>Artikel online anzeigen</v>
      </c>
      <c r="P1117" s="44"/>
      <c r="Q1117" s="49" t="s">
        <v>3472</v>
      </c>
      <c r="R1117" s="37"/>
      <c r="S1117" s="55"/>
      <c r="T1117" s="40" t="s">
        <v>1145</v>
      </c>
      <c r="U1117" s="63" t="s">
        <v>4512</v>
      </c>
    </row>
    <row r="1118" spans="1:21" x14ac:dyDescent="0.25">
      <c r="A1118" s="1">
        <v>7876</v>
      </c>
      <c r="B1118" s="46" t="s">
        <v>670</v>
      </c>
      <c r="C1118" s="46" t="s">
        <v>2221</v>
      </c>
      <c r="D1118" s="46" t="s">
        <v>2308</v>
      </c>
      <c r="E1118" s="47" t="s">
        <v>1119</v>
      </c>
      <c r="F1118" s="47" t="s">
        <v>1122</v>
      </c>
      <c r="G1118" s="47">
        <v>71352</v>
      </c>
      <c r="H1118" s="57">
        <v>98.45</v>
      </c>
      <c r="I1118" s="60">
        <f>IF(R1118="UP",VLOOKUP($I$1,Änderungen!$F$1:$G$4,2,FALSE),IF(OR(ISERROR(FIND("NOVOS",B1118)),ISERROR(FIND("Design ",B1118))),IF(OR(ISERROR(FIND("thanos EVO",B1118)),ISERROR(FIND("Design ",B1118))),0,96.55),19.35))</f>
        <v>0</v>
      </c>
      <c r="J1118" s="40"/>
      <c r="K1118" s="40" t="s">
        <v>1171</v>
      </c>
      <c r="L1118" s="29">
        <f>IF(K1118&lt;&gt;"",IFERROR(VLOOKUP(K1118,Rabattwerte_eintragen!$A$3:$C$24,3,FALSE),0),0)</f>
        <v>0</v>
      </c>
      <c r="M1118" s="58">
        <f>IF(H1118&lt;&gt;"",H1118*(1-L1118)+I1118*(1-VLOOKUP("A1",Rabattwerte_eintragen!$A$3:$C$26,3,FALSE)),"")</f>
        <v>98.45</v>
      </c>
      <c r="N1118" s="40"/>
      <c r="O1118" s="39" t="str">
        <f t="shared" si="20"/>
        <v>Artikel online anzeigen</v>
      </c>
      <c r="P1118" s="44"/>
      <c r="Q1118" s="49" t="s">
        <v>3473</v>
      </c>
      <c r="R1118" s="37"/>
      <c r="S1118" s="55"/>
      <c r="T1118" s="40" t="s">
        <v>1145</v>
      </c>
      <c r="U1118" s="63" t="s">
        <v>4513</v>
      </c>
    </row>
    <row r="1119" spans="1:21" x14ac:dyDescent="0.25">
      <c r="A1119" s="1">
        <v>7877</v>
      </c>
      <c r="B1119" s="46" t="s">
        <v>671</v>
      </c>
      <c r="C1119" s="46" t="s">
        <v>2221</v>
      </c>
      <c r="D1119" s="46" t="s">
        <v>2308</v>
      </c>
      <c r="E1119" s="47" t="s">
        <v>1119</v>
      </c>
      <c r="F1119" s="47" t="s">
        <v>1122</v>
      </c>
      <c r="G1119" s="47">
        <v>71369</v>
      </c>
      <c r="H1119" s="57">
        <v>102</v>
      </c>
      <c r="I1119" s="60">
        <f>IF(R1119="UP",VLOOKUP($I$1,Änderungen!$F$1:$G$4,2,FALSE),IF(OR(ISERROR(FIND("NOVOS",B1119)),ISERROR(FIND("Design ",B1119))),IF(OR(ISERROR(FIND("thanos EVO",B1119)),ISERROR(FIND("Design ",B1119))),0,96.55),19.35))</f>
        <v>0</v>
      </c>
      <c r="J1119" s="40"/>
      <c r="K1119" s="40" t="s">
        <v>1171</v>
      </c>
      <c r="L1119" s="29">
        <f>IF(K1119&lt;&gt;"",IFERROR(VLOOKUP(K1119,Rabattwerte_eintragen!$A$3:$C$24,3,FALSE),0),0)</f>
        <v>0</v>
      </c>
      <c r="M1119" s="58">
        <f>IF(H1119&lt;&gt;"",H1119*(1-L1119)+I1119*(1-VLOOKUP("A1",Rabattwerte_eintragen!$A$3:$C$26,3,FALSE)),"")</f>
        <v>102</v>
      </c>
      <c r="N1119" s="40"/>
      <c r="O1119" s="39" t="str">
        <f t="shared" si="20"/>
        <v>Artikel online anzeigen</v>
      </c>
      <c r="P1119" s="44"/>
      <c r="Q1119" s="49" t="s">
        <v>3474</v>
      </c>
      <c r="R1119" s="37"/>
      <c r="S1119" s="55"/>
      <c r="T1119" s="40" t="s">
        <v>1145</v>
      </c>
      <c r="U1119" s="63" t="s">
        <v>4514</v>
      </c>
    </row>
    <row r="1120" spans="1:21" x14ac:dyDescent="0.25">
      <c r="A1120" s="1">
        <v>7878</v>
      </c>
      <c r="B1120" s="46" t="s">
        <v>672</v>
      </c>
      <c r="C1120" s="46" t="s">
        <v>2221</v>
      </c>
      <c r="D1120" s="46" t="s">
        <v>2308</v>
      </c>
      <c r="E1120" s="47" t="s">
        <v>1119</v>
      </c>
      <c r="F1120" s="47" t="s">
        <v>1122</v>
      </c>
      <c r="G1120" s="47">
        <v>71376</v>
      </c>
      <c r="H1120" s="57">
        <v>107.2</v>
      </c>
      <c r="I1120" s="60">
        <f>IF(R1120="UP",VLOOKUP($I$1,Änderungen!$F$1:$G$4,2,FALSE),IF(OR(ISERROR(FIND("NOVOS",B1120)),ISERROR(FIND("Design ",B1120))),IF(OR(ISERROR(FIND("thanos EVO",B1120)),ISERROR(FIND("Design ",B1120))),0,96.55),19.35))</f>
        <v>0</v>
      </c>
      <c r="J1120" s="40"/>
      <c r="K1120" s="40" t="s">
        <v>1171</v>
      </c>
      <c r="L1120" s="29">
        <f>IF(K1120&lt;&gt;"",IFERROR(VLOOKUP(K1120,Rabattwerte_eintragen!$A$3:$C$24,3,FALSE),0),0)</f>
        <v>0</v>
      </c>
      <c r="M1120" s="58">
        <f>IF(H1120&lt;&gt;"",H1120*(1-L1120)+I1120*(1-VLOOKUP("A1",Rabattwerte_eintragen!$A$3:$C$26,3,FALSE)),"")</f>
        <v>107.2</v>
      </c>
      <c r="N1120" s="40"/>
      <c r="O1120" s="39" t="str">
        <f t="shared" si="20"/>
        <v>Artikel online anzeigen</v>
      </c>
      <c r="P1120" s="44"/>
      <c r="Q1120" s="49" t="s">
        <v>3475</v>
      </c>
      <c r="R1120" s="37"/>
      <c r="S1120" s="55"/>
      <c r="T1120" s="40" t="s">
        <v>1145</v>
      </c>
      <c r="U1120" s="63" t="s">
        <v>4515</v>
      </c>
    </row>
    <row r="1121" spans="1:21" x14ac:dyDescent="0.25">
      <c r="A1121" s="1">
        <v>7891</v>
      </c>
      <c r="B1121" s="46" t="s">
        <v>673</v>
      </c>
      <c r="C1121" s="46" t="s">
        <v>2221</v>
      </c>
      <c r="D1121" s="46" t="s">
        <v>2308</v>
      </c>
      <c r="E1121" s="47" t="s">
        <v>1119</v>
      </c>
      <c r="F1121" s="47" t="s">
        <v>1122</v>
      </c>
      <c r="G1121" s="47">
        <v>71222</v>
      </c>
      <c r="H1121" s="57">
        <v>100.55</v>
      </c>
      <c r="I1121" s="60">
        <f>IF(R1121="UP",VLOOKUP($I$1,Änderungen!$F$1:$G$4,2,FALSE),IF(OR(ISERROR(FIND("NOVOS",B1121)),ISERROR(FIND("Design ",B1121))),IF(OR(ISERROR(FIND("thanos EVO",B1121)),ISERROR(FIND("Design ",B1121))),0,96.55),19.35))</f>
        <v>0</v>
      </c>
      <c r="J1121" s="40"/>
      <c r="K1121" s="40" t="s">
        <v>1171</v>
      </c>
      <c r="L1121" s="29">
        <f>IF(K1121&lt;&gt;"",IFERROR(VLOOKUP(K1121,Rabattwerte_eintragen!$A$3:$C$24,3,FALSE),0),0)</f>
        <v>0</v>
      </c>
      <c r="M1121" s="58">
        <f>IF(H1121&lt;&gt;"",H1121*(1-L1121)+I1121*(1-VLOOKUP("A1",Rabattwerte_eintragen!$A$3:$C$26,3,FALSE)),"")</f>
        <v>100.55</v>
      </c>
      <c r="N1121" s="40"/>
      <c r="O1121" s="39" t="str">
        <f t="shared" si="20"/>
        <v>Artikel online anzeigen</v>
      </c>
      <c r="P1121" s="44"/>
      <c r="Q1121" s="49" t="s">
        <v>3476</v>
      </c>
      <c r="R1121" s="37"/>
      <c r="S1121" s="55"/>
      <c r="T1121" s="40" t="s">
        <v>1145</v>
      </c>
      <c r="U1121" s="63" t="s">
        <v>4516</v>
      </c>
    </row>
    <row r="1122" spans="1:21" x14ac:dyDescent="0.25">
      <c r="A1122" s="1">
        <v>7894</v>
      </c>
      <c r="B1122" s="46" t="s">
        <v>674</v>
      </c>
      <c r="C1122" s="46" t="s">
        <v>2221</v>
      </c>
      <c r="D1122" s="46" t="s">
        <v>2308</v>
      </c>
      <c r="E1122" s="47" t="s">
        <v>1119</v>
      </c>
      <c r="F1122" s="47" t="s">
        <v>1122</v>
      </c>
      <c r="G1122" s="47">
        <v>71239</v>
      </c>
      <c r="H1122" s="57">
        <v>104.1</v>
      </c>
      <c r="I1122" s="60">
        <f>IF(R1122="UP",VLOOKUP($I$1,Änderungen!$F$1:$G$4,2,FALSE),IF(OR(ISERROR(FIND("NOVOS",B1122)),ISERROR(FIND("Design ",B1122))),IF(OR(ISERROR(FIND("thanos EVO",B1122)),ISERROR(FIND("Design ",B1122))),0,96.55),19.35))</f>
        <v>0</v>
      </c>
      <c r="J1122" s="40"/>
      <c r="K1122" s="40" t="s">
        <v>1171</v>
      </c>
      <c r="L1122" s="29">
        <f>IF(K1122&lt;&gt;"",IFERROR(VLOOKUP(K1122,Rabattwerte_eintragen!$A$3:$C$24,3,FALSE),0),0)</f>
        <v>0</v>
      </c>
      <c r="M1122" s="58">
        <f>IF(H1122&lt;&gt;"",H1122*(1-L1122)+I1122*(1-VLOOKUP("A1",Rabattwerte_eintragen!$A$3:$C$26,3,FALSE)),"")</f>
        <v>104.1</v>
      </c>
      <c r="N1122" s="40"/>
      <c r="O1122" s="39" t="str">
        <f t="shared" si="20"/>
        <v>Artikel online anzeigen</v>
      </c>
      <c r="P1122" s="44"/>
      <c r="Q1122" s="49" t="s">
        <v>3477</v>
      </c>
      <c r="R1122" s="37"/>
      <c r="S1122" s="55"/>
      <c r="T1122" s="40" t="s">
        <v>1145</v>
      </c>
      <c r="U1122" s="63" t="s">
        <v>4517</v>
      </c>
    </row>
    <row r="1123" spans="1:21" x14ac:dyDescent="0.25">
      <c r="A1123" s="1">
        <v>7897</v>
      </c>
      <c r="B1123" s="46" t="s">
        <v>675</v>
      </c>
      <c r="C1123" s="46" t="s">
        <v>2221</v>
      </c>
      <c r="D1123" s="46" t="s">
        <v>2308</v>
      </c>
      <c r="E1123" s="47" t="s">
        <v>1119</v>
      </c>
      <c r="F1123" s="47" t="s">
        <v>1122</v>
      </c>
      <c r="G1123" s="47">
        <v>71246</v>
      </c>
      <c r="H1123" s="57">
        <v>107.65</v>
      </c>
      <c r="I1123" s="60">
        <f>IF(R1123="UP",VLOOKUP($I$1,Änderungen!$F$1:$G$4,2,FALSE),IF(OR(ISERROR(FIND("NOVOS",B1123)),ISERROR(FIND("Design ",B1123))),IF(OR(ISERROR(FIND("thanos EVO",B1123)),ISERROR(FIND("Design ",B1123))),0,96.55),19.35))</f>
        <v>0</v>
      </c>
      <c r="J1123" s="40"/>
      <c r="K1123" s="40" t="s">
        <v>1171</v>
      </c>
      <c r="L1123" s="29">
        <f>IF(K1123&lt;&gt;"",IFERROR(VLOOKUP(K1123,Rabattwerte_eintragen!$A$3:$C$24,3,FALSE),0),0)</f>
        <v>0</v>
      </c>
      <c r="M1123" s="58">
        <f>IF(H1123&lt;&gt;"",H1123*(1-L1123)+I1123*(1-VLOOKUP("A1",Rabattwerte_eintragen!$A$3:$C$26,3,FALSE)),"")</f>
        <v>107.65</v>
      </c>
      <c r="N1123" s="40"/>
      <c r="O1123" s="39" t="str">
        <f t="shared" si="20"/>
        <v>Artikel online anzeigen</v>
      </c>
      <c r="P1123" s="44"/>
      <c r="Q1123" s="49" t="s">
        <v>3478</v>
      </c>
      <c r="R1123" s="37"/>
      <c r="S1123" s="55"/>
      <c r="T1123" s="40" t="s">
        <v>1145</v>
      </c>
      <c r="U1123" s="63" t="s">
        <v>4518</v>
      </c>
    </row>
    <row r="1124" spans="1:21" x14ac:dyDescent="0.25">
      <c r="A1124" s="1">
        <v>7900</v>
      </c>
      <c r="B1124" s="46" t="s">
        <v>676</v>
      </c>
      <c r="C1124" s="46" t="s">
        <v>2221</v>
      </c>
      <c r="D1124" s="46" t="s">
        <v>2308</v>
      </c>
      <c r="E1124" s="47" t="s">
        <v>1119</v>
      </c>
      <c r="F1124" s="47" t="s">
        <v>1122</v>
      </c>
      <c r="G1124" s="47">
        <v>71253</v>
      </c>
      <c r="H1124" s="57">
        <v>112.85</v>
      </c>
      <c r="I1124" s="60">
        <f>IF(R1124="UP",VLOOKUP($I$1,Änderungen!$F$1:$G$4,2,FALSE),IF(OR(ISERROR(FIND("NOVOS",B1124)),ISERROR(FIND("Design ",B1124))),IF(OR(ISERROR(FIND("thanos EVO",B1124)),ISERROR(FIND("Design ",B1124))),0,96.55),19.35))</f>
        <v>0</v>
      </c>
      <c r="J1124" s="40"/>
      <c r="K1124" s="40" t="s">
        <v>1171</v>
      </c>
      <c r="L1124" s="29">
        <f>IF(K1124&lt;&gt;"",IFERROR(VLOOKUP(K1124,Rabattwerte_eintragen!$A$3:$C$24,3,FALSE),0),0)</f>
        <v>0</v>
      </c>
      <c r="M1124" s="58">
        <f>IF(H1124&lt;&gt;"",H1124*(1-L1124)+I1124*(1-VLOOKUP("A1",Rabattwerte_eintragen!$A$3:$C$26,3,FALSE)),"")</f>
        <v>112.85</v>
      </c>
      <c r="N1124" s="40"/>
      <c r="O1124" s="39" t="str">
        <f t="shared" si="20"/>
        <v>Artikel online anzeigen</v>
      </c>
      <c r="P1124" s="44"/>
      <c r="Q1124" s="49" t="s">
        <v>3479</v>
      </c>
      <c r="R1124" s="37"/>
      <c r="S1124" s="55"/>
      <c r="T1124" s="40" t="s">
        <v>1145</v>
      </c>
      <c r="U1124" s="63" t="s">
        <v>4519</v>
      </c>
    </row>
    <row r="1125" spans="1:21" x14ac:dyDescent="0.25">
      <c r="A1125" s="1">
        <v>7928</v>
      </c>
      <c r="B1125" s="46" t="s">
        <v>677</v>
      </c>
      <c r="C1125" s="46" t="s">
        <v>2221</v>
      </c>
      <c r="D1125" s="46" t="s">
        <v>2308</v>
      </c>
      <c r="E1125" s="47" t="s">
        <v>1119</v>
      </c>
      <c r="F1125" s="47" t="s">
        <v>1122</v>
      </c>
      <c r="G1125" s="47">
        <v>71260</v>
      </c>
      <c r="H1125" s="57">
        <v>106.89999999999999</v>
      </c>
      <c r="I1125" s="60">
        <f>IF(R1125="UP",VLOOKUP($I$1,Änderungen!$F$1:$G$4,2,FALSE),IF(OR(ISERROR(FIND("NOVOS",B1125)),ISERROR(FIND("Design ",B1125))),IF(OR(ISERROR(FIND("thanos EVO",B1125)),ISERROR(FIND("Design ",B1125))),0,96.55),19.35))</f>
        <v>0</v>
      </c>
      <c r="J1125" s="40"/>
      <c r="K1125" s="40" t="s">
        <v>1171</v>
      </c>
      <c r="L1125" s="29">
        <f>IF(K1125&lt;&gt;"",IFERROR(VLOOKUP(K1125,Rabattwerte_eintragen!$A$3:$C$24,3,FALSE),0),0)</f>
        <v>0</v>
      </c>
      <c r="M1125" s="58">
        <f>IF(H1125&lt;&gt;"",H1125*(1-L1125)+I1125*(1-VLOOKUP("A1",Rabattwerte_eintragen!$A$3:$C$26,3,FALSE)),"")</f>
        <v>106.89999999999999</v>
      </c>
      <c r="N1125" s="40"/>
      <c r="O1125" s="39" t="str">
        <f t="shared" si="20"/>
        <v>Artikel online anzeigen</v>
      </c>
      <c r="P1125" s="44"/>
      <c r="Q1125" s="49" t="s">
        <v>3480</v>
      </c>
      <c r="R1125" s="37"/>
      <c r="S1125" s="55"/>
      <c r="T1125" s="40" t="s">
        <v>1145</v>
      </c>
      <c r="U1125" s="63" t="s">
        <v>4520</v>
      </c>
    </row>
    <row r="1126" spans="1:21" x14ac:dyDescent="0.25">
      <c r="A1126" s="1">
        <v>7930</v>
      </c>
      <c r="B1126" s="46" t="s">
        <v>678</v>
      </c>
      <c r="C1126" s="46" t="s">
        <v>2221</v>
      </c>
      <c r="D1126" s="46" t="s">
        <v>2308</v>
      </c>
      <c r="E1126" s="47" t="s">
        <v>1119</v>
      </c>
      <c r="F1126" s="47" t="s">
        <v>1122</v>
      </c>
      <c r="G1126" s="47">
        <v>71277</v>
      </c>
      <c r="H1126" s="57">
        <v>110.5</v>
      </c>
      <c r="I1126" s="60">
        <f>IF(R1126="UP",VLOOKUP($I$1,Änderungen!$F$1:$G$4,2,FALSE),IF(OR(ISERROR(FIND("NOVOS",B1126)),ISERROR(FIND("Design ",B1126))),IF(OR(ISERROR(FIND("thanos EVO",B1126)),ISERROR(FIND("Design ",B1126))),0,96.55),19.35))</f>
        <v>0</v>
      </c>
      <c r="J1126" s="40"/>
      <c r="K1126" s="40" t="s">
        <v>1171</v>
      </c>
      <c r="L1126" s="29">
        <f>IF(K1126&lt;&gt;"",IFERROR(VLOOKUP(K1126,Rabattwerte_eintragen!$A$3:$C$24,3,FALSE),0),0)</f>
        <v>0</v>
      </c>
      <c r="M1126" s="58">
        <f>IF(H1126&lt;&gt;"",H1126*(1-L1126)+I1126*(1-VLOOKUP("A1",Rabattwerte_eintragen!$A$3:$C$26,3,FALSE)),"")</f>
        <v>110.5</v>
      </c>
      <c r="N1126" s="40"/>
      <c r="O1126" s="39" t="str">
        <f t="shared" si="20"/>
        <v>Artikel online anzeigen</v>
      </c>
      <c r="P1126" s="44"/>
      <c r="Q1126" s="49" t="s">
        <v>3481</v>
      </c>
      <c r="R1126" s="37"/>
      <c r="S1126" s="55"/>
      <c r="T1126" s="40" t="s">
        <v>1145</v>
      </c>
      <c r="U1126" s="63" t="s">
        <v>4521</v>
      </c>
    </row>
    <row r="1127" spans="1:21" x14ac:dyDescent="0.25">
      <c r="A1127" s="1">
        <v>7931</v>
      </c>
      <c r="B1127" s="46" t="s">
        <v>679</v>
      </c>
      <c r="C1127" s="46" t="s">
        <v>2221</v>
      </c>
      <c r="D1127" s="46" t="s">
        <v>2308</v>
      </c>
      <c r="E1127" s="47" t="s">
        <v>1119</v>
      </c>
      <c r="F1127" s="47" t="s">
        <v>1122</v>
      </c>
      <c r="G1127" s="47">
        <v>71284</v>
      </c>
      <c r="H1127" s="57">
        <v>114.05</v>
      </c>
      <c r="I1127" s="60">
        <f>IF(R1127="UP",VLOOKUP($I$1,Änderungen!$F$1:$G$4,2,FALSE),IF(OR(ISERROR(FIND("NOVOS",B1127)),ISERROR(FIND("Design ",B1127))),IF(OR(ISERROR(FIND("thanos EVO",B1127)),ISERROR(FIND("Design ",B1127))),0,96.55),19.35))</f>
        <v>0</v>
      </c>
      <c r="J1127" s="40"/>
      <c r="K1127" s="40" t="s">
        <v>1171</v>
      </c>
      <c r="L1127" s="29">
        <f>IF(K1127&lt;&gt;"",IFERROR(VLOOKUP(K1127,Rabattwerte_eintragen!$A$3:$C$24,3,FALSE),0),0)</f>
        <v>0</v>
      </c>
      <c r="M1127" s="58">
        <f>IF(H1127&lt;&gt;"",H1127*(1-L1127)+I1127*(1-VLOOKUP("A1",Rabattwerte_eintragen!$A$3:$C$26,3,FALSE)),"")</f>
        <v>114.05</v>
      </c>
      <c r="N1127" s="40"/>
      <c r="O1127" s="39" t="str">
        <f t="shared" si="20"/>
        <v>Artikel online anzeigen</v>
      </c>
      <c r="P1127" s="44"/>
      <c r="Q1127" s="49" t="s">
        <v>3482</v>
      </c>
      <c r="R1127" s="37"/>
      <c r="S1127" s="55"/>
      <c r="T1127" s="40" t="s">
        <v>1145</v>
      </c>
      <c r="U1127" s="63" t="s">
        <v>4522</v>
      </c>
    </row>
    <row r="1128" spans="1:21" x14ac:dyDescent="0.25">
      <c r="A1128" s="1">
        <v>7932</v>
      </c>
      <c r="B1128" s="46" t="s">
        <v>680</v>
      </c>
      <c r="C1128" s="46" t="s">
        <v>2221</v>
      </c>
      <c r="D1128" s="46" t="s">
        <v>2308</v>
      </c>
      <c r="E1128" s="47" t="s">
        <v>1119</v>
      </c>
      <c r="F1128" s="47" t="s">
        <v>1122</v>
      </c>
      <c r="G1128" s="47">
        <v>71291</v>
      </c>
      <c r="H1128" s="57">
        <v>119.25</v>
      </c>
      <c r="I1128" s="60">
        <f>IF(R1128="UP",VLOOKUP($I$1,Änderungen!$F$1:$G$4,2,FALSE),IF(OR(ISERROR(FIND("NOVOS",B1128)),ISERROR(FIND("Design ",B1128))),IF(OR(ISERROR(FIND("thanos EVO",B1128)),ISERROR(FIND("Design ",B1128))),0,96.55),19.35))</f>
        <v>0</v>
      </c>
      <c r="J1128" s="40"/>
      <c r="K1128" s="40" t="s">
        <v>1171</v>
      </c>
      <c r="L1128" s="29">
        <f>IF(K1128&lt;&gt;"",IFERROR(VLOOKUP(K1128,Rabattwerte_eintragen!$A$3:$C$24,3,FALSE),0),0)</f>
        <v>0</v>
      </c>
      <c r="M1128" s="58">
        <f>IF(H1128&lt;&gt;"",H1128*(1-L1128)+I1128*(1-VLOOKUP("A1",Rabattwerte_eintragen!$A$3:$C$26,3,FALSE)),"")</f>
        <v>119.25</v>
      </c>
      <c r="N1128" s="40"/>
      <c r="O1128" s="39" t="str">
        <f t="shared" si="20"/>
        <v>Artikel online anzeigen</v>
      </c>
      <c r="P1128" s="44"/>
      <c r="Q1128" s="49" t="s">
        <v>3483</v>
      </c>
      <c r="R1128" s="37"/>
      <c r="S1128" s="55"/>
      <c r="T1128" s="40" t="s">
        <v>1145</v>
      </c>
      <c r="U1128" s="63" t="s">
        <v>4523</v>
      </c>
    </row>
    <row r="1129" spans="1:21" x14ac:dyDescent="0.25">
      <c r="A1129" s="1">
        <v>7967</v>
      </c>
      <c r="B1129" s="46" t="s">
        <v>1698</v>
      </c>
      <c r="C1129" s="46" t="s">
        <v>2221</v>
      </c>
      <c r="D1129" s="46" t="s">
        <v>2308</v>
      </c>
      <c r="E1129" s="47" t="s">
        <v>1119</v>
      </c>
      <c r="F1129" s="47" t="s">
        <v>1122</v>
      </c>
      <c r="G1129" s="47">
        <v>71468</v>
      </c>
      <c r="H1129" s="57">
        <v>98</v>
      </c>
      <c r="I1129" s="60">
        <f>IF(R1129="UP",VLOOKUP($I$1,Änderungen!$F$1:$G$4,2,FALSE),IF(OR(ISERROR(FIND("NOVOS",B1129)),ISERROR(FIND("Design ",B1129))),IF(OR(ISERROR(FIND("thanos EVO",B1129)),ISERROR(FIND("Design ",B1129))),0,96.55),19.35))</f>
        <v>0</v>
      </c>
      <c r="J1129" s="40"/>
      <c r="K1129" s="40" t="s">
        <v>1171</v>
      </c>
      <c r="L1129" s="29">
        <f>IF(K1129&lt;&gt;"",IFERROR(VLOOKUP(K1129,Rabattwerte_eintragen!$A$3:$C$24,3,FALSE),0),0)</f>
        <v>0</v>
      </c>
      <c r="M1129" s="58">
        <f>IF(H1129&lt;&gt;"",H1129*(1-L1129)+I1129*(1-VLOOKUP("A1",Rabattwerte_eintragen!$A$3:$C$26,3,FALSE)),"")</f>
        <v>98</v>
      </c>
      <c r="N1129" s="40"/>
      <c r="O1129" s="39" t="str">
        <f t="shared" si="20"/>
        <v>Artikel online anzeigen</v>
      </c>
      <c r="P1129" s="44"/>
      <c r="Q1129" s="49" t="s">
        <v>3484</v>
      </c>
      <c r="R1129" s="37"/>
      <c r="S1129" s="55"/>
      <c r="T1129" s="40" t="s">
        <v>1145</v>
      </c>
      <c r="U1129" s="63" t="s">
        <v>4524</v>
      </c>
    </row>
    <row r="1130" spans="1:21" x14ac:dyDescent="0.25">
      <c r="A1130" s="1">
        <v>7968</v>
      </c>
      <c r="B1130" s="46" t="s">
        <v>1699</v>
      </c>
      <c r="C1130" s="46" t="s">
        <v>2221</v>
      </c>
      <c r="D1130" s="46" t="s">
        <v>2308</v>
      </c>
      <c r="E1130" s="47" t="s">
        <v>1119</v>
      </c>
      <c r="F1130" s="47" t="s">
        <v>1122</v>
      </c>
      <c r="G1130" s="47">
        <v>71475</v>
      </c>
      <c r="H1130" s="57">
        <v>101.55</v>
      </c>
      <c r="I1130" s="60">
        <f>IF(R1130="UP",VLOOKUP($I$1,Änderungen!$F$1:$G$4,2,FALSE),IF(OR(ISERROR(FIND("NOVOS",B1130)),ISERROR(FIND("Design ",B1130))),IF(OR(ISERROR(FIND("thanos EVO",B1130)),ISERROR(FIND("Design ",B1130))),0,96.55),19.35))</f>
        <v>0</v>
      </c>
      <c r="J1130" s="40"/>
      <c r="K1130" s="40" t="s">
        <v>1171</v>
      </c>
      <c r="L1130" s="29">
        <f>IF(K1130&lt;&gt;"",IFERROR(VLOOKUP(K1130,Rabattwerte_eintragen!$A$3:$C$24,3,FALSE),0),0)</f>
        <v>0</v>
      </c>
      <c r="M1130" s="58">
        <f>IF(H1130&lt;&gt;"",H1130*(1-L1130)+I1130*(1-VLOOKUP("A1",Rabattwerte_eintragen!$A$3:$C$26,3,FALSE)),"")</f>
        <v>101.55</v>
      </c>
      <c r="N1130" s="40"/>
      <c r="O1130" s="39" t="str">
        <f t="shared" si="20"/>
        <v>Artikel online anzeigen</v>
      </c>
      <c r="P1130" s="44"/>
      <c r="Q1130" s="49" t="s">
        <v>3485</v>
      </c>
      <c r="R1130" s="37"/>
      <c r="S1130" s="55"/>
      <c r="T1130" s="40" t="s">
        <v>1145</v>
      </c>
      <c r="U1130" s="63" t="s">
        <v>4525</v>
      </c>
    </row>
    <row r="1131" spans="1:21" x14ac:dyDescent="0.25">
      <c r="A1131" s="1">
        <v>7969</v>
      </c>
      <c r="B1131" s="46" t="s">
        <v>1700</v>
      </c>
      <c r="C1131" s="46" t="s">
        <v>2221</v>
      </c>
      <c r="D1131" s="46" t="s">
        <v>2308</v>
      </c>
      <c r="E1131" s="47" t="s">
        <v>1119</v>
      </c>
      <c r="F1131" s="47" t="s">
        <v>1122</v>
      </c>
      <c r="G1131" s="47">
        <v>71482</v>
      </c>
      <c r="H1131" s="57">
        <v>105.15</v>
      </c>
      <c r="I1131" s="60">
        <f>IF(R1131="UP",VLOOKUP($I$1,Änderungen!$F$1:$G$4,2,FALSE),IF(OR(ISERROR(FIND("NOVOS",B1131)),ISERROR(FIND("Design ",B1131))),IF(OR(ISERROR(FIND("thanos EVO",B1131)),ISERROR(FIND("Design ",B1131))),0,96.55),19.35))</f>
        <v>0</v>
      </c>
      <c r="J1131" s="40"/>
      <c r="K1131" s="40" t="s">
        <v>1171</v>
      </c>
      <c r="L1131" s="29">
        <f>IF(K1131&lt;&gt;"",IFERROR(VLOOKUP(K1131,Rabattwerte_eintragen!$A$3:$C$24,3,FALSE),0),0)</f>
        <v>0</v>
      </c>
      <c r="M1131" s="58">
        <f>IF(H1131&lt;&gt;"",H1131*(1-L1131)+I1131*(1-VLOOKUP("A1",Rabattwerte_eintragen!$A$3:$C$26,3,FALSE)),"")</f>
        <v>105.15</v>
      </c>
      <c r="N1131" s="40"/>
      <c r="O1131" s="39" t="str">
        <f t="shared" si="20"/>
        <v>Artikel online anzeigen</v>
      </c>
      <c r="P1131" s="44"/>
      <c r="Q1131" s="49" t="s">
        <v>3486</v>
      </c>
      <c r="R1131" s="37"/>
      <c r="S1131" s="55"/>
      <c r="T1131" s="40" t="s">
        <v>1145</v>
      </c>
      <c r="U1131" s="63" t="s">
        <v>4526</v>
      </c>
    </row>
    <row r="1132" spans="1:21" x14ac:dyDescent="0.25">
      <c r="A1132" s="1">
        <v>7970</v>
      </c>
      <c r="B1132" s="46" t="s">
        <v>1701</v>
      </c>
      <c r="C1132" s="46" t="s">
        <v>2221</v>
      </c>
      <c r="D1132" s="46" t="s">
        <v>2308</v>
      </c>
      <c r="E1132" s="47" t="s">
        <v>1119</v>
      </c>
      <c r="F1132" s="47" t="s">
        <v>1122</v>
      </c>
      <c r="G1132" s="47">
        <v>71499</v>
      </c>
      <c r="H1132" s="57">
        <v>110.35</v>
      </c>
      <c r="I1132" s="60">
        <f>IF(R1132="UP",VLOOKUP($I$1,Änderungen!$F$1:$G$4,2,FALSE),IF(OR(ISERROR(FIND("NOVOS",B1132)),ISERROR(FIND("Design ",B1132))),IF(OR(ISERROR(FIND("thanos EVO",B1132)),ISERROR(FIND("Design ",B1132))),0,96.55),19.35))</f>
        <v>0</v>
      </c>
      <c r="J1132" s="40"/>
      <c r="K1132" s="40" t="s">
        <v>1171</v>
      </c>
      <c r="L1132" s="29">
        <f>IF(K1132&lt;&gt;"",IFERROR(VLOOKUP(K1132,Rabattwerte_eintragen!$A$3:$C$24,3,FALSE),0),0)</f>
        <v>0</v>
      </c>
      <c r="M1132" s="58">
        <f>IF(H1132&lt;&gt;"",H1132*(1-L1132)+I1132*(1-VLOOKUP("A1",Rabattwerte_eintragen!$A$3:$C$26,3,FALSE)),"")</f>
        <v>110.35</v>
      </c>
      <c r="N1132" s="40"/>
      <c r="O1132" s="39" t="str">
        <f t="shared" si="20"/>
        <v>Artikel online anzeigen</v>
      </c>
      <c r="P1132" s="44"/>
      <c r="Q1132" s="49" t="s">
        <v>3487</v>
      </c>
      <c r="R1132" s="37"/>
      <c r="S1132" s="55"/>
      <c r="T1132" s="40" t="s">
        <v>1145</v>
      </c>
      <c r="U1132" s="63" t="s">
        <v>4527</v>
      </c>
    </row>
    <row r="1133" spans="1:21" x14ac:dyDescent="0.25">
      <c r="A1133" s="1">
        <v>7975</v>
      </c>
      <c r="B1133" s="46" t="s">
        <v>681</v>
      </c>
      <c r="C1133" s="46" t="s">
        <v>2221</v>
      </c>
      <c r="D1133" s="46" t="s">
        <v>2308</v>
      </c>
      <c r="E1133" s="47" t="s">
        <v>1119</v>
      </c>
      <c r="F1133" s="47" t="s">
        <v>1122</v>
      </c>
      <c r="G1133" s="47">
        <v>318853</v>
      </c>
      <c r="H1133" s="57">
        <v>248.75</v>
      </c>
      <c r="I1133" s="60">
        <f>IF(R1133="UP",VLOOKUP($I$1,Änderungen!$F$1:$G$4,2,FALSE),IF(OR(ISERROR(FIND("NOVOS",B1133)),ISERROR(FIND("Design ",B1133))),IF(OR(ISERROR(FIND("thanos EVO",B1133)),ISERROR(FIND("Design ",B1133))),0,96.55),19.35))</f>
        <v>0</v>
      </c>
      <c r="J1133" s="40"/>
      <c r="K1133" s="40" t="s">
        <v>1171</v>
      </c>
      <c r="L1133" s="29">
        <f>IF(K1133&lt;&gt;"",IFERROR(VLOOKUP(K1133,Rabattwerte_eintragen!$A$3:$C$24,3,FALSE),0),0)</f>
        <v>0</v>
      </c>
      <c r="M1133" s="58">
        <f>IF(H1133&lt;&gt;"",H1133*(1-L1133)+I1133*(1-VLOOKUP("A1",Rabattwerte_eintragen!$A$3:$C$26,3,FALSE)),"")</f>
        <v>248.75</v>
      </c>
      <c r="N1133" s="40"/>
      <c r="O1133" s="39" t="str">
        <f t="shared" si="20"/>
        <v>Artikel online anzeigen</v>
      </c>
      <c r="P1133" s="44"/>
      <c r="Q1133" s="49" t="s">
        <v>3488</v>
      </c>
      <c r="R1133" s="37"/>
      <c r="S1133" s="55"/>
      <c r="T1133" s="40" t="s">
        <v>1145</v>
      </c>
      <c r="U1133" s="63" t="s">
        <v>4528</v>
      </c>
    </row>
    <row r="1134" spans="1:21" x14ac:dyDescent="0.25">
      <c r="A1134" s="1">
        <v>7976</v>
      </c>
      <c r="B1134" s="46" t="s">
        <v>682</v>
      </c>
      <c r="C1134" s="46" t="s">
        <v>2221</v>
      </c>
      <c r="D1134" s="46" t="s">
        <v>2308</v>
      </c>
      <c r="E1134" s="47" t="s">
        <v>1119</v>
      </c>
      <c r="F1134" s="47" t="s">
        <v>1122</v>
      </c>
      <c r="G1134" s="47">
        <v>352024</v>
      </c>
      <c r="H1134" s="57">
        <v>251.1</v>
      </c>
      <c r="I1134" s="60">
        <f>IF(R1134="UP",VLOOKUP($I$1,Änderungen!$F$1:$G$4,2,FALSE),IF(OR(ISERROR(FIND("NOVOS",B1134)),ISERROR(FIND("Design ",B1134))),IF(OR(ISERROR(FIND("thanos EVO",B1134)),ISERROR(FIND("Design ",B1134))),0,96.55),19.35))</f>
        <v>0</v>
      </c>
      <c r="J1134" s="40"/>
      <c r="K1134" s="40" t="s">
        <v>1171</v>
      </c>
      <c r="L1134" s="29">
        <f>IF(K1134&lt;&gt;"",IFERROR(VLOOKUP(K1134,Rabattwerte_eintragen!$A$3:$C$24,3,FALSE),0),0)</f>
        <v>0</v>
      </c>
      <c r="M1134" s="58">
        <f>IF(H1134&lt;&gt;"",H1134*(1-L1134)+I1134*(1-VLOOKUP("A1",Rabattwerte_eintragen!$A$3:$C$26,3,FALSE)),"")</f>
        <v>251.1</v>
      </c>
      <c r="N1134" s="40"/>
      <c r="O1134" s="39" t="str">
        <f t="shared" si="20"/>
        <v>Artikel online anzeigen</v>
      </c>
      <c r="P1134" s="44"/>
      <c r="Q1134" s="49" t="s">
        <v>3489</v>
      </c>
      <c r="R1134" s="37"/>
      <c r="S1134" s="55"/>
      <c r="T1134" s="40" t="s">
        <v>1145</v>
      </c>
      <c r="U1134" s="63" t="s">
        <v>4529</v>
      </c>
    </row>
    <row r="1135" spans="1:21" x14ac:dyDescent="0.25">
      <c r="A1135" s="1">
        <v>7977</v>
      </c>
      <c r="B1135" s="46" t="s">
        <v>683</v>
      </c>
      <c r="C1135" s="46" t="s">
        <v>2221</v>
      </c>
      <c r="D1135" s="46" t="s">
        <v>2308</v>
      </c>
      <c r="E1135" s="47" t="s">
        <v>1119</v>
      </c>
      <c r="F1135" s="47" t="s">
        <v>1122</v>
      </c>
      <c r="G1135" s="47">
        <v>352062</v>
      </c>
      <c r="H1135" s="57">
        <v>253.35000000000002</v>
      </c>
      <c r="I1135" s="60">
        <f>IF(R1135="UP",VLOOKUP($I$1,Änderungen!$F$1:$G$4,2,FALSE),IF(OR(ISERROR(FIND("NOVOS",B1135)),ISERROR(FIND("Design ",B1135))),IF(OR(ISERROR(FIND("thanos EVO",B1135)),ISERROR(FIND("Design ",B1135))),0,96.55),19.35))</f>
        <v>0</v>
      </c>
      <c r="J1135" s="40"/>
      <c r="K1135" s="40" t="s">
        <v>1171</v>
      </c>
      <c r="L1135" s="29">
        <f>IF(K1135&lt;&gt;"",IFERROR(VLOOKUP(K1135,Rabattwerte_eintragen!$A$3:$C$24,3,FALSE),0),0)</f>
        <v>0</v>
      </c>
      <c r="M1135" s="58">
        <f>IF(H1135&lt;&gt;"",H1135*(1-L1135)+I1135*(1-VLOOKUP("A1",Rabattwerte_eintragen!$A$3:$C$26,3,FALSE)),"")</f>
        <v>253.35000000000002</v>
      </c>
      <c r="N1135" s="40"/>
      <c r="O1135" s="39" t="str">
        <f t="shared" si="20"/>
        <v>Artikel online anzeigen</v>
      </c>
      <c r="P1135" s="44"/>
      <c r="Q1135" s="49" t="s">
        <v>3490</v>
      </c>
      <c r="R1135" s="37"/>
      <c r="S1135" s="55"/>
      <c r="T1135" s="40" t="s">
        <v>1145</v>
      </c>
      <c r="U1135" s="63" t="s">
        <v>4530</v>
      </c>
    </row>
    <row r="1136" spans="1:21" x14ac:dyDescent="0.25">
      <c r="A1136" s="1">
        <v>7978</v>
      </c>
      <c r="B1136" s="46" t="s">
        <v>684</v>
      </c>
      <c r="C1136" s="46" t="s">
        <v>2221</v>
      </c>
      <c r="D1136" s="46" t="s">
        <v>2308</v>
      </c>
      <c r="E1136" s="47" t="s">
        <v>1119</v>
      </c>
      <c r="F1136" s="47" t="s">
        <v>1122</v>
      </c>
      <c r="G1136" s="47">
        <v>352109</v>
      </c>
      <c r="H1136" s="57">
        <v>257.04999999999995</v>
      </c>
      <c r="I1136" s="60">
        <f>IF(R1136="UP",VLOOKUP($I$1,Änderungen!$F$1:$G$4,2,FALSE),IF(OR(ISERROR(FIND("NOVOS",B1136)),ISERROR(FIND("Design ",B1136))),IF(OR(ISERROR(FIND("thanos EVO",B1136)),ISERROR(FIND("Design ",B1136))),0,96.55),19.35))</f>
        <v>0</v>
      </c>
      <c r="J1136" s="40"/>
      <c r="K1136" s="40" t="s">
        <v>1171</v>
      </c>
      <c r="L1136" s="29">
        <f>IF(K1136&lt;&gt;"",IFERROR(VLOOKUP(K1136,Rabattwerte_eintragen!$A$3:$C$24,3,FALSE),0),0)</f>
        <v>0</v>
      </c>
      <c r="M1136" s="58">
        <f>IF(H1136&lt;&gt;"",H1136*(1-L1136)+I1136*(1-VLOOKUP("A1",Rabattwerte_eintragen!$A$3:$C$26,3,FALSE)),"")</f>
        <v>257.04999999999995</v>
      </c>
      <c r="N1136" s="40"/>
      <c r="O1136" s="39" t="str">
        <f t="shared" si="20"/>
        <v>Artikel online anzeigen</v>
      </c>
      <c r="P1136" s="44"/>
      <c r="Q1136" s="49" t="s">
        <v>3491</v>
      </c>
      <c r="R1136" s="37"/>
      <c r="S1136" s="55"/>
      <c r="T1136" s="40" t="s">
        <v>1145</v>
      </c>
      <c r="U1136" s="63" t="s">
        <v>4531</v>
      </c>
    </row>
    <row r="1137" spans="1:21" x14ac:dyDescent="0.25">
      <c r="A1137" s="1">
        <v>7980</v>
      </c>
      <c r="B1137" s="46" t="s">
        <v>685</v>
      </c>
      <c r="C1137" s="46" t="s">
        <v>2221</v>
      </c>
      <c r="D1137" s="46" t="s">
        <v>2308</v>
      </c>
      <c r="E1137" s="47" t="s">
        <v>1119</v>
      </c>
      <c r="F1137" s="47" t="s">
        <v>1122</v>
      </c>
      <c r="G1137" s="47">
        <v>335744</v>
      </c>
      <c r="H1137" s="57">
        <v>248.75</v>
      </c>
      <c r="I1137" s="60">
        <f>IF(R1137="UP",VLOOKUP($I$1,Änderungen!$F$1:$G$4,2,FALSE),IF(OR(ISERROR(FIND("NOVOS",B1137)),ISERROR(FIND("Design ",B1137))),IF(OR(ISERROR(FIND("thanos EVO",B1137)),ISERROR(FIND("Design ",B1137))),0,96.55),19.35))</f>
        <v>0</v>
      </c>
      <c r="J1137" s="40"/>
      <c r="K1137" s="40" t="s">
        <v>1171</v>
      </c>
      <c r="L1137" s="29">
        <f>IF(K1137&lt;&gt;"",IFERROR(VLOOKUP(K1137,Rabattwerte_eintragen!$A$3:$C$24,3,FALSE),0),0)</f>
        <v>0</v>
      </c>
      <c r="M1137" s="58">
        <f>IF(H1137&lt;&gt;"",H1137*(1-L1137)+I1137*(1-VLOOKUP("A1",Rabattwerte_eintragen!$A$3:$C$26,3,FALSE)),"")</f>
        <v>248.75</v>
      </c>
      <c r="N1137" s="40"/>
      <c r="O1137" s="39" t="str">
        <f t="shared" si="20"/>
        <v>Artikel online anzeigen</v>
      </c>
      <c r="P1137" s="44"/>
      <c r="Q1137" s="49" t="s">
        <v>3492</v>
      </c>
      <c r="R1137" s="37"/>
      <c r="S1137" s="55"/>
      <c r="T1137" s="40" t="s">
        <v>1145</v>
      </c>
      <c r="U1137" s="63" t="s">
        <v>4528</v>
      </c>
    </row>
    <row r="1138" spans="1:21" x14ac:dyDescent="0.25">
      <c r="A1138" s="1">
        <v>7981</v>
      </c>
      <c r="B1138" s="46" t="s">
        <v>686</v>
      </c>
      <c r="C1138" s="46" t="s">
        <v>2221</v>
      </c>
      <c r="D1138" s="46" t="s">
        <v>2308</v>
      </c>
      <c r="E1138" s="47" t="s">
        <v>1119</v>
      </c>
      <c r="F1138" s="47" t="s">
        <v>1122</v>
      </c>
      <c r="G1138" s="47">
        <v>352031</v>
      </c>
      <c r="H1138" s="57">
        <v>251.1</v>
      </c>
      <c r="I1138" s="60">
        <f>IF(R1138="UP",VLOOKUP($I$1,Änderungen!$F$1:$G$4,2,FALSE),IF(OR(ISERROR(FIND("NOVOS",B1138)),ISERROR(FIND("Design ",B1138))),IF(OR(ISERROR(FIND("thanos EVO",B1138)),ISERROR(FIND("Design ",B1138))),0,96.55),19.35))</f>
        <v>0</v>
      </c>
      <c r="J1138" s="40"/>
      <c r="K1138" s="40" t="s">
        <v>1171</v>
      </c>
      <c r="L1138" s="29">
        <f>IF(K1138&lt;&gt;"",IFERROR(VLOOKUP(K1138,Rabattwerte_eintragen!$A$3:$C$24,3,FALSE),0),0)</f>
        <v>0</v>
      </c>
      <c r="M1138" s="58">
        <f>IF(H1138&lt;&gt;"",H1138*(1-L1138)+I1138*(1-VLOOKUP("A1",Rabattwerte_eintragen!$A$3:$C$26,3,FALSE)),"")</f>
        <v>251.1</v>
      </c>
      <c r="N1138" s="40"/>
      <c r="O1138" s="39" t="str">
        <f t="shared" si="20"/>
        <v>Artikel online anzeigen</v>
      </c>
      <c r="P1138" s="44"/>
      <c r="Q1138" s="49" t="s">
        <v>3493</v>
      </c>
      <c r="R1138" s="37"/>
      <c r="S1138" s="55"/>
      <c r="T1138" s="40" t="s">
        <v>1145</v>
      </c>
      <c r="U1138" s="63" t="s">
        <v>4529</v>
      </c>
    </row>
    <row r="1139" spans="1:21" x14ac:dyDescent="0.25">
      <c r="A1139" s="1">
        <v>7982</v>
      </c>
      <c r="B1139" s="46" t="s">
        <v>687</v>
      </c>
      <c r="C1139" s="46" t="s">
        <v>2221</v>
      </c>
      <c r="D1139" s="46" t="s">
        <v>2308</v>
      </c>
      <c r="E1139" s="47" t="s">
        <v>1119</v>
      </c>
      <c r="F1139" s="47" t="s">
        <v>1122</v>
      </c>
      <c r="G1139" s="47">
        <v>246958</v>
      </c>
      <c r="H1139" s="57">
        <v>253.35000000000002</v>
      </c>
      <c r="I1139" s="60">
        <f>IF(R1139="UP",VLOOKUP($I$1,Änderungen!$F$1:$G$4,2,FALSE),IF(OR(ISERROR(FIND("NOVOS",B1139)),ISERROR(FIND("Design ",B1139))),IF(OR(ISERROR(FIND("thanos EVO",B1139)),ISERROR(FIND("Design ",B1139))),0,96.55),19.35))</f>
        <v>0</v>
      </c>
      <c r="J1139" s="40"/>
      <c r="K1139" s="40" t="s">
        <v>1171</v>
      </c>
      <c r="L1139" s="29">
        <f>IF(K1139&lt;&gt;"",IFERROR(VLOOKUP(K1139,Rabattwerte_eintragen!$A$3:$C$24,3,FALSE),0),0)</f>
        <v>0</v>
      </c>
      <c r="M1139" s="58">
        <f>IF(H1139&lt;&gt;"",H1139*(1-L1139)+I1139*(1-VLOOKUP("A1",Rabattwerte_eintragen!$A$3:$C$26,3,FALSE)),"")</f>
        <v>253.35000000000002</v>
      </c>
      <c r="N1139" s="40"/>
      <c r="O1139" s="39" t="str">
        <f t="shared" si="20"/>
        <v>Artikel online anzeigen</v>
      </c>
      <c r="P1139" s="44"/>
      <c r="Q1139" s="49" t="s">
        <v>3494</v>
      </c>
      <c r="R1139" s="37"/>
      <c r="S1139" s="55"/>
      <c r="T1139" s="40" t="s">
        <v>1145</v>
      </c>
      <c r="U1139" s="63" t="s">
        <v>4530</v>
      </c>
    </row>
    <row r="1140" spans="1:21" x14ac:dyDescent="0.25">
      <c r="A1140" s="1">
        <v>7983</v>
      </c>
      <c r="B1140" s="46" t="s">
        <v>688</v>
      </c>
      <c r="C1140" s="46" t="s">
        <v>2221</v>
      </c>
      <c r="D1140" s="46" t="s">
        <v>2308</v>
      </c>
      <c r="E1140" s="47" t="s">
        <v>1119</v>
      </c>
      <c r="F1140" s="47" t="s">
        <v>1122</v>
      </c>
      <c r="G1140" s="47">
        <v>352253</v>
      </c>
      <c r="H1140" s="57">
        <v>257.04999999999995</v>
      </c>
      <c r="I1140" s="60">
        <f>IF(R1140="UP",VLOOKUP($I$1,Änderungen!$F$1:$G$4,2,FALSE),IF(OR(ISERROR(FIND("NOVOS",B1140)),ISERROR(FIND("Design ",B1140))),IF(OR(ISERROR(FIND("thanos EVO",B1140)),ISERROR(FIND("Design ",B1140))),0,96.55),19.35))</f>
        <v>0</v>
      </c>
      <c r="J1140" s="40"/>
      <c r="K1140" s="40" t="s">
        <v>1171</v>
      </c>
      <c r="L1140" s="29">
        <f>IF(K1140&lt;&gt;"",IFERROR(VLOOKUP(K1140,Rabattwerte_eintragen!$A$3:$C$24,3,FALSE),0),0)</f>
        <v>0</v>
      </c>
      <c r="M1140" s="58">
        <f>IF(H1140&lt;&gt;"",H1140*(1-L1140)+I1140*(1-VLOOKUP("A1",Rabattwerte_eintragen!$A$3:$C$26,3,FALSE)),"")</f>
        <v>257.04999999999995</v>
      </c>
      <c r="N1140" s="40"/>
      <c r="O1140" s="39" t="str">
        <f t="shared" si="20"/>
        <v>Artikel online anzeigen</v>
      </c>
      <c r="P1140" s="44"/>
      <c r="Q1140" s="49" t="s">
        <v>3495</v>
      </c>
      <c r="R1140" s="37"/>
      <c r="S1140" s="55"/>
      <c r="T1140" s="40" t="s">
        <v>1145</v>
      </c>
      <c r="U1140" s="63" t="s">
        <v>4531</v>
      </c>
    </row>
    <row r="1141" spans="1:21" x14ac:dyDescent="0.25">
      <c r="A1141" s="1">
        <v>7984</v>
      </c>
      <c r="B1141" s="46" t="s">
        <v>689</v>
      </c>
      <c r="C1141" s="46" t="s">
        <v>2221</v>
      </c>
      <c r="D1141" s="46" t="s">
        <v>2308</v>
      </c>
      <c r="E1141" s="47" t="s">
        <v>1119</v>
      </c>
      <c r="F1141" s="47" t="s">
        <v>1122</v>
      </c>
      <c r="G1141" s="47">
        <v>281775</v>
      </c>
      <c r="H1141" s="57">
        <v>248.75</v>
      </c>
      <c r="I1141" s="60">
        <f>IF(R1141="UP",VLOOKUP($I$1,Änderungen!$F$1:$G$4,2,FALSE),IF(OR(ISERROR(FIND("NOVOS",B1141)),ISERROR(FIND("Design ",B1141))),IF(OR(ISERROR(FIND("thanos EVO",B1141)),ISERROR(FIND("Design ",B1141))),0,96.55),19.35))</f>
        <v>0</v>
      </c>
      <c r="J1141" s="40"/>
      <c r="K1141" s="40" t="s">
        <v>1171</v>
      </c>
      <c r="L1141" s="29">
        <f>IF(K1141&lt;&gt;"",IFERROR(VLOOKUP(K1141,Rabattwerte_eintragen!$A$3:$C$24,3,FALSE),0),0)</f>
        <v>0</v>
      </c>
      <c r="M1141" s="58">
        <f>IF(H1141&lt;&gt;"",H1141*(1-L1141)+I1141*(1-VLOOKUP("A1",Rabattwerte_eintragen!$A$3:$C$26,3,FALSE)),"")</f>
        <v>248.75</v>
      </c>
      <c r="N1141" s="40"/>
      <c r="O1141" s="39" t="str">
        <f t="shared" si="20"/>
        <v>Artikel online anzeigen</v>
      </c>
      <c r="P1141" s="44"/>
      <c r="Q1141" s="49" t="s">
        <v>3496</v>
      </c>
      <c r="R1141" s="37"/>
      <c r="S1141" s="55"/>
      <c r="T1141" s="40" t="s">
        <v>1145</v>
      </c>
      <c r="U1141" s="63" t="s">
        <v>4528</v>
      </c>
    </row>
    <row r="1142" spans="1:21" x14ac:dyDescent="0.25">
      <c r="A1142" s="1">
        <v>7985</v>
      </c>
      <c r="B1142" s="46" t="s">
        <v>690</v>
      </c>
      <c r="C1142" s="46" t="s">
        <v>2221</v>
      </c>
      <c r="D1142" s="46" t="s">
        <v>2308</v>
      </c>
      <c r="E1142" s="47" t="s">
        <v>1119</v>
      </c>
      <c r="F1142" s="47" t="s">
        <v>1122</v>
      </c>
      <c r="G1142" s="47">
        <v>352048</v>
      </c>
      <c r="H1142" s="57">
        <v>251.1</v>
      </c>
      <c r="I1142" s="60">
        <f>IF(R1142="UP",VLOOKUP($I$1,Änderungen!$F$1:$G$4,2,FALSE),IF(OR(ISERROR(FIND("NOVOS",B1142)),ISERROR(FIND("Design ",B1142))),IF(OR(ISERROR(FIND("thanos EVO",B1142)),ISERROR(FIND("Design ",B1142))),0,96.55),19.35))</f>
        <v>0</v>
      </c>
      <c r="J1142" s="40"/>
      <c r="K1142" s="40" t="s">
        <v>1171</v>
      </c>
      <c r="L1142" s="29">
        <f>IF(K1142&lt;&gt;"",IFERROR(VLOOKUP(K1142,Rabattwerte_eintragen!$A$3:$C$24,3,FALSE),0),0)</f>
        <v>0</v>
      </c>
      <c r="M1142" s="58">
        <f>IF(H1142&lt;&gt;"",H1142*(1-L1142)+I1142*(1-VLOOKUP("A1",Rabattwerte_eintragen!$A$3:$C$26,3,FALSE)),"")</f>
        <v>251.1</v>
      </c>
      <c r="N1142" s="40"/>
      <c r="O1142" s="39" t="str">
        <f t="shared" si="20"/>
        <v>Artikel online anzeigen</v>
      </c>
      <c r="P1142" s="44"/>
      <c r="Q1142" s="49" t="s">
        <v>3497</v>
      </c>
      <c r="R1142" s="37"/>
      <c r="S1142" s="55"/>
      <c r="T1142" s="40" t="s">
        <v>1145</v>
      </c>
      <c r="U1142" s="63" t="s">
        <v>4529</v>
      </c>
    </row>
    <row r="1143" spans="1:21" x14ac:dyDescent="0.25">
      <c r="A1143" s="1">
        <v>7986</v>
      </c>
      <c r="B1143" s="46" t="s">
        <v>691</v>
      </c>
      <c r="C1143" s="46" t="s">
        <v>2221</v>
      </c>
      <c r="D1143" s="46" t="s">
        <v>2308</v>
      </c>
      <c r="E1143" s="47" t="s">
        <v>1119</v>
      </c>
      <c r="F1143" s="47" t="s">
        <v>1122</v>
      </c>
      <c r="G1143" s="47">
        <v>352079</v>
      </c>
      <c r="H1143" s="57">
        <v>253.35000000000002</v>
      </c>
      <c r="I1143" s="60">
        <f>IF(R1143="UP",VLOOKUP($I$1,Änderungen!$F$1:$G$4,2,FALSE),IF(OR(ISERROR(FIND("NOVOS",B1143)),ISERROR(FIND("Design ",B1143))),IF(OR(ISERROR(FIND("thanos EVO",B1143)),ISERROR(FIND("Design ",B1143))),0,96.55),19.35))</f>
        <v>0</v>
      </c>
      <c r="J1143" s="40"/>
      <c r="K1143" s="40" t="s">
        <v>1171</v>
      </c>
      <c r="L1143" s="29">
        <f>IF(K1143&lt;&gt;"",IFERROR(VLOOKUP(K1143,Rabattwerte_eintragen!$A$3:$C$24,3,FALSE),0),0)</f>
        <v>0</v>
      </c>
      <c r="M1143" s="58">
        <f>IF(H1143&lt;&gt;"",H1143*(1-L1143)+I1143*(1-VLOOKUP("A1",Rabattwerte_eintragen!$A$3:$C$26,3,FALSE)),"")</f>
        <v>253.35000000000002</v>
      </c>
      <c r="N1143" s="40"/>
      <c r="O1143" s="39" t="str">
        <f t="shared" si="20"/>
        <v>Artikel online anzeigen</v>
      </c>
      <c r="P1143" s="44"/>
      <c r="Q1143" s="49" t="s">
        <v>3498</v>
      </c>
      <c r="R1143" s="37"/>
      <c r="S1143" s="55"/>
      <c r="T1143" s="40" t="s">
        <v>1145</v>
      </c>
      <c r="U1143" s="63" t="s">
        <v>4530</v>
      </c>
    </row>
    <row r="1144" spans="1:21" x14ac:dyDescent="0.25">
      <c r="A1144" s="1">
        <v>7987</v>
      </c>
      <c r="B1144" s="46" t="s">
        <v>692</v>
      </c>
      <c r="C1144" s="46" t="s">
        <v>2221</v>
      </c>
      <c r="D1144" s="46" t="s">
        <v>2308</v>
      </c>
      <c r="E1144" s="47" t="s">
        <v>1119</v>
      </c>
      <c r="F1144" s="47" t="s">
        <v>1122</v>
      </c>
      <c r="G1144" s="47">
        <v>352260</v>
      </c>
      <c r="H1144" s="57">
        <v>257.04999999999995</v>
      </c>
      <c r="I1144" s="60">
        <f>IF(R1144="UP",VLOOKUP($I$1,Änderungen!$F$1:$G$4,2,FALSE),IF(OR(ISERROR(FIND("NOVOS",B1144)),ISERROR(FIND("Design ",B1144))),IF(OR(ISERROR(FIND("thanos EVO",B1144)),ISERROR(FIND("Design ",B1144))),0,96.55),19.35))</f>
        <v>0</v>
      </c>
      <c r="J1144" s="40"/>
      <c r="K1144" s="40" t="s">
        <v>1171</v>
      </c>
      <c r="L1144" s="29">
        <f>IF(K1144&lt;&gt;"",IFERROR(VLOOKUP(K1144,Rabattwerte_eintragen!$A$3:$C$24,3,FALSE),0),0)</f>
        <v>0</v>
      </c>
      <c r="M1144" s="58">
        <f>IF(H1144&lt;&gt;"",H1144*(1-L1144)+I1144*(1-VLOOKUP("A1",Rabattwerte_eintragen!$A$3:$C$26,3,FALSE)),"")</f>
        <v>257.04999999999995</v>
      </c>
      <c r="N1144" s="40"/>
      <c r="O1144" s="39" t="str">
        <f t="shared" si="20"/>
        <v>Artikel online anzeigen</v>
      </c>
      <c r="P1144" s="44"/>
      <c r="Q1144" s="49" t="s">
        <v>3499</v>
      </c>
      <c r="R1144" s="37"/>
      <c r="S1144" s="55"/>
      <c r="T1144" s="40" t="s">
        <v>1145</v>
      </c>
      <c r="U1144" s="63" t="s">
        <v>4531</v>
      </c>
    </row>
    <row r="1145" spans="1:21" x14ac:dyDescent="0.25">
      <c r="A1145" s="1">
        <v>7988</v>
      </c>
      <c r="B1145" s="46" t="s">
        <v>693</v>
      </c>
      <c r="C1145" s="46" t="s">
        <v>2221</v>
      </c>
      <c r="D1145" s="46" t="s">
        <v>2308</v>
      </c>
      <c r="E1145" s="47" t="s">
        <v>1119</v>
      </c>
      <c r="F1145" s="47" t="s">
        <v>1122</v>
      </c>
      <c r="G1145" s="47">
        <v>298414</v>
      </c>
      <c r="H1145" s="57">
        <v>248.75</v>
      </c>
      <c r="I1145" s="60">
        <f>IF(R1145="UP",VLOOKUP($I$1,Änderungen!$F$1:$G$4,2,FALSE),IF(OR(ISERROR(FIND("NOVOS",B1145)),ISERROR(FIND("Design ",B1145))),IF(OR(ISERROR(FIND("thanos EVO",B1145)),ISERROR(FIND("Design ",B1145))),0,96.55),19.35))</f>
        <v>0</v>
      </c>
      <c r="J1145" s="40"/>
      <c r="K1145" s="40" t="s">
        <v>1171</v>
      </c>
      <c r="L1145" s="29">
        <f>IF(K1145&lt;&gt;"",IFERROR(VLOOKUP(K1145,Rabattwerte_eintragen!$A$3:$C$24,3,FALSE),0),0)</f>
        <v>0</v>
      </c>
      <c r="M1145" s="58">
        <f>IF(H1145&lt;&gt;"",H1145*(1-L1145)+I1145*(1-VLOOKUP("A1",Rabattwerte_eintragen!$A$3:$C$26,3,FALSE)),"")</f>
        <v>248.75</v>
      </c>
      <c r="N1145" s="40"/>
      <c r="O1145" s="39" t="str">
        <f t="shared" si="20"/>
        <v>Artikel online anzeigen</v>
      </c>
      <c r="P1145" s="44"/>
      <c r="Q1145" s="49" t="s">
        <v>3500</v>
      </c>
      <c r="R1145" s="37"/>
      <c r="S1145" s="55"/>
      <c r="T1145" s="40" t="s">
        <v>1145</v>
      </c>
      <c r="U1145" s="63" t="s">
        <v>4528</v>
      </c>
    </row>
    <row r="1146" spans="1:21" x14ac:dyDescent="0.25">
      <c r="A1146" s="1">
        <v>7989</v>
      </c>
      <c r="B1146" s="46" t="s">
        <v>694</v>
      </c>
      <c r="C1146" s="46" t="s">
        <v>2221</v>
      </c>
      <c r="D1146" s="46" t="s">
        <v>2308</v>
      </c>
      <c r="E1146" s="47" t="s">
        <v>1119</v>
      </c>
      <c r="F1146" s="47" t="s">
        <v>1122</v>
      </c>
      <c r="G1146" s="47">
        <v>292115</v>
      </c>
      <c r="H1146" s="57">
        <v>251.1</v>
      </c>
      <c r="I1146" s="60">
        <f>IF(R1146="UP",VLOOKUP($I$1,Änderungen!$F$1:$G$4,2,FALSE),IF(OR(ISERROR(FIND("NOVOS",B1146)),ISERROR(FIND("Design ",B1146))),IF(OR(ISERROR(FIND("thanos EVO",B1146)),ISERROR(FIND("Design ",B1146))),0,96.55),19.35))</f>
        <v>0</v>
      </c>
      <c r="J1146" s="40"/>
      <c r="K1146" s="40" t="s">
        <v>1171</v>
      </c>
      <c r="L1146" s="29">
        <f>IF(K1146&lt;&gt;"",IFERROR(VLOOKUP(K1146,Rabattwerte_eintragen!$A$3:$C$24,3,FALSE),0),0)</f>
        <v>0</v>
      </c>
      <c r="M1146" s="58">
        <f>IF(H1146&lt;&gt;"",H1146*(1-L1146)+I1146*(1-VLOOKUP("A1",Rabattwerte_eintragen!$A$3:$C$26,3,FALSE)),"")</f>
        <v>251.1</v>
      </c>
      <c r="N1146" s="40"/>
      <c r="O1146" s="39" t="str">
        <f t="shared" si="20"/>
        <v>Artikel online anzeigen</v>
      </c>
      <c r="P1146" s="44"/>
      <c r="Q1146" s="49" t="s">
        <v>3501</v>
      </c>
      <c r="R1146" s="37"/>
      <c r="S1146" s="55"/>
      <c r="T1146" s="40" t="s">
        <v>1145</v>
      </c>
      <c r="U1146" s="63" t="s">
        <v>4529</v>
      </c>
    </row>
    <row r="1147" spans="1:21" x14ac:dyDescent="0.25">
      <c r="A1147" s="1">
        <v>7990</v>
      </c>
      <c r="B1147" s="46" t="s">
        <v>695</v>
      </c>
      <c r="C1147" s="46" t="s">
        <v>2221</v>
      </c>
      <c r="D1147" s="46" t="s">
        <v>2308</v>
      </c>
      <c r="E1147" s="47" t="s">
        <v>1119</v>
      </c>
      <c r="F1147" s="47" t="s">
        <v>1122</v>
      </c>
      <c r="G1147" s="47">
        <v>324403</v>
      </c>
      <c r="H1147" s="57">
        <v>253.35000000000002</v>
      </c>
      <c r="I1147" s="60">
        <f>IF(R1147="UP",VLOOKUP($I$1,Änderungen!$F$1:$G$4,2,FALSE),IF(OR(ISERROR(FIND("NOVOS",B1147)),ISERROR(FIND("Design ",B1147))),IF(OR(ISERROR(FIND("thanos EVO",B1147)),ISERROR(FIND("Design ",B1147))),0,96.55),19.35))</f>
        <v>0</v>
      </c>
      <c r="J1147" s="40"/>
      <c r="K1147" s="40" t="s">
        <v>1171</v>
      </c>
      <c r="L1147" s="29">
        <f>IF(K1147&lt;&gt;"",IFERROR(VLOOKUP(K1147,Rabattwerte_eintragen!$A$3:$C$24,3,FALSE),0),0)</f>
        <v>0</v>
      </c>
      <c r="M1147" s="58">
        <f>IF(H1147&lt;&gt;"",H1147*(1-L1147)+I1147*(1-VLOOKUP("A1",Rabattwerte_eintragen!$A$3:$C$26,3,FALSE)),"")</f>
        <v>253.35000000000002</v>
      </c>
      <c r="N1147" s="40"/>
      <c r="O1147" s="39" t="str">
        <f t="shared" si="20"/>
        <v>Artikel online anzeigen</v>
      </c>
      <c r="P1147" s="44"/>
      <c r="Q1147" s="49" t="s">
        <v>3502</v>
      </c>
      <c r="R1147" s="37"/>
      <c r="S1147" s="55"/>
      <c r="T1147" s="40" t="s">
        <v>1145</v>
      </c>
      <c r="U1147" s="63" t="s">
        <v>4530</v>
      </c>
    </row>
    <row r="1148" spans="1:21" x14ac:dyDescent="0.25">
      <c r="A1148" s="1">
        <v>7991</v>
      </c>
      <c r="B1148" s="46" t="s">
        <v>696</v>
      </c>
      <c r="C1148" s="46" t="s">
        <v>2221</v>
      </c>
      <c r="D1148" s="46" t="s">
        <v>2308</v>
      </c>
      <c r="E1148" s="47" t="s">
        <v>1119</v>
      </c>
      <c r="F1148" s="47" t="s">
        <v>1122</v>
      </c>
      <c r="G1148" s="47">
        <v>352277</v>
      </c>
      <c r="H1148" s="57">
        <v>257.04999999999995</v>
      </c>
      <c r="I1148" s="60">
        <f>IF(R1148="UP",VLOOKUP($I$1,Änderungen!$F$1:$G$4,2,FALSE),IF(OR(ISERROR(FIND("NOVOS",B1148)),ISERROR(FIND("Design ",B1148))),IF(OR(ISERROR(FIND("thanos EVO",B1148)),ISERROR(FIND("Design ",B1148))),0,96.55),19.35))</f>
        <v>0</v>
      </c>
      <c r="J1148" s="40"/>
      <c r="K1148" s="40" t="s">
        <v>1171</v>
      </c>
      <c r="L1148" s="29">
        <f>IF(K1148&lt;&gt;"",IFERROR(VLOOKUP(K1148,Rabattwerte_eintragen!$A$3:$C$24,3,FALSE),0),0)</f>
        <v>0</v>
      </c>
      <c r="M1148" s="58">
        <f>IF(H1148&lt;&gt;"",H1148*(1-L1148)+I1148*(1-VLOOKUP("A1",Rabattwerte_eintragen!$A$3:$C$26,3,FALSE)),"")</f>
        <v>257.04999999999995</v>
      </c>
      <c r="N1148" s="40"/>
      <c r="O1148" s="39" t="str">
        <f t="shared" si="20"/>
        <v>Artikel online anzeigen</v>
      </c>
      <c r="P1148" s="44"/>
      <c r="Q1148" s="49" t="s">
        <v>3503</v>
      </c>
      <c r="R1148" s="37"/>
      <c r="S1148" s="55"/>
      <c r="T1148" s="40" t="s">
        <v>1145</v>
      </c>
      <c r="U1148" s="63" t="s">
        <v>4531</v>
      </c>
    </row>
    <row r="1149" spans="1:21" x14ac:dyDescent="0.25">
      <c r="A1149" s="1">
        <v>7992</v>
      </c>
      <c r="B1149" s="46" t="s">
        <v>697</v>
      </c>
      <c r="C1149" s="46" t="s">
        <v>2221</v>
      </c>
      <c r="D1149" s="46" t="s">
        <v>2308</v>
      </c>
      <c r="E1149" s="47" t="s">
        <v>1119</v>
      </c>
      <c r="F1149" s="47" t="s">
        <v>1122</v>
      </c>
      <c r="G1149" s="47">
        <v>243933</v>
      </c>
      <c r="H1149" s="57">
        <v>262.39999999999998</v>
      </c>
      <c r="I1149" s="60">
        <f>IF(R1149="UP",VLOOKUP($I$1,Änderungen!$F$1:$G$4,2,FALSE),IF(OR(ISERROR(FIND("NOVOS",B1149)),ISERROR(FIND("Design ",B1149))),IF(OR(ISERROR(FIND("thanos EVO",B1149)),ISERROR(FIND("Design ",B1149))),0,96.55),19.35))</f>
        <v>0</v>
      </c>
      <c r="J1149" s="40"/>
      <c r="K1149" s="40" t="s">
        <v>1171</v>
      </c>
      <c r="L1149" s="29">
        <f>IF(K1149&lt;&gt;"",IFERROR(VLOOKUP(K1149,Rabattwerte_eintragen!$A$3:$C$24,3,FALSE),0),0)</f>
        <v>0</v>
      </c>
      <c r="M1149" s="58">
        <f>IF(H1149&lt;&gt;"",H1149*(1-L1149)+I1149*(1-VLOOKUP("A1",Rabattwerte_eintragen!$A$3:$C$26,3,FALSE)),"")</f>
        <v>262.39999999999998</v>
      </c>
      <c r="N1149" s="40"/>
      <c r="O1149" s="39" t="str">
        <f t="shared" si="20"/>
        <v>Artikel online anzeigen</v>
      </c>
      <c r="P1149" s="44"/>
      <c r="Q1149" s="49" t="s">
        <v>3504</v>
      </c>
      <c r="R1149" s="37"/>
      <c r="S1149" s="55"/>
      <c r="T1149" s="40" t="s">
        <v>1145</v>
      </c>
      <c r="U1149" s="63" t="s">
        <v>4532</v>
      </c>
    </row>
    <row r="1150" spans="1:21" x14ac:dyDescent="0.25">
      <c r="A1150" s="1">
        <v>7993</v>
      </c>
      <c r="B1150" s="46" t="s">
        <v>698</v>
      </c>
      <c r="C1150" s="46" t="s">
        <v>2221</v>
      </c>
      <c r="D1150" s="46" t="s">
        <v>2308</v>
      </c>
      <c r="E1150" s="47" t="s">
        <v>1119</v>
      </c>
      <c r="F1150" s="47" t="s">
        <v>1122</v>
      </c>
      <c r="G1150" s="47">
        <v>295314</v>
      </c>
      <c r="H1150" s="57">
        <v>264.64999999999998</v>
      </c>
      <c r="I1150" s="60">
        <f>IF(R1150="UP",VLOOKUP($I$1,Änderungen!$F$1:$G$4,2,FALSE),IF(OR(ISERROR(FIND("NOVOS",B1150)),ISERROR(FIND("Design ",B1150))),IF(OR(ISERROR(FIND("thanos EVO",B1150)),ISERROR(FIND("Design ",B1150))),0,96.55),19.35))</f>
        <v>0</v>
      </c>
      <c r="J1150" s="40"/>
      <c r="K1150" s="40" t="s">
        <v>1171</v>
      </c>
      <c r="L1150" s="29">
        <f>IF(K1150&lt;&gt;"",IFERROR(VLOOKUP(K1150,Rabattwerte_eintragen!$A$3:$C$24,3,FALSE),0),0)</f>
        <v>0</v>
      </c>
      <c r="M1150" s="58">
        <f>IF(H1150&lt;&gt;"",H1150*(1-L1150)+I1150*(1-VLOOKUP("A1",Rabattwerte_eintragen!$A$3:$C$26,3,FALSE)),"")</f>
        <v>264.64999999999998</v>
      </c>
      <c r="N1150" s="40"/>
      <c r="O1150" s="39" t="str">
        <f t="shared" si="20"/>
        <v>Artikel online anzeigen</v>
      </c>
      <c r="P1150" s="44"/>
      <c r="Q1150" s="49" t="s">
        <v>3505</v>
      </c>
      <c r="R1150" s="37"/>
      <c r="S1150" s="55"/>
      <c r="T1150" s="40" t="s">
        <v>1145</v>
      </c>
      <c r="U1150" s="63" t="s">
        <v>4533</v>
      </c>
    </row>
    <row r="1151" spans="1:21" x14ac:dyDescent="0.25">
      <c r="A1151" s="1">
        <v>7994</v>
      </c>
      <c r="B1151" s="46" t="s">
        <v>699</v>
      </c>
      <c r="C1151" s="46" t="s">
        <v>2221</v>
      </c>
      <c r="D1151" s="46" t="s">
        <v>2308</v>
      </c>
      <c r="E1151" s="47" t="s">
        <v>1119</v>
      </c>
      <c r="F1151" s="47" t="s">
        <v>1122</v>
      </c>
      <c r="G1151" s="47">
        <v>297509</v>
      </c>
      <c r="H1151" s="57">
        <v>267.14999999999998</v>
      </c>
      <c r="I1151" s="60">
        <f>IF(R1151="UP",VLOOKUP($I$1,Änderungen!$F$1:$G$4,2,FALSE),IF(OR(ISERROR(FIND("NOVOS",B1151)),ISERROR(FIND("Design ",B1151))),IF(OR(ISERROR(FIND("thanos EVO",B1151)),ISERROR(FIND("Design ",B1151))),0,96.55),19.35))</f>
        <v>0</v>
      </c>
      <c r="J1151" s="40"/>
      <c r="K1151" s="40" t="s">
        <v>1171</v>
      </c>
      <c r="L1151" s="29">
        <f>IF(K1151&lt;&gt;"",IFERROR(VLOOKUP(K1151,Rabattwerte_eintragen!$A$3:$C$24,3,FALSE),0),0)</f>
        <v>0</v>
      </c>
      <c r="M1151" s="58">
        <f>IF(H1151&lt;&gt;"",H1151*(1-L1151)+I1151*(1-VLOOKUP("A1",Rabattwerte_eintragen!$A$3:$C$26,3,FALSE)),"")</f>
        <v>267.14999999999998</v>
      </c>
      <c r="N1151" s="40"/>
      <c r="O1151" s="39" t="str">
        <f t="shared" si="20"/>
        <v>Artikel online anzeigen</v>
      </c>
      <c r="P1151" s="44"/>
      <c r="Q1151" s="49" t="s">
        <v>3506</v>
      </c>
      <c r="R1151" s="37"/>
      <c r="S1151" s="55"/>
      <c r="T1151" s="40" t="s">
        <v>1145</v>
      </c>
      <c r="U1151" s="63" t="s">
        <v>4534</v>
      </c>
    </row>
    <row r="1152" spans="1:21" x14ac:dyDescent="0.25">
      <c r="A1152" s="1">
        <v>7995</v>
      </c>
      <c r="B1152" s="46" t="s">
        <v>700</v>
      </c>
      <c r="C1152" s="46" t="s">
        <v>2221</v>
      </c>
      <c r="D1152" s="46" t="s">
        <v>2308</v>
      </c>
      <c r="E1152" s="47" t="s">
        <v>1119</v>
      </c>
      <c r="F1152" s="47" t="s">
        <v>1122</v>
      </c>
      <c r="G1152" s="47">
        <v>306607</v>
      </c>
      <c r="H1152" s="57">
        <v>270.7</v>
      </c>
      <c r="I1152" s="60">
        <f>IF(R1152="UP",VLOOKUP($I$1,Änderungen!$F$1:$G$4,2,FALSE),IF(OR(ISERROR(FIND("NOVOS",B1152)),ISERROR(FIND("Design ",B1152))),IF(OR(ISERROR(FIND("thanos EVO",B1152)),ISERROR(FIND("Design ",B1152))),0,96.55),19.35))</f>
        <v>0</v>
      </c>
      <c r="J1152" s="40"/>
      <c r="K1152" s="40" t="s">
        <v>1171</v>
      </c>
      <c r="L1152" s="29">
        <f>IF(K1152&lt;&gt;"",IFERROR(VLOOKUP(K1152,Rabattwerte_eintragen!$A$3:$C$24,3,FALSE),0),0)</f>
        <v>0</v>
      </c>
      <c r="M1152" s="58">
        <f>IF(H1152&lt;&gt;"",H1152*(1-L1152)+I1152*(1-VLOOKUP("A1",Rabattwerte_eintragen!$A$3:$C$26,3,FALSE)),"")</f>
        <v>270.7</v>
      </c>
      <c r="N1152" s="40"/>
      <c r="O1152" s="39" t="str">
        <f t="shared" si="20"/>
        <v>Artikel online anzeigen</v>
      </c>
      <c r="P1152" s="44"/>
      <c r="Q1152" s="49" t="s">
        <v>3507</v>
      </c>
      <c r="R1152" s="37"/>
      <c r="S1152" s="55"/>
      <c r="T1152" s="40" t="s">
        <v>1145</v>
      </c>
      <c r="U1152" s="63" t="s">
        <v>4535</v>
      </c>
    </row>
    <row r="1153" spans="1:21" x14ac:dyDescent="0.25">
      <c r="A1153" s="1">
        <v>7996</v>
      </c>
      <c r="B1153" s="46" t="s">
        <v>701</v>
      </c>
      <c r="C1153" s="46" t="s">
        <v>2221</v>
      </c>
      <c r="D1153" s="46" t="s">
        <v>2308</v>
      </c>
      <c r="E1153" s="47" t="s">
        <v>1119</v>
      </c>
      <c r="F1153" s="47" t="s">
        <v>1122</v>
      </c>
      <c r="G1153" s="47">
        <v>194440</v>
      </c>
      <c r="H1153" s="57">
        <v>248.75</v>
      </c>
      <c r="I1153" s="60">
        <f>IF(R1153="UP",VLOOKUP($I$1,Änderungen!$F$1:$G$4,2,FALSE),IF(OR(ISERROR(FIND("NOVOS",B1153)),ISERROR(FIND("Design ",B1153))),IF(OR(ISERROR(FIND("thanos EVO",B1153)),ISERROR(FIND("Design ",B1153))),0,96.55),19.35))</f>
        <v>0</v>
      </c>
      <c r="J1153" s="40"/>
      <c r="K1153" s="40" t="s">
        <v>1171</v>
      </c>
      <c r="L1153" s="29">
        <f>IF(K1153&lt;&gt;"",IFERROR(VLOOKUP(K1153,Rabattwerte_eintragen!$A$3:$C$24,3,FALSE),0),0)</f>
        <v>0</v>
      </c>
      <c r="M1153" s="58">
        <f>IF(H1153&lt;&gt;"",H1153*(1-L1153)+I1153*(1-VLOOKUP("A1",Rabattwerte_eintragen!$A$3:$C$26,3,FALSE)),"")</f>
        <v>248.75</v>
      </c>
      <c r="N1153" s="40"/>
      <c r="O1153" s="39" t="str">
        <f t="shared" si="20"/>
        <v>Artikel online anzeigen</v>
      </c>
      <c r="P1153" s="44"/>
      <c r="Q1153" s="49" t="s">
        <v>3508</v>
      </c>
      <c r="R1153" s="37"/>
      <c r="S1153" s="55"/>
      <c r="T1153" s="40" t="s">
        <v>1145</v>
      </c>
      <c r="U1153" s="63" t="s">
        <v>4536</v>
      </c>
    </row>
    <row r="1154" spans="1:21" x14ac:dyDescent="0.25">
      <c r="A1154" s="1">
        <v>7997</v>
      </c>
      <c r="B1154" s="46" t="s">
        <v>702</v>
      </c>
      <c r="C1154" s="46" t="s">
        <v>2221</v>
      </c>
      <c r="D1154" s="46" t="s">
        <v>2308</v>
      </c>
      <c r="E1154" s="47" t="s">
        <v>1119</v>
      </c>
      <c r="F1154" s="47" t="s">
        <v>1122</v>
      </c>
      <c r="G1154" s="47">
        <v>200899</v>
      </c>
      <c r="H1154" s="57">
        <v>251.1</v>
      </c>
      <c r="I1154" s="60">
        <f>IF(R1154="UP",VLOOKUP($I$1,Änderungen!$F$1:$G$4,2,FALSE),IF(OR(ISERROR(FIND("NOVOS",B1154)),ISERROR(FIND("Design ",B1154))),IF(OR(ISERROR(FIND("thanos EVO",B1154)),ISERROR(FIND("Design ",B1154))),0,96.55),19.35))</f>
        <v>0</v>
      </c>
      <c r="J1154" s="40"/>
      <c r="K1154" s="40" t="s">
        <v>1171</v>
      </c>
      <c r="L1154" s="29">
        <f>IF(K1154&lt;&gt;"",IFERROR(VLOOKUP(K1154,Rabattwerte_eintragen!$A$3:$C$24,3,FALSE),0),0)</f>
        <v>0</v>
      </c>
      <c r="M1154" s="58">
        <f>IF(H1154&lt;&gt;"",H1154*(1-L1154)+I1154*(1-VLOOKUP("A1",Rabattwerte_eintragen!$A$3:$C$26,3,FALSE)),"")</f>
        <v>251.1</v>
      </c>
      <c r="N1154" s="40"/>
      <c r="O1154" s="39" t="str">
        <f t="shared" si="20"/>
        <v>Artikel online anzeigen</v>
      </c>
      <c r="P1154" s="44"/>
      <c r="Q1154" s="49" t="s">
        <v>3509</v>
      </c>
      <c r="R1154" s="37"/>
      <c r="S1154" s="55"/>
      <c r="T1154" s="40" t="s">
        <v>1145</v>
      </c>
      <c r="U1154" s="63" t="s">
        <v>4537</v>
      </c>
    </row>
    <row r="1155" spans="1:21" x14ac:dyDescent="0.25">
      <c r="A1155" s="1">
        <v>7998</v>
      </c>
      <c r="B1155" s="46" t="s">
        <v>703</v>
      </c>
      <c r="C1155" s="46" t="s">
        <v>2221</v>
      </c>
      <c r="D1155" s="46" t="s">
        <v>2308</v>
      </c>
      <c r="E1155" s="47" t="s">
        <v>1119</v>
      </c>
      <c r="F1155" s="47" t="s">
        <v>1122</v>
      </c>
      <c r="G1155" s="47">
        <v>352055</v>
      </c>
      <c r="H1155" s="57">
        <v>253.35000000000002</v>
      </c>
      <c r="I1155" s="60">
        <f>IF(R1155="UP",VLOOKUP($I$1,Änderungen!$F$1:$G$4,2,FALSE),IF(OR(ISERROR(FIND("NOVOS",B1155)),ISERROR(FIND("Design ",B1155))),IF(OR(ISERROR(FIND("thanos EVO",B1155)),ISERROR(FIND("Design ",B1155))),0,96.55),19.35))</f>
        <v>0</v>
      </c>
      <c r="J1155" s="40"/>
      <c r="K1155" s="40" t="s">
        <v>1171</v>
      </c>
      <c r="L1155" s="29">
        <f>IF(K1155&lt;&gt;"",IFERROR(VLOOKUP(K1155,Rabattwerte_eintragen!$A$3:$C$24,3,FALSE),0),0)</f>
        <v>0</v>
      </c>
      <c r="M1155" s="58">
        <f>IF(H1155&lt;&gt;"",H1155*(1-L1155)+I1155*(1-VLOOKUP("A1",Rabattwerte_eintragen!$A$3:$C$26,3,FALSE)),"")</f>
        <v>253.35000000000002</v>
      </c>
      <c r="N1155" s="40"/>
      <c r="O1155" s="39" t="str">
        <f t="shared" si="20"/>
        <v>Artikel online anzeigen</v>
      </c>
      <c r="P1155" s="44"/>
      <c r="Q1155" s="49" t="s">
        <v>3510</v>
      </c>
      <c r="R1155" s="37"/>
      <c r="S1155" s="55"/>
      <c r="T1155" s="40" t="s">
        <v>1145</v>
      </c>
      <c r="U1155" s="63" t="s">
        <v>4538</v>
      </c>
    </row>
    <row r="1156" spans="1:21" x14ac:dyDescent="0.25">
      <c r="A1156" s="1">
        <v>7999</v>
      </c>
      <c r="B1156" s="46" t="s">
        <v>704</v>
      </c>
      <c r="C1156" s="46" t="s">
        <v>2221</v>
      </c>
      <c r="D1156" s="46" t="s">
        <v>2308</v>
      </c>
      <c r="E1156" s="47" t="s">
        <v>1119</v>
      </c>
      <c r="F1156" s="47" t="s">
        <v>1122</v>
      </c>
      <c r="G1156" s="47">
        <v>254908</v>
      </c>
      <c r="H1156" s="57">
        <v>257.04999999999995</v>
      </c>
      <c r="I1156" s="60">
        <f>IF(R1156="UP",VLOOKUP($I$1,Änderungen!$F$1:$G$4,2,FALSE),IF(OR(ISERROR(FIND("NOVOS",B1156)),ISERROR(FIND("Design ",B1156))),IF(OR(ISERROR(FIND("thanos EVO",B1156)),ISERROR(FIND("Design ",B1156))),0,96.55),19.35))</f>
        <v>0</v>
      </c>
      <c r="J1156" s="40"/>
      <c r="K1156" s="40" t="s">
        <v>1171</v>
      </c>
      <c r="L1156" s="29">
        <f>IF(K1156&lt;&gt;"",IFERROR(VLOOKUP(K1156,Rabattwerte_eintragen!$A$3:$C$24,3,FALSE),0),0)</f>
        <v>0</v>
      </c>
      <c r="M1156" s="58">
        <f>IF(H1156&lt;&gt;"",H1156*(1-L1156)+I1156*(1-VLOOKUP("A1",Rabattwerte_eintragen!$A$3:$C$26,3,FALSE)),"")</f>
        <v>257.04999999999995</v>
      </c>
      <c r="N1156" s="40"/>
      <c r="O1156" s="39" t="str">
        <f t="shared" si="20"/>
        <v>Artikel online anzeigen</v>
      </c>
      <c r="P1156" s="44"/>
      <c r="Q1156" s="49" t="s">
        <v>3511</v>
      </c>
      <c r="R1156" s="37"/>
      <c r="S1156" s="55"/>
      <c r="T1156" s="40" t="s">
        <v>1145</v>
      </c>
      <c r="U1156" s="63" t="s">
        <v>4539</v>
      </c>
    </row>
    <row r="1157" spans="1:21" x14ac:dyDescent="0.25">
      <c r="A1157" s="1">
        <v>8000</v>
      </c>
      <c r="B1157" s="46" t="s">
        <v>705</v>
      </c>
      <c r="C1157" s="46" t="s">
        <v>2221</v>
      </c>
      <c r="D1157" s="46" t="s">
        <v>2308</v>
      </c>
      <c r="E1157" s="47" t="s">
        <v>1119</v>
      </c>
      <c r="F1157" s="47" t="s">
        <v>1122</v>
      </c>
      <c r="G1157" s="47">
        <v>189316</v>
      </c>
      <c r="H1157" s="57">
        <v>248.75</v>
      </c>
      <c r="I1157" s="60">
        <f>IF(R1157="UP",VLOOKUP($I$1,Änderungen!$F$1:$G$4,2,FALSE),IF(OR(ISERROR(FIND("NOVOS",B1157)),ISERROR(FIND("Design ",B1157))),IF(OR(ISERROR(FIND("thanos EVO",B1157)),ISERROR(FIND("Design ",B1157))),0,96.55),19.35))</f>
        <v>0</v>
      </c>
      <c r="J1157" s="40"/>
      <c r="K1157" s="40" t="s">
        <v>1171</v>
      </c>
      <c r="L1157" s="29">
        <f>IF(K1157&lt;&gt;"",IFERROR(VLOOKUP(K1157,Rabattwerte_eintragen!$A$3:$C$24,3,FALSE),0),0)</f>
        <v>0</v>
      </c>
      <c r="M1157" s="58">
        <f>IF(H1157&lt;&gt;"",H1157*(1-L1157)+I1157*(1-VLOOKUP("A1",Rabattwerte_eintragen!$A$3:$C$26,3,FALSE)),"")</f>
        <v>248.75</v>
      </c>
      <c r="N1157" s="40"/>
      <c r="O1157" s="39" t="str">
        <f t="shared" si="20"/>
        <v>Artikel online anzeigen</v>
      </c>
      <c r="P1157" s="44"/>
      <c r="Q1157" s="49" t="s">
        <v>3512</v>
      </c>
      <c r="R1157" s="37"/>
      <c r="S1157" s="55"/>
      <c r="T1157" s="40" t="s">
        <v>1145</v>
      </c>
      <c r="U1157" s="63" t="s">
        <v>4540</v>
      </c>
    </row>
    <row r="1158" spans="1:21" x14ac:dyDescent="0.25">
      <c r="A1158" s="1">
        <v>8001</v>
      </c>
      <c r="B1158" s="46" t="s">
        <v>706</v>
      </c>
      <c r="C1158" s="46" t="s">
        <v>2221</v>
      </c>
      <c r="D1158" s="46" t="s">
        <v>2308</v>
      </c>
      <c r="E1158" s="47" t="s">
        <v>1119</v>
      </c>
      <c r="F1158" s="47" t="s">
        <v>1122</v>
      </c>
      <c r="G1158" s="47">
        <v>344166</v>
      </c>
      <c r="H1158" s="57">
        <v>251.1</v>
      </c>
      <c r="I1158" s="60">
        <f>IF(R1158="UP",VLOOKUP($I$1,Änderungen!$F$1:$G$4,2,FALSE),IF(OR(ISERROR(FIND("NOVOS",B1158)),ISERROR(FIND("Design ",B1158))),IF(OR(ISERROR(FIND("thanos EVO",B1158)),ISERROR(FIND("Design ",B1158))),0,96.55),19.35))</f>
        <v>0</v>
      </c>
      <c r="J1158" s="40"/>
      <c r="K1158" s="40" t="s">
        <v>1171</v>
      </c>
      <c r="L1158" s="29">
        <f>IF(K1158&lt;&gt;"",IFERROR(VLOOKUP(K1158,Rabattwerte_eintragen!$A$3:$C$24,3,FALSE),0),0)</f>
        <v>0</v>
      </c>
      <c r="M1158" s="58">
        <f>IF(H1158&lt;&gt;"",H1158*(1-L1158)+I1158*(1-VLOOKUP("A1",Rabattwerte_eintragen!$A$3:$C$26,3,FALSE)),"")</f>
        <v>251.1</v>
      </c>
      <c r="N1158" s="40"/>
      <c r="O1158" s="39" t="str">
        <f t="shared" si="20"/>
        <v>Artikel online anzeigen</v>
      </c>
      <c r="P1158" s="44"/>
      <c r="Q1158" s="49" t="s">
        <v>3513</v>
      </c>
      <c r="R1158" s="37"/>
      <c r="S1158" s="55"/>
      <c r="T1158" s="40" t="s">
        <v>1145</v>
      </c>
      <c r="U1158" s="63" t="s">
        <v>4537</v>
      </c>
    </row>
    <row r="1159" spans="1:21" x14ac:dyDescent="0.25">
      <c r="A1159" s="1">
        <v>8002</v>
      </c>
      <c r="B1159" s="46" t="s">
        <v>707</v>
      </c>
      <c r="C1159" s="46" t="s">
        <v>2221</v>
      </c>
      <c r="D1159" s="46" t="s">
        <v>2308</v>
      </c>
      <c r="E1159" s="47" t="s">
        <v>1119</v>
      </c>
      <c r="F1159" s="47" t="s">
        <v>1122</v>
      </c>
      <c r="G1159" s="47">
        <v>315746</v>
      </c>
      <c r="H1159" s="57">
        <v>253.35000000000002</v>
      </c>
      <c r="I1159" s="60">
        <f>IF(R1159="UP",VLOOKUP($I$1,Änderungen!$F$1:$G$4,2,FALSE),IF(OR(ISERROR(FIND("NOVOS",B1159)),ISERROR(FIND("Design ",B1159))),IF(OR(ISERROR(FIND("thanos EVO",B1159)),ISERROR(FIND("Design ",B1159))),0,96.55),19.35))</f>
        <v>0</v>
      </c>
      <c r="J1159" s="40"/>
      <c r="K1159" s="40" t="s">
        <v>1171</v>
      </c>
      <c r="L1159" s="29">
        <f>IF(K1159&lt;&gt;"",IFERROR(VLOOKUP(K1159,Rabattwerte_eintragen!$A$3:$C$24,3,FALSE),0),0)</f>
        <v>0</v>
      </c>
      <c r="M1159" s="58">
        <f>IF(H1159&lt;&gt;"",H1159*(1-L1159)+I1159*(1-VLOOKUP("A1",Rabattwerte_eintragen!$A$3:$C$26,3,FALSE)),"")</f>
        <v>253.35000000000002</v>
      </c>
      <c r="N1159" s="40"/>
      <c r="O1159" s="39" t="str">
        <f t="shared" si="20"/>
        <v>Artikel online anzeigen</v>
      </c>
      <c r="P1159" s="44"/>
      <c r="Q1159" s="49" t="s">
        <v>3514</v>
      </c>
      <c r="R1159" s="37"/>
      <c r="S1159" s="55"/>
      <c r="T1159" s="40" t="s">
        <v>1145</v>
      </c>
      <c r="U1159" s="63" t="s">
        <v>4538</v>
      </c>
    </row>
    <row r="1160" spans="1:21" x14ac:dyDescent="0.25">
      <c r="A1160" s="1">
        <v>8003</v>
      </c>
      <c r="B1160" s="46" t="s">
        <v>708</v>
      </c>
      <c r="C1160" s="46" t="s">
        <v>2221</v>
      </c>
      <c r="D1160" s="46" t="s">
        <v>2308</v>
      </c>
      <c r="E1160" s="47" t="s">
        <v>1119</v>
      </c>
      <c r="F1160" s="47" t="s">
        <v>1122</v>
      </c>
      <c r="G1160" s="47">
        <v>352086</v>
      </c>
      <c r="H1160" s="57">
        <v>257.04999999999995</v>
      </c>
      <c r="I1160" s="60">
        <f>IF(R1160="UP",VLOOKUP($I$1,Änderungen!$F$1:$G$4,2,FALSE),IF(OR(ISERROR(FIND("NOVOS",B1160)),ISERROR(FIND("Design ",B1160))),IF(OR(ISERROR(FIND("thanos EVO",B1160)),ISERROR(FIND("Design ",B1160))),0,96.55),19.35))</f>
        <v>0</v>
      </c>
      <c r="J1160" s="40"/>
      <c r="K1160" s="40" t="s">
        <v>1171</v>
      </c>
      <c r="L1160" s="29">
        <f>IF(K1160&lt;&gt;"",IFERROR(VLOOKUP(K1160,Rabattwerte_eintragen!$A$3:$C$24,3,FALSE),0),0)</f>
        <v>0</v>
      </c>
      <c r="M1160" s="58">
        <f>IF(H1160&lt;&gt;"",H1160*(1-L1160)+I1160*(1-VLOOKUP("A1",Rabattwerte_eintragen!$A$3:$C$26,3,FALSE)),"")</f>
        <v>257.04999999999995</v>
      </c>
      <c r="N1160" s="40"/>
      <c r="O1160" s="39" t="str">
        <f t="shared" si="20"/>
        <v>Artikel online anzeigen</v>
      </c>
      <c r="P1160" s="44"/>
      <c r="Q1160" s="49" t="s">
        <v>3515</v>
      </c>
      <c r="R1160" s="37"/>
      <c r="S1160" s="55"/>
      <c r="T1160" s="40" t="s">
        <v>1145</v>
      </c>
      <c r="U1160" s="63" t="s">
        <v>4539</v>
      </c>
    </row>
    <row r="1161" spans="1:21" x14ac:dyDescent="0.25">
      <c r="A1161" s="1">
        <v>8004</v>
      </c>
      <c r="B1161" s="46" t="s">
        <v>709</v>
      </c>
      <c r="C1161" s="46" t="s">
        <v>2221</v>
      </c>
      <c r="D1161" s="46" t="s">
        <v>2308</v>
      </c>
      <c r="E1161" s="47" t="s">
        <v>1119</v>
      </c>
      <c r="F1161" s="47" t="s">
        <v>1122</v>
      </c>
      <c r="G1161" s="47">
        <v>132220</v>
      </c>
      <c r="H1161" s="57">
        <v>248.75</v>
      </c>
      <c r="I1161" s="60">
        <f>IF(R1161="UP",VLOOKUP($I$1,Änderungen!$F$1:$G$4,2,FALSE),IF(OR(ISERROR(FIND("NOVOS",B1161)),ISERROR(FIND("Design ",B1161))),IF(OR(ISERROR(FIND("thanos EVO",B1161)),ISERROR(FIND("Design ",B1161))),0,96.55),19.35))</f>
        <v>0</v>
      </c>
      <c r="J1161" s="40"/>
      <c r="K1161" s="40" t="s">
        <v>1171</v>
      </c>
      <c r="L1161" s="29">
        <f>IF(K1161&lt;&gt;"",IFERROR(VLOOKUP(K1161,Rabattwerte_eintragen!$A$3:$C$24,3,FALSE),0),0)</f>
        <v>0</v>
      </c>
      <c r="M1161" s="58">
        <f>IF(H1161&lt;&gt;"",H1161*(1-L1161)+I1161*(1-VLOOKUP("A1",Rabattwerte_eintragen!$A$3:$C$26,3,FALSE)),"")</f>
        <v>248.75</v>
      </c>
      <c r="N1161" s="40"/>
      <c r="O1161" s="39" t="str">
        <f t="shared" si="20"/>
        <v>Artikel online anzeigen</v>
      </c>
      <c r="P1161" s="44"/>
      <c r="Q1161" s="49" t="s">
        <v>3516</v>
      </c>
      <c r="R1161" s="37"/>
      <c r="S1161" s="55"/>
      <c r="T1161" s="40" t="s">
        <v>1145</v>
      </c>
      <c r="U1161" s="63" t="s">
        <v>4540</v>
      </c>
    </row>
    <row r="1162" spans="1:21" x14ac:dyDescent="0.25">
      <c r="A1162" s="1">
        <v>8005</v>
      </c>
      <c r="B1162" s="46" t="s">
        <v>710</v>
      </c>
      <c r="C1162" s="46" t="s">
        <v>2221</v>
      </c>
      <c r="D1162" s="46" t="s">
        <v>2308</v>
      </c>
      <c r="E1162" s="47" t="s">
        <v>1119</v>
      </c>
      <c r="F1162" s="47" t="s">
        <v>1122</v>
      </c>
      <c r="G1162" s="47">
        <v>165044</v>
      </c>
      <c r="H1162" s="57">
        <v>251.1</v>
      </c>
      <c r="I1162" s="60">
        <f>IF(R1162="UP",VLOOKUP($I$1,Änderungen!$F$1:$G$4,2,FALSE),IF(OR(ISERROR(FIND("NOVOS",B1162)),ISERROR(FIND("Design ",B1162))),IF(OR(ISERROR(FIND("thanos EVO",B1162)),ISERROR(FIND("Design ",B1162))),0,96.55),19.35))</f>
        <v>0</v>
      </c>
      <c r="J1162" s="40"/>
      <c r="K1162" s="40" t="s">
        <v>1171</v>
      </c>
      <c r="L1162" s="29">
        <f>IF(K1162&lt;&gt;"",IFERROR(VLOOKUP(K1162,Rabattwerte_eintragen!$A$3:$C$24,3,FALSE),0),0)</f>
        <v>0</v>
      </c>
      <c r="M1162" s="58">
        <f>IF(H1162&lt;&gt;"",H1162*(1-L1162)+I1162*(1-VLOOKUP("A1",Rabattwerte_eintragen!$A$3:$C$26,3,FALSE)),"")</f>
        <v>251.1</v>
      </c>
      <c r="N1162" s="40"/>
      <c r="O1162" s="39" t="str">
        <f t="shared" si="20"/>
        <v>Artikel online anzeigen</v>
      </c>
      <c r="P1162" s="44"/>
      <c r="Q1162" s="49" t="s">
        <v>3517</v>
      </c>
      <c r="R1162" s="37"/>
      <c r="S1162" s="55"/>
      <c r="T1162" s="40" t="s">
        <v>1145</v>
      </c>
      <c r="U1162" s="63" t="s">
        <v>4537</v>
      </c>
    </row>
    <row r="1163" spans="1:21" x14ac:dyDescent="0.25">
      <c r="A1163" s="1">
        <v>8006</v>
      </c>
      <c r="B1163" s="46" t="s">
        <v>711</v>
      </c>
      <c r="C1163" s="46" t="s">
        <v>2221</v>
      </c>
      <c r="D1163" s="46" t="s">
        <v>2308</v>
      </c>
      <c r="E1163" s="47" t="s">
        <v>1119</v>
      </c>
      <c r="F1163" s="47" t="s">
        <v>1122</v>
      </c>
      <c r="G1163" s="47">
        <v>165280</v>
      </c>
      <c r="H1163" s="57">
        <v>253.35000000000002</v>
      </c>
      <c r="I1163" s="60">
        <f>IF(R1163="UP",VLOOKUP($I$1,Änderungen!$F$1:$G$4,2,FALSE),IF(OR(ISERROR(FIND("NOVOS",B1163)),ISERROR(FIND("Design ",B1163))),IF(OR(ISERROR(FIND("thanos EVO",B1163)),ISERROR(FIND("Design ",B1163))),0,96.55),19.35))</f>
        <v>0</v>
      </c>
      <c r="J1163" s="40"/>
      <c r="K1163" s="40" t="s">
        <v>1171</v>
      </c>
      <c r="L1163" s="29">
        <f>IF(K1163&lt;&gt;"",IFERROR(VLOOKUP(K1163,Rabattwerte_eintragen!$A$3:$C$24,3,FALSE),0),0)</f>
        <v>0</v>
      </c>
      <c r="M1163" s="58">
        <f>IF(H1163&lt;&gt;"",H1163*(1-L1163)+I1163*(1-VLOOKUP("A1",Rabattwerte_eintragen!$A$3:$C$26,3,FALSE)),"")</f>
        <v>253.35000000000002</v>
      </c>
      <c r="N1163" s="40"/>
      <c r="O1163" s="39" t="str">
        <f t="shared" si="20"/>
        <v>Artikel online anzeigen</v>
      </c>
      <c r="P1163" s="44"/>
      <c r="Q1163" s="49" t="s">
        <v>3518</v>
      </c>
      <c r="R1163" s="37"/>
      <c r="S1163" s="55"/>
      <c r="T1163" s="40" t="s">
        <v>1145</v>
      </c>
      <c r="U1163" s="63" t="s">
        <v>4538</v>
      </c>
    </row>
    <row r="1164" spans="1:21" x14ac:dyDescent="0.25">
      <c r="A1164" s="1">
        <v>8007</v>
      </c>
      <c r="B1164" s="46" t="s">
        <v>712</v>
      </c>
      <c r="C1164" s="46" t="s">
        <v>2221</v>
      </c>
      <c r="D1164" s="46" t="s">
        <v>2308</v>
      </c>
      <c r="E1164" s="47" t="s">
        <v>1119</v>
      </c>
      <c r="F1164" s="47" t="s">
        <v>1122</v>
      </c>
      <c r="G1164" s="47">
        <v>303835</v>
      </c>
      <c r="H1164" s="57">
        <v>257.04999999999995</v>
      </c>
      <c r="I1164" s="60">
        <f>IF(R1164="UP",VLOOKUP($I$1,Änderungen!$F$1:$G$4,2,FALSE),IF(OR(ISERROR(FIND("NOVOS",B1164)),ISERROR(FIND("Design ",B1164))),IF(OR(ISERROR(FIND("thanos EVO",B1164)),ISERROR(FIND("Design ",B1164))),0,96.55),19.35))</f>
        <v>0</v>
      </c>
      <c r="J1164" s="40"/>
      <c r="K1164" s="40" t="s">
        <v>1171</v>
      </c>
      <c r="L1164" s="29">
        <f>IF(K1164&lt;&gt;"",IFERROR(VLOOKUP(K1164,Rabattwerte_eintragen!$A$3:$C$24,3,FALSE),0),0)</f>
        <v>0</v>
      </c>
      <c r="M1164" s="58">
        <f>IF(H1164&lt;&gt;"",H1164*(1-L1164)+I1164*(1-VLOOKUP("A1",Rabattwerte_eintragen!$A$3:$C$26,3,FALSE)),"")</f>
        <v>257.04999999999995</v>
      </c>
      <c r="N1164" s="40"/>
      <c r="O1164" s="39" t="str">
        <f t="shared" si="20"/>
        <v>Artikel online anzeigen</v>
      </c>
      <c r="P1164" s="44"/>
      <c r="Q1164" s="49" t="s">
        <v>3519</v>
      </c>
      <c r="R1164" s="37"/>
      <c r="S1164" s="55"/>
      <c r="T1164" s="40" t="s">
        <v>1145</v>
      </c>
      <c r="U1164" s="63" t="s">
        <v>4539</v>
      </c>
    </row>
    <row r="1165" spans="1:21" x14ac:dyDescent="0.25">
      <c r="A1165" s="1">
        <v>8008</v>
      </c>
      <c r="B1165" s="46" t="s">
        <v>713</v>
      </c>
      <c r="C1165" s="46" t="s">
        <v>2221</v>
      </c>
      <c r="D1165" s="46" t="s">
        <v>2308</v>
      </c>
      <c r="E1165" s="47" t="s">
        <v>1119</v>
      </c>
      <c r="F1165" s="47" t="s">
        <v>1122</v>
      </c>
      <c r="G1165" s="47">
        <v>293051</v>
      </c>
      <c r="H1165" s="57">
        <v>248.75</v>
      </c>
      <c r="I1165" s="60">
        <f>IF(R1165="UP",VLOOKUP($I$1,Änderungen!$F$1:$G$4,2,FALSE),IF(OR(ISERROR(FIND("NOVOS",B1165)),ISERROR(FIND("Design ",B1165))),IF(OR(ISERROR(FIND("thanos EVO",B1165)),ISERROR(FIND("Design ",B1165))),0,96.55),19.35))</f>
        <v>0</v>
      </c>
      <c r="J1165" s="40"/>
      <c r="K1165" s="40" t="s">
        <v>1171</v>
      </c>
      <c r="L1165" s="29">
        <f>IF(K1165&lt;&gt;"",IFERROR(VLOOKUP(K1165,Rabattwerte_eintragen!$A$3:$C$24,3,FALSE),0),0)</f>
        <v>0</v>
      </c>
      <c r="M1165" s="58">
        <f>IF(H1165&lt;&gt;"",H1165*(1-L1165)+I1165*(1-VLOOKUP("A1",Rabattwerte_eintragen!$A$3:$C$26,3,FALSE)),"")</f>
        <v>248.75</v>
      </c>
      <c r="N1165" s="40"/>
      <c r="O1165" s="39" t="str">
        <f t="shared" ref="O1165:O1228" si="21">IF(Q1165&lt;&gt;"",HYPERLINK(Q1165, "Artikel online anzeigen"),"")</f>
        <v>Artikel online anzeigen</v>
      </c>
      <c r="P1165" s="44"/>
      <c r="Q1165" s="49" t="s">
        <v>3520</v>
      </c>
      <c r="R1165" s="37"/>
      <c r="S1165" s="55"/>
      <c r="T1165" s="40" t="s">
        <v>1145</v>
      </c>
      <c r="U1165" s="63" t="s">
        <v>4540</v>
      </c>
    </row>
    <row r="1166" spans="1:21" x14ac:dyDescent="0.25">
      <c r="A1166" s="1">
        <v>8009</v>
      </c>
      <c r="B1166" s="46" t="s">
        <v>714</v>
      </c>
      <c r="C1166" s="46" t="s">
        <v>2221</v>
      </c>
      <c r="D1166" s="46" t="s">
        <v>2308</v>
      </c>
      <c r="E1166" s="47" t="s">
        <v>1119</v>
      </c>
      <c r="F1166" s="47" t="s">
        <v>1122</v>
      </c>
      <c r="G1166" s="47">
        <v>295024</v>
      </c>
      <c r="H1166" s="57">
        <v>251.1</v>
      </c>
      <c r="I1166" s="60">
        <f>IF(R1166="UP",VLOOKUP($I$1,Änderungen!$F$1:$G$4,2,FALSE),IF(OR(ISERROR(FIND("NOVOS",B1166)),ISERROR(FIND("Design ",B1166))),IF(OR(ISERROR(FIND("thanos EVO",B1166)),ISERROR(FIND("Design ",B1166))),0,96.55),19.35))</f>
        <v>0</v>
      </c>
      <c r="J1166" s="40"/>
      <c r="K1166" s="40" t="s">
        <v>1171</v>
      </c>
      <c r="L1166" s="29">
        <f>IF(K1166&lt;&gt;"",IFERROR(VLOOKUP(K1166,Rabattwerte_eintragen!$A$3:$C$24,3,FALSE),0),0)</f>
        <v>0</v>
      </c>
      <c r="M1166" s="58">
        <f>IF(H1166&lt;&gt;"",H1166*(1-L1166)+I1166*(1-VLOOKUP("A1",Rabattwerte_eintragen!$A$3:$C$26,3,FALSE)),"")</f>
        <v>251.1</v>
      </c>
      <c r="N1166" s="40"/>
      <c r="O1166" s="39" t="str">
        <f t="shared" si="21"/>
        <v>Artikel online anzeigen</v>
      </c>
      <c r="P1166" s="44"/>
      <c r="Q1166" s="49" t="s">
        <v>3521</v>
      </c>
      <c r="R1166" s="37"/>
      <c r="S1166" s="55"/>
      <c r="T1166" s="40" t="s">
        <v>1145</v>
      </c>
      <c r="U1166" s="63" t="s">
        <v>4537</v>
      </c>
    </row>
    <row r="1167" spans="1:21" x14ac:dyDescent="0.25">
      <c r="A1167" s="1">
        <v>8010</v>
      </c>
      <c r="B1167" s="46" t="s">
        <v>715</v>
      </c>
      <c r="C1167" s="46" t="s">
        <v>2221</v>
      </c>
      <c r="D1167" s="46" t="s">
        <v>2308</v>
      </c>
      <c r="E1167" s="47" t="s">
        <v>1119</v>
      </c>
      <c r="F1167" s="47" t="s">
        <v>1122</v>
      </c>
      <c r="G1167" s="47">
        <v>239226</v>
      </c>
      <c r="H1167" s="57">
        <v>253.35000000000002</v>
      </c>
      <c r="I1167" s="60">
        <f>IF(R1167="UP",VLOOKUP($I$1,Änderungen!$F$1:$G$4,2,FALSE),IF(OR(ISERROR(FIND("NOVOS",B1167)),ISERROR(FIND("Design ",B1167))),IF(OR(ISERROR(FIND("thanos EVO",B1167)),ISERROR(FIND("Design ",B1167))),0,96.55),19.35))</f>
        <v>0</v>
      </c>
      <c r="J1167" s="40"/>
      <c r="K1167" s="40" t="s">
        <v>1171</v>
      </c>
      <c r="L1167" s="29">
        <f>IF(K1167&lt;&gt;"",IFERROR(VLOOKUP(K1167,Rabattwerte_eintragen!$A$3:$C$24,3,FALSE),0),0)</f>
        <v>0</v>
      </c>
      <c r="M1167" s="58">
        <f>IF(H1167&lt;&gt;"",H1167*(1-L1167)+I1167*(1-VLOOKUP("A1",Rabattwerte_eintragen!$A$3:$C$26,3,FALSE)),"")</f>
        <v>253.35000000000002</v>
      </c>
      <c r="N1167" s="40"/>
      <c r="O1167" s="39" t="str">
        <f t="shared" si="21"/>
        <v>Artikel online anzeigen</v>
      </c>
      <c r="P1167" s="44"/>
      <c r="Q1167" s="49" t="s">
        <v>3522</v>
      </c>
      <c r="R1167" s="37"/>
      <c r="S1167" s="55"/>
      <c r="T1167" s="40" t="s">
        <v>1145</v>
      </c>
      <c r="U1167" s="63" t="s">
        <v>4538</v>
      </c>
    </row>
    <row r="1168" spans="1:21" x14ac:dyDescent="0.25">
      <c r="A1168" s="1">
        <v>8011</v>
      </c>
      <c r="B1168" s="46" t="s">
        <v>716</v>
      </c>
      <c r="C1168" s="46" t="s">
        <v>2221</v>
      </c>
      <c r="D1168" s="46" t="s">
        <v>2308</v>
      </c>
      <c r="E1168" s="47" t="s">
        <v>1119</v>
      </c>
      <c r="F1168" s="47" t="s">
        <v>1122</v>
      </c>
      <c r="G1168" s="47">
        <v>352093</v>
      </c>
      <c r="H1168" s="57">
        <v>257.04999999999995</v>
      </c>
      <c r="I1168" s="60">
        <f>IF(R1168="UP",VLOOKUP($I$1,Änderungen!$F$1:$G$4,2,FALSE),IF(OR(ISERROR(FIND("NOVOS",B1168)),ISERROR(FIND("Design ",B1168))),IF(OR(ISERROR(FIND("thanos EVO",B1168)),ISERROR(FIND("Design ",B1168))),0,96.55),19.35))</f>
        <v>0</v>
      </c>
      <c r="J1168" s="40"/>
      <c r="K1168" s="40" t="s">
        <v>1171</v>
      </c>
      <c r="L1168" s="29">
        <f>IF(K1168&lt;&gt;"",IFERROR(VLOOKUP(K1168,Rabattwerte_eintragen!$A$3:$C$24,3,FALSE),0),0)</f>
        <v>0</v>
      </c>
      <c r="M1168" s="58">
        <f>IF(H1168&lt;&gt;"",H1168*(1-L1168)+I1168*(1-VLOOKUP("A1",Rabattwerte_eintragen!$A$3:$C$26,3,FALSE)),"")</f>
        <v>257.04999999999995</v>
      </c>
      <c r="N1168" s="40"/>
      <c r="O1168" s="39" t="str">
        <f t="shared" si="21"/>
        <v>Artikel online anzeigen</v>
      </c>
      <c r="P1168" s="44"/>
      <c r="Q1168" s="49" t="s">
        <v>3523</v>
      </c>
      <c r="R1168" s="37"/>
      <c r="S1168" s="55"/>
      <c r="T1168" s="40" t="s">
        <v>1145</v>
      </c>
      <c r="U1168" s="63" t="s">
        <v>4539</v>
      </c>
    </row>
    <row r="1169" spans="1:21" x14ac:dyDescent="0.25">
      <c r="A1169" s="1">
        <v>8012</v>
      </c>
      <c r="B1169" s="46" t="s">
        <v>717</v>
      </c>
      <c r="C1169" s="46" t="s">
        <v>2221</v>
      </c>
      <c r="D1169" s="46" t="s">
        <v>2308</v>
      </c>
      <c r="E1169" s="47" t="s">
        <v>1119</v>
      </c>
      <c r="F1169" s="47" t="s">
        <v>1122</v>
      </c>
      <c r="G1169" s="47">
        <v>131674</v>
      </c>
      <c r="H1169" s="57">
        <v>262.39999999999998</v>
      </c>
      <c r="I1169" s="60">
        <f>IF(R1169="UP",VLOOKUP($I$1,Änderungen!$F$1:$G$4,2,FALSE),IF(OR(ISERROR(FIND("NOVOS",B1169)),ISERROR(FIND("Design ",B1169))),IF(OR(ISERROR(FIND("thanos EVO",B1169)),ISERROR(FIND("Design ",B1169))),0,96.55),19.35))</f>
        <v>0</v>
      </c>
      <c r="J1169" s="40"/>
      <c r="K1169" s="40" t="s">
        <v>1171</v>
      </c>
      <c r="L1169" s="29">
        <f>IF(K1169&lt;&gt;"",IFERROR(VLOOKUP(K1169,Rabattwerte_eintragen!$A$3:$C$24,3,FALSE),0),0)</f>
        <v>0</v>
      </c>
      <c r="M1169" s="58">
        <f>IF(H1169&lt;&gt;"",H1169*(1-L1169)+I1169*(1-VLOOKUP("A1",Rabattwerte_eintragen!$A$3:$C$26,3,FALSE)),"")</f>
        <v>262.39999999999998</v>
      </c>
      <c r="N1169" s="40"/>
      <c r="O1169" s="39" t="str">
        <f t="shared" si="21"/>
        <v>Artikel online anzeigen</v>
      </c>
      <c r="P1169" s="44"/>
      <c r="Q1169" s="49" t="s">
        <v>3524</v>
      </c>
      <c r="R1169" s="37"/>
      <c r="S1169" s="55"/>
      <c r="T1169" s="40" t="s">
        <v>1145</v>
      </c>
      <c r="U1169" s="63" t="s">
        <v>4541</v>
      </c>
    </row>
    <row r="1170" spans="1:21" x14ac:dyDescent="0.25">
      <c r="A1170" s="1">
        <v>8013</v>
      </c>
      <c r="B1170" s="46" t="s">
        <v>718</v>
      </c>
      <c r="C1170" s="46" t="s">
        <v>2221</v>
      </c>
      <c r="D1170" s="46" t="s">
        <v>2308</v>
      </c>
      <c r="E1170" s="47" t="s">
        <v>1119</v>
      </c>
      <c r="F1170" s="47" t="s">
        <v>1122</v>
      </c>
      <c r="G1170" s="47">
        <v>146821</v>
      </c>
      <c r="H1170" s="57">
        <v>264.64999999999998</v>
      </c>
      <c r="I1170" s="60">
        <f>IF(R1170="UP",VLOOKUP($I$1,Änderungen!$F$1:$G$4,2,FALSE),IF(OR(ISERROR(FIND("NOVOS",B1170)),ISERROR(FIND("Design ",B1170))),IF(OR(ISERROR(FIND("thanos EVO",B1170)),ISERROR(FIND("Design ",B1170))),0,96.55),19.35))</f>
        <v>0</v>
      </c>
      <c r="J1170" s="40"/>
      <c r="K1170" s="40" t="s">
        <v>1171</v>
      </c>
      <c r="L1170" s="29">
        <f>IF(K1170&lt;&gt;"",IFERROR(VLOOKUP(K1170,Rabattwerte_eintragen!$A$3:$C$24,3,FALSE),0),0)</f>
        <v>0</v>
      </c>
      <c r="M1170" s="58">
        <f>IF(H1170&lt;&gt;"",H1170*(1-L1170)+I1170*(1-VLOOKUP("A1",Rabattwerte_eintragen!$A$3:$C$26,3,FALSE)),"")</f>
        <v>264.64999999999998</v>
      </c>
      <c r="N1170" s="40"/>
      <c r="O1170" s="39" t="str">
        <f t="shared" si="21"/>
        <v>Artikel online anzeigen</v>
      </c>
      <c r="P1170" s="44"/>
      <c r="Q1170" s="49" t="s">
        <v>3525</v>
      </c>
      <c r="R1170" s="37"/>
      <c r="S1170" s="55"/>
      <c r="T1170" s="40" t="s">
        <v>1145</v>
      </c>
      <c r="U1170" s="63" t="s">
        <v>4542</v>
      </c>
    </row>
    <row r="1171" spans="1:21" x14ac:dyDescent="0.25">
      <c r="A1171" s="1">
        <v>8014</v>
      </c>
      <c r="B1171" s="46" t="s">
        <v>719</v>
      </c>
      <c r="C1171" s="46" t="s">
        <v>2221</v>
      </c>
      <c r="D1171" s="46" t="s">
        <v>2308</v>
      </c>
      <c r="E1171" s="47" t="s">
        <v>1119</v>
      </c>
      <c r="F1171" s="47" t="s">
        <v>1122</v>
      </c>
      <c r="G1171" s="47">
        <v>152884</v>
      </c>
      <c r="H1171" s="57">
        <v>267.14999999999998</v>
      </c>
      <c r="I1171" s="60">
        <f>IF(R1171="UP",VLOOKUP($I$1,Änderungen!$F$1:$G$4,2,FALSE),IF(OR(ISERROR(FIND("NOVOS",B1171)),ISERROR(FIND("Design ",B1171))),IF(OR(ISERROR(FIND("thanos EVO",B1171)),ISERROR(FIND("Design ",B1171))),0,96.55),19.35))</f>
        <v>0</v>
      </c>
      <c r="J1171" s="40"/>
      <c r="K1171" s="40" t="s">
        <v>1171</v>
      </c>
      <c r="L1171" s="29">
        <f>IF(K1171&lt;&gt;"",IFERROR(VLOOKUP(K1171,Rabattwerte_eintragen!$A$3:$C$24,3,FALSE),0),0)</f>
        <v>0</v>
      </c>
      <c r="M1171" s="58">
        <f>IF(H1171&lt;&gt;"",H1171*(1-L1171)+I1171*(1-VLOOKUP("A1",Rabattwerte_eintragen!$A$3:$C$26,3,FALSE)),"")</f>
        <v>267.14999999999998</v>
      </c>
      <c r="N1171" s="40"/>
      <c r="O1171" s="39" t="str">
        <f t="shared" si="21"/>
        <v>Artikel online anzeigen</v>
      </c>
      <c r="P1171" s="44"/>
      <c r="Q1171" s="49" t="s">
        <v>3526</v>
      </c>
      <c r="R1171" s="37"/>
      <c r="S1171" s="55"/>
      <c r="T1171" s="40" t="s">
        <v>1145</v>
      </c>
      <c r="U1171" s="63" t="s">
        <v>4543</v>
      </c>
    </row>
    <row r="1172" spans="1:21" x14ac:dyDescent="0.25">
      <c r="A1172" s="1">
        <v>8015</v>
      </c>
      <c r="B1172" s="46" t="s">
        <v>720</v>
      </c>
      <c r="C1172" s="46" t="s">
        <v>2221</v>
      </c>
      <c r="D1172" s="46" t="s">
        <v>2308</v>
      </c>
      <c r="E1172" s="47" t="s">
        <v>1119</v>
      </c>
      <c r="F1172" s="47" t="s">
        <v>1122</v>
      </c>
      <c r="G1172" s="47">
        <v>157421</v>
      </c>
      <c r="H1172" s="57">
        <v>270.7</v>
      </c>
      <c r="I1172" s="60">
        <f>IF(R1172="UP",VLOOKUP($I$1,Änderungen!$F$1:$G$4,2,FALSE),IF(OR(ISERROR(FIND("NOVOS",B1172)),ISERROR(FIND("Design ",B1172))),IF(OR(ISERROR(FIND("thanos EVO",B1172)),ISERROR(FIND("Design ",B1172))),0,96.55),19.35))</f>
        <v>0</v>
      </c>
      <c r="J1172" s="40"/>
      <c r="K1172" s="40" t="s">
        <v>1171</v>
      </c>
      <c r="L1172" s="29">
        <f>IF(K1172&lt;&gt;"",IFERROR(VLOOKUP(K1172,Rabattwerte_eintragen!$A$3:$C$24,3,FALSE),0),0)</f>
        <v>0</v>
      </c>
      <c r="M1172" s="58">
        <f>IF(H1172&lt;&gt;"",H1172*(1-L1172)+I1172*(1-VLOOKUP("A1",Rabattwerte_eintragen!$A$3:$C$26,3,FALSE)),"")</f>
        <v>270.7</v>
      </c>
      <c r="N1172" s="40"/>
      <c r="O1172" s="39" t="str">
        <f t="shared" si="21"/>
        <v>Artikel online anzeigen</v>
      </c>
      <c r="P1172" s="44"/>
      <c r="Q1172" s="49" t="s">
        <v>3527</v>
      </c>
      <c r="R1172" s="37"/>
      <c r="S1172" s="55"/>
      <c r="T1172" s="40" t="s">
        <v>1145</v>
      </c>
      <c r="U1172" s="63" t="s">
        <v>4544</v>
      </c>
    </row>
    <row r="1173" spans="1:21" x14ac:dyDescent="0.25">
      <c r="A1173" s="1">
        <v>7283</v>
      </c>
      <c r="B1173" s="46" t="s">
        <v>1702</v>
      </c>
      <c r="C1173" s="46" t="s">
        <v>2206</v>
      </c>
      <c r="D1173" s="46" t="s">
        <v>2309</v>
      </c>
      <c r="E1173" s="47" t="s">
        <v>1119</v>
      </c>
      <c r="F1173" s="47" t="s">
        <v>1123</v>
      </c>
      <c r="G1173" s="47">
        <v>626446</v>
      </c>
      <c r="H1173" s="57">
        <v>77.05</v>
      </c>
      <c r="I1173" s="60">
        <f>IF(R1173="UP",VLOOKUP($I$1,Änderungen!$F$1:$G$4,2,FALSE),IF(OR(ISERROR(FIND("NOVOS",B1173)),ISERROR(FIND("Design ",B1173))),IF(OR(ISERROR(FIND("thanos EVO",B1173)),ISERROR(FIND("Design ",B1173))),0,96.55),19.35))</f>
        <v>0</v>
      </c>
      <c r="J1173" s="40"/>
      <c r="K1173" s="40" t="s">
        <v>1171</v>
      </c>
      <c r="L1173" s="29">
        <f>IF(K1173&lt;&gt;"",IFERROR(VLOOKUP(K1173,Rabattwerte_eintragen!$A$3:$C$24,3,FALSE),0),0)</f>
        <v>0</v>
      </c>
      <c r="M1173" s="58">
        <f>IF(H1173&lt;&gt;"",H1173*(1-L1173)+I1173*(1-VLOOKUP("A1",Rabattwerte_eintragen!$A$3:$C$26,3,FALSE)),"")</f>
        <v>77.05</v>
      </c>
      <c r="N1173" s="40"/>
      <c r="O1173" s="39" t="str">
        <f t="shared" si="21"/>
        <v>Artikel online anzeigen</v>
      </c>
      <c r="P1173" s="44"/>
      <c r="Q1173" s="49" t="s">
        <v>3528</v>
      </c>
      <c r="R1173" s="37"/>
      <c r="S1173" s="55"/>
      <c r="T1173" s="40" t="s">
        <v>1145</v>
      </c>
      <c r="U1173" s="63" t="s">
        <v>4545</v>
      </c>
    </row>
    <row r="1174" spans="1:21" x14ac:dyDescent="0.25">
      <c r="A1174" s="1">
        <v>7284</v>
      </c>
      <c r="B1174" s="46" t="s">
        <v>1703</v>
      </c>
      <c r="C1174" s="46" t="s">
        <v>2206</v>
      </c>
      <c r="D1174" s="46" t="s">
        <v>2309</v>
      </c>
      <c r="E1174" s="47" t="s">
        <v>1119</v>
      </c>
      <c r="F1174" s="47" t="s">
        <v>1123</v>
      </c>
      <c r="G1174" s="47">
        <v>626453</v>
      </c>
      <c r="H1174" s="57">
        <v>78.550000000000011</v>
      </c>
      <c r="I1174" s="60">
        <f>IF(R1174="UP",VLOOKUP($I$1,Änderungen!$F$1:$G$4,2,FALSE),IF(OR(ISERROR(FIND("NOVOS",B1174)),ISERROR(FIND("Design ",B1174))),IF(OR(ISERROR(FIND("thanos EVO",B1174)),ISERROR(FIND("Design ",B1174))),0,96.55),19.35))</f>
        <v>0</v>
      </c>
      <c r="J1174" s="40"/>
      <c r="K1174" s="40" t="s">
        <v>1171</v>
      </c>
      <c r="L1174" s="29">
        <f>IF(K1174&lt;&gt;"",IFERROR(VLOOKUP(K1174,Rabattwerte_eintragen!$A$3:$C$24,3,FALSE),0),0)</f>
        <v>0</v>
      </c>
      <c r="M1174" s="58">
        <f>IF(H1174&lt;&gt;"",H1174*(1-L1174)+I1174*(1-VLOOKUP("A1",Rabattwerte_eintragen!$A$3:$C$26,3,FALSE)),"")</f>
        <v>78.550000000000011</v>
      </c>
      <c r="N1174" s="40"/>
      <c r="O1174" s="39" t="str">
        <f t="shared" si="21"/>
        <v>Artikel online anzeigen</v>
      </c>
      <c r="P1174" s="44"/>
      <c r="Q1174" s="49" t="s">
        <v>3529</v>
      </c>
      <c r="R1174" s="37"/>
      <c r="S1174" s="55"/>
      <c r="T1174" s="40" t="s">
        <v>1145</v>
      </c>
      <c r="U1174" s="63" t="s">
        <v>4546</v>
      </c>
    </row>
    <row r="1175" spans="1:21" x14ac:dyDescent="0.25">
      <c r="A1175" s="1">
        <v>7287</v>
      </c>
      <c r="B1175" s="46" t="s">
        <v>1704</v>
      </c>
      <c r="C1175" s="46" t="s">
        <v>2206</v>
      </c>
      <c r="D1175" s="46" t="s">
        <v>2309</v>
      </c>
      <c r="E1175" s="47" t="s">
        <v>1119</v>
      </c>
      <c r="F1175" s="47" t="s">
        <v>1123</v>
      </c>
      <c r="G1175" s="47">
        <v>626477</v>
      </c>
      <c r="H1175" s="57">
        <v>81.25</v>
      </c>
      <c r="I1175" s="60">
        <f>IF(R1175="UP",VLOOKUP($I$1,Änderungen!$F$1:$G$4,2,FALSE),IF(OR(ISERROR(FIND("NOVOS",B1175)),ISERROR(FIND("Design ",B1175))),IF(OR(ISERROR(FIND("thanos EVO",B1175)),ISERROR(FIND("Design ",B1175))),0,96.55),19.35))</f>
        <v>0</v>
      </c>
      <c r="J1175" s="40"/>
      <c r="K1175" s="40" t="s">
        <v>1171</v>
      </c>
      <c r="L1175" s="29">
        <f>IF(K1175&lt;&gt;"",IFERROR(VLOOKUP(K1175,Rabattwerte_eintragen!$A$3:$C$24,3,FALSE),0),0)</f>
        <v>0</v>
      </c>
      <c r="M1175" s="58">
        <f>IF(H1175&lt;&gt;"",H1175*(1-L1175)+I1175*(1-VLOOKUP("A1",Rabattwerte_eintragen!$A$3:$C$26,3,FALSE)),"")</f>
        <v>81.25</v>
      </c>
      <c r="N1175" s="40"/>
      <c r="O1175" s="39" t="str">
        <f t="shared" si="21"/>
        <v>Artikel online anzeigen</v>
      </c>
      <c r="P1175" s="44"/>
      <c r="Q1175" s="49" t="s">
        <v>3530</v>
      </c>
      <c r="R1175" s="37"/>
      <c r="S1175" s="55"/>
      <c r="T1175" s="40" t="s">
        <v>1145</v>
      </c>
      <c r="U1175" s="63" t="s">
        <v>4547</v>
      </c>
    </row>
    <row r="1176" spans="1:21" x14ac:dyDescent="0.25">
      <c r="A1176" s="1">
        <v>7290</v>
      </c>
      <c r="B1176" s="46" t="s">
        <v>1705</v>
      </c>
      <c r="C1176" s="46" t="s">
        <v>2206</v>
      </c>
      <c r="D1176" s="46" t="s">
        <v>2309</v>
      </c>
      <c r="E1176" s="47" t="s">
        <v>1119</v>
      </c>
      <c r="F1176" s="47" t="s">
        <v>1123</v>
      </c>
      <c r="G1176" s="47">
        <v>626484</v>
      </c>
      <c r="H1176" s="57">
        <v>84.05</v>
      </c>
      <c r="I1176" s="60">
        <f>IF(R1176="UP",VLOOKUP($I$1,Änderungen!$F$1:$G$4,2,FALSE),IF(OR(ISERROR(FIND("NOVOS",B1176)),ISERROR(FIND("Design ",B1176))),IF(OR(ISERROR(FIND("thanos EVO",B1176)),ISERROR(FIND("Design ",B1176))),0,96.55),19.35))</f>
        <v>0</v>
      </c>
      <c r="J1176" s="40"/>
      <c r="K1176" s="40" t="s">
        <v>1171</v>
      </c>
      <c r="L1176" s="29">
        <f>IF(K1176&lt;&gt;"",IFERROR(VLOOKUP(K1176,Rabattwerte_eintragen!$A$3:$C$24,3,FALSE),0),0)</f>
        <v>0</v>
      </c>
      <c r="M1176" s="58">
        <f>IF(H1176&lt;&gt;"",H1176*(1-L1176)+I1176*(1-VLOOKUP("A1",Rabattwerte_eintragen!$A$3:$C$26,3,FALSE)),"")</f>
        <v>84.05</v>
      </c>
      <c r="N1176" s="40"/>
      <c r="O1176" s="39" t="str">
        <f t="shared" si="21"/>
        <v>Artikel online anzeigen</v>
      </c>
      <c r="P1176" s="44"/>
      <c r="Q1176" s="49" t="s">
        <v>3531</v>
      </c>
      <c r="R1176" s="37"/>
      <c r="S1176" s="55"/>
      <c r="T1176" s="40" t="s">
        <v>1145</v>
      </c>
      <c r="U1176" s="63" t="s">
        <v>4548</v>
      </c>
    </row>
    <row r="1177" spans="1:21" x14ac:dyDescent="0.25">
      <c r="A1177" s="1">
        <v>7294</v>
      </c>
      <c r="B1177" s="46" t="s">
        <v>1706</v>
      </c>
      <c r="C1177" s="46" t="s">
        <v>2206</v>
      </c>
      <c r="D1177" s="46" t="s">
        <v>2309</v>
      </c>
      <c r="E1177" s="47" t="s">
        <v>1119</v>
      </c>
      <c r="F1177" s="47" t="s">
        <v>1123</v>
      </c>
      <c r="G1177" s="47">
        <v>626491</v>
      </c>
      <c r="H1177" s="57">
        <v>88.350000000000009</v>
      </c>
      <c r="I1177" s="60">
        <f>IF(R1177="UP",VLOOKUP($I$1,Änderungen!$F$1:$G$4,2,FALSE),IF(OR(ISERROR(FIND("NOVOS",B1177)),ISERROR(FIND("Design ",B1177))),IF(OR(ISERROR(FIND("thanos EVO",B1177)),ISERROR(FIND("Design ",B1177))),0,96.55),19.35))</f>
        <v>0</v>
      </c>
      <c r="J1177" s="40"/>
      <c r="K1177" s="40" t="s">
        <v>1171</v>
      </c>
      <c r="L1177" s="29">
        <f>IF(K1177&lt;&gt;"",IFERROR(VLOOKUP(K1177,Rabattwerte_eintragen!$A$3:$C$24,3,FALSE),0),0)</f>
        <v>0</v>
      </c>
      <c r="M1177" s="58">
        <f>IF(H1177&lt;&gt;"",H1177*(1-L1177)+I1177*(1-VLOOKUP("A1",Rabattwerte_eintragen!$A$3:$C$26,3,FALSE)),"")</f>
        <v>88.350000000000009</v>
      </c>
      <c r="N1177" s="40"/>
      <c r="O1177" s="39" t="str">
        <f t="shared" si="21"/>
        <v>Artikel online anzeigen</v>
      </c>
      <c r="P1177" s="44"/>
      <c r="Q1177" s="49" t="s">
        <v>3532</v>
      </c>
      <c r="R1177" s="37"/>
      <c r="S1177" s="55"/>
      <c r="T1177" s="40" t="s">
        <v>1145</v>
      </c>
      <c r="U1177" s="63" t="s">
        <v>4549</v>
      </c>
    </row>
    <row r="1178" spans="1:21" x14ac:dyDescent="0.25">
      <c r="A1178" s="1">
        <v>7298</v>
      </c>
      <c r="B1178" s="46" t="s">
        <v>1707</v>
      </c>
      <c r="C1178" s="46" t="s">
        <v>2206</v>
      </c>
      <c r="D1178" s="46" t="s">
        <v>2309</v>
      </c>
      <c r="E1178" s="47" t="s">
        <v>1119</v>
      </c>
      <c r="F1178" s="47" t="s">
        <v>1123</v>
      </c>
      <c r="G1178" s="47">
        <v>626507</v>
      </c>
      <c r="H1178" s="57">
        <v>92.05</v>
      </c>
      <c r="I1178" s="60">
        <f>IF(R1178="UP",VLOOKUP($I$1,Änderungen!$F$1:$G$4,2,FALSE),IF(OR(ISERROR(FIND("NOVOS",B1178)),ISERROR(FIND("Design ",B1178))),IF(OR(ISERROR(FIND("thanos EVO",B1178)),ISERROR(FIND("Design ",B1178))),0,96.55),19.35))</f>
        <v>0</v>
      </c>
      <c r="J1178" s="40"/>
      <c r="K1178" s="40" t="s">
        <v>1171</v>
      </c>
      <c r="L1178" s="29">
        <f>IF(K1178&lt;&gt;"",IFERROR(VLOOKUP(K1178,Rabattwerte_eintragen!$A$3:$C$24,3,FALSE),0),0)</f>
        <v>0</v>
      </c>
      <c r="M1178" s="58">
        <f>IF(H1178&lt;&gt;"",H1178*(1-L1178)+I1178*(1-VLOOKUP("A1",Rabattwerte_eintragen!$A$3:$C$26,3,FALSE)),"")</f>
        <v>92.05</v>
      </c>
      <c r="N1178" s="40"/>
      <c r="O1178" s="39" t="str">
        <f t="shared" si="21"/>
        <v>Artikel online anzeigen</v>
      </c>
      <c r="P1178" s="44"/>
      <c r="Q1178" s="49" t="s">
        <v>3533</v>
      </c>
      <c r="R1178" s="37"/>
      <c r="S1178" s="55"/>
      <c r="T1178" s="40" t="s">
        <v>1145</v>
      </c>
      <c r="U1178" s="63" t="s">
        <v>4550</v>
      </c>
    </row>
    <row r="1179" spans="1:21" x14ac:dyDescent="0.25">
      <c r="A1179" s="1">
        <v>7302</v>
      </c>
      <c r="B1179" s="46" t="s">
        <v>1708</v>
      </c>
      <c r="C1179" s="46" t="s">
        <v>2206</v>
      </c>
      <c r="D1179" s="46" t="s">
        <v>2309</v>
      </c>
      <c r="E1179" s="47" t="s">
        <v>1119</v>
      </c>
      <c r="F1179" s="47" t="s">
        <v>1123</v>
      </c>
      <c r="G1179" s="47">
        <v>626514</v>
      </c>
      <c r="H1179" s="57">
        <v>98.149999999999991</v>
      </c>
      <c r="I1179" s="60">
        <f>IF(R1179="UP",VLOOKUP($I$1,Änderungen!$F$1:$G$4,2,FALSE),IF(OR(ISERROR(FIND("NOVOS",B1179)),ISERROR(FIND("Design ",B1179))),IF(OR(ISERROR(FIND("thanos EVO",B1179)),ISERROR(FIND("Design ",B1179))),0,96.55),19.35))</f>
        <v>0</v>
      </c>
      <c r="J1179" s="40"/>
      <c r="K1179" s="40" t="s">
        <v>1171</v>
      </c>
      <c r="L1179" s="29">
        <f>IF(K1179&lt;&gt;"",IFERROR(VLOOKUP(K1179,Rabattwerte_eintragen!$A$3:$C$24,3,FALSE),0),0)</f>
        <v>0</v>
      </c>
      <c r="M1179" s="58">
        <f>IF(H1179&lt;&gt;"",H1179*(1-L1179)+I1179*(1-VLOOKUP("A1",Rabattwerte_eintragen!$A$3:$C$26,3,FALSE)),"")</f>
        <v>98.149999999999991</v>
      </c>
      <c r="N1179" s="40"/>
      <c r="O1179" s="39" t="str">
        <f t="shared" si="21"/>
        <v>Artikel online anzeigen</v>
      </c>
      <c r="P1179" s="44"/>
      <c r="Q1179" s="49" t="s">
        <v>3534</v>
      </c>
      <c r="R1179" s="37"/>
      <c r="S1179" s="55"/>
      <c r="T1179" s="40" t="s">
        <v>1145</v>
      </c>
      <c r="U1179" s="63" t="s">
        <v>4551</v>
      </c>
    </row>
    <row r="1180" spans="1:21" x14ac:dyDescent="0.25">
      <c r="A1180" s="1">
        <v>7246</v>
      </c>
      <c r="B1180" s="46" t="s">
        <v>1709</v>
      </c>
      <c r="C1180" s="46" t="s">
        <v>2206</v>
      </c>
      <c r="D1180" s="46" t="s">
        <v>2309</v>
      </c>
      <c r="E1180" s="47" t="s">
        <v>1119</v>
      </c>
      <c r="F1180" s="47" t="s">
        <v>1123</v>
      </c>
      <c r="G1180" s="47">
        <v>626590</v>
      </c>
      <c r="H1180" s="57">
        <v>80.8</v>
      </c>
      <c r="I1180" s="60">
        <f>IF(R1180="UP",VLOOKUP($I$1,Änderungen!$F$1:$G$4,2,FALSE),IF(OR(ISERROR(FIND("NOVOS",B1180)),ISERROR(FIND("Design ",B1180))),IF(OR(ISERROR(FIND("thanos EVO",B1180)),ISERROR(FIND("Design ",B1180))),0,96.55),19.35))</f>
        <v>0</v>
      </c>
      <c r="J1180" s="40"/>
      <c r="K1180" s="40" t="s">
        <v>1171</v>
      </c>
      <c r="L1180" s="29">
        <f>IF(K1180&lt;&gt;"",IFERROR(VLOOKUP(K1180,Rabattwerte_eintragen!$A$3:$C$24,3,FALSE),0),0)</f>
        <v>0</v>
      </c>
      <c r="M1180" s="58">
        <f>IF(H1180&lt;&gt;"",H1180*(1-L1180)+I1180*(1-VLOOKUP("A1",Rabattwerte_eintragen!$A$3:$C$26,3,FALSE)),"")</f>
        <v>80.8</v>
      </c>
      <c r="N1180" s="40"/>
      <c r="O1180" s="39" t="str">
        <f t="shared" si="21"/>
        <v>Artikel online anzeigen</v>
      </c>
      <c r="P1180" s="44"/>
      <c r="Q1180" s="49" t="s">
        <v>3535</v>
      </c>
      <c r="R1180" s="37"/>
      <c r="S1180" s="55"/>
      <c r="T1180" s="40" t="s">
        <v>1145</v>
      </c>
      <c r="U1180" s="63" t="s">
        <v>4552</v>
      </c>
    </row>
    <row r="1181" spans="1:21" x14ac:dyDescent="0.25">
      <c r="A1181" s="1">
        <v>7248</v>
      </c>
      <c r="B1181" s="46" t="s">
        <v>1710</v>
      </c>
      <c r="C1181" s="46" t="s">
        <v>2206</v>
      </c>
      <c r="D1181" s="46" t="s">
        <v>2309</v>
      </c>
      <c r="E1181" s="47" t="s">
        <v>1119</v>
      </c>
      <c r="F1181" s="47" t="s">
        <v>1123</v>
      </c>
      <c r="G1181" s="47">
        <v>626606</v>
      </c>
      <c r="H1181" s="57">
        <v>82.25</v>
      </c>
      <c r="I1181" s="60">
        <f>IF(R1181="UP",VLOOKUP($I$1,Änderungen!$F$1:$G$4,2,FALSE),IF(OR(ISERROR(FIND("NOVOS",B1181)),ISERROR(FIND("Design ",B1181))),IF(OR(ISERROR(FIND("thanos EVO",B1181)),ISERROR(FIND("Design ",B1181))),0,96.55),19.35))</f>
        <v>0</v>
      </c>
      <c r="J1181" s="40"/>
      <c r="K1181" s="40" t="s">
        <v>1171</v>
      </c>
      <c r="L1181" s="29">
        <f>IF(K1181&lt;&gt;"",IFERROR(VLOOKUP(K1181,Rabattwerte_eintragen!$A$3:$C$24,3,FALSE),0),0)</f>
        <v>0</v>
      </c>
      <c r="M1181" s="58">
        <f>IF(H1181&lt;&gt;"",H1181*(1-L1181)+I1181*(1-VLOOKUP("A1",Rabattwerte_eintragen!$A$3:$C$26,3,FALSE)),"")</f>
        <v>82.25</v>
      </c>
      <c r="N1181" s="40"/>
      <c r="O1181" s="39" t="str">
        <f t="shared" si="21"/>
        <v>Artikel online anzeigen</v>
      </c>
      <c r="P1181" s="44"/>
      <c r="Q1181" s="49" t="s">
        <v>3536</v>
      </c>
      <c r="R1181" s="37"/>
      <c r="S1181" s="55"/>
      <c r="T1181" s="40" t="s">
        <v>1145</v>
      </c>
      <c r="U1181" s="63" t="s">
        <v>4553</v>
      </c>
    </row>
    <row r="1182" spans="1:21" x14ac:dyDescent="0.25">
      <c r="A1182" s="1">
        <v>7251</v>
      </c>
      <c r="B1182" s="46" t="s">
        <v>1711</v>
      </c>
      <c r="C1182" s="46" t="s">
        <v>2206</v>
      </c>
      <c r="D1182" s="46" t="s">
        <v>2309</v>
      </c>
      <c r="E1182" s="47" t="s">
        <v>1119</v>
      </c>
      <c r="F1182" s="47" t="s">
        <v>1123</v>
      </c>
      <c r="G1182" s="47">
        <v>626613</v>
      </c>
      <c r="H1182" s="57">
        <v>84.949999999999989</v>
      </c>
      <c r="I1182" s="60">
        <f>IF(R1182="UP",VLOOKUP($I$1,Änderungen!$F$1:$G$4,2,FALSE),IF(OR(ISERROR(FIND("NOVOS",B1182)),ISERROR(FIND("Design ",B1182))),IF(OR(ISERROR(FIND("thanos EVO",B1182)),ISERROR(FIND("Design ",B1182))),0,96.55),19.35))</f>
        <v>0</v>
      </c>
      <c r="J1182" s="40"/>
      <c r="K1182" s="40" t="s">
        <v>1171</v>
      </c>
      <c r="L1182" s="29">
        <f>IF(K1182&lt;&gt;"",IFERROR(VLOOKUP(K1182,Rabattwerte_eintragen!$A$3:$C$24,3,FALSE),0),0)</f>
        <v>0</v>
      </c>
      <c r="M1182" s="58">
        <f>IF(H1182&lt;&gt;"",H1182*(1-L1182)+I1182*(1-VLOOKUP("A1",Rabattwerte_eintragen!$A$3:$C$26,3,FALSE)),"")</f>
        <v>84.949999999999989</v>
      </c>
      <c r="N1182" s="40"/>
      <c r="O1182" s="39" t="str">
        <f t="shared" si="21"/>
        <v>Artikel online anzeigen</v>
      </c>
      <c r="P1182" s="44"/>
      <c r="Q1182" s="49" t="s">
        <v>3537</v>
      </c>
      <c r="R1182" s="37"/>
      <c r="S1182" s="55"/>
      <c r="T1182" s="40" t="s">
        <v>1145</v>
      </c>
      <c r="U1182" s="63" t="s">
        <v>4554</v>
      </c>
    </row>
    <row r="1183" spans="1:21" x14ac:dyDescent="0.25">
      <c r="A1183" s="1">
        <v>7254</v>
      </c>
      <c r="B1183" s="46" t="s">
        <v>1712</v>
      </c>
      <c r="C1183" s="46" t="s">
        <v>2206</v>
      </c>
      <c r="D1183" s="46" t="s">
        <v>2309</v>
      </c>
      <c r="E1183" s="47" t="s">
        <v>1119</v>
      </c>
      <c r="F1183" s="47" t="s">
        <v>1123</v>
      </c>
      <c r="G1183" s="47">
        <v>626620</v>
      </c>
      <c r="H1183" s="57">
        <v>87.75</v>
      </c>
      <c r="I1183" s="60">
        <f>IF(R1183="UP",VLOOKUP($I$1,Änderungen!$F$1:$G$4,2,FALSE),IF(OR(ISERROR(FIND("NOVOS",B1183)),ISERROR(FIND("Design ",B1183))),IF(OR(ISERROR(FIND("thanos EVO",B1183)),ISERROR(FIND("Design ",B1183))),0,96.55),19.35))</f>
        <v>0</v>
      </c>
      <c r="J1183" s="40"/>
      <c r="K1183" s="40" t="s">
        <v>1171</v>
      </c>
      <c r="L1183" s="29">
        <f>IF(K1183&lt;&gt;"",IFERROR(VLOOKUP(K1183,Rabattwerte_eintragen!$A$3:$C$24,3,FALSE),0),0)</f>
        <v>0</v>
      </c>
      <c r="M1183" s="58">
        <f>IF(H1183&lt;&gt;"",H1183*(1-L1183)+I1183*(1-VLOOKUP("A1",Rabattwerte_eintragen!$A$3:$C$26,3,FALSE)),"")</f>
        <v>87.75</v>
      </c>
      <c r="N1183" s="40"/>
      <c r="O1183" s="39" t="str">
        <f t="shared" si="21"/>
        <v>Artikel online anzeigen</v>
      </c>
      <c r="P1183" s="44"/>
      <c r="Q1183" s="49" t="s">
        <v>3538</v>
      </c>
      <c r="R1183" s="37"/>
      <c r="S1183" s="55"/>
      <c r="T1183" s="40" t="s">
        <v>1145</v>
      </c>
      <c r="U1183" s="63" t="s">
        <v>4555</v>
      </c>
    </row>
    <row r="1184" spans="1:21" x14ac:dyDescent="0.25">
      <c r="A1184" s="1">
        <v>7256</v>
      </c>
      <c r="B1184" s="46" t="s">
        <v>1713</v>
      </c>
      <c r="C1184" s="46" t="s">
        <v>2206</v>
      </c>
      <c r="D1184" s="46" t="s">
        <v>2309</v>
      </c>
      <c r="E1184" s="47" t="s">
        <v>1119</v>
      </c>
      <c r="F1184" s="47" t="s">
        <v>1123</v>
      </c>
      <c r="G1184" s="47">
        <v>626637</v>
      </c>
      <c r="H1184" s="57">
        <v>92.05</v>
      </c>
      <c r="I1184" s="60">
        <f>IF(R1184="UP",VLOOKUP($I$1,Änderungen!$F$1:$G$4,2,FALSE),IF(OR(ISERROR(FIND("NOVOS",B1184)),ISERROR(FIND("Design ",B1184))),IF(OR(ISERROR(FIND("thanos EVO",B1184)),ISERROR(FIND("Design ",B1184))),0,96.55),19.35))</f>
        <v>0</v>
      </c>
      <c r="J1184" s="40"/>
      <c r="K1184" s="40" t="s">
        <v>1171</v>
      </c>
      <c r="L1184" s="29">
        <f>IF(K1184&lt;&gt;"",IFERROR(VLOOKUP(K1184,Rabattwerte_eintragen!$A$3:$C$24,3,FALSE),0),0)</f>
        <v>0</v>
      </c>
      <c r="M1184" s="58">
        <f>IF(H1184&lt;&gt;"",H1184*(1-L1184)+I1184*(1-VLOOKUP("A1",Rabattwerte_eintragen!$A$3:$C$26,3,FALSE)),"")</f>
        <v>92.05</v>
      </c>
      <c r="N1184" s="40"/>
      <c r="O1184" s="39" t="str">
        <f t="shared" si="21"/>
        <v>Artikel online anzeigen</v>
      </c>
      <c r="P1184" s="44"/>
      <c r="Q1184" s="49" t="s">
        <v>3539</v>
      </c>
      <c r="R1184" s="37"/>
      <c r="S1184" s="55"/>
      <c r="T1184" s="40" t="s">
        <v>1145</v>
      </c>
      <c r="U1184" s="63" t="s">
        <v>4556</v>
      </c>
    </row>
    <row r="1185" spans="1:21" x14ac:dyDescent="0.25">
      <c r="A1185" s="1">
        <v>7258</v>
      </c>
      <c r="B1185" s="46" t="s">
        <v>1714</v>
      </c>
      <c r="C1185" s="46" t="s">
        <v>2206</v>
      </c>
      <c r="D1185" s="46" t="s">
        <v>2309</v>
      </c>
      <c r="E1185" s="47" t="s">
        <v>1119</v>
      </c>
      <c r="F1185" s="47" t="s">
        <v>1123</v>
      </c>
      <c r="G1185" s="47">
        <v>626644</v>
      </c>
      <c r="H1185" s="57">
        <v>95.8</v>
      </c>
      <c r="I1185" s="60">
        <f>IF(R1185="UP",VLOOKUP($I$1,Änderungen!$F$1:$G$4,2,FALSE),IF(OR(ISERROR(FIND("NOVOS",B1185)),ISERROR(FIND("Design ",B1185))),IF(OR(ISERROR(FIND("thanos EVO",B1185)),ISERROR(FIND("Design ",B1185))),0,96.55),19.35))</f>
        <v>0</v>
      </c>
      <c r="J1185" s="40"/>
      <c r="K1185" s="40" t="s">
        <v>1171</v>
      </c>
      <c r="L1185" s="29">
        <f>IF(K1185&lt;&gt;"",IFERROR(VLOOKUP(K1185,Rabattwerte_eintragen!$A$3:$C$24,3,FALSE),0),0)</f>
        <v>0</v>
      </c>
      <c r="M1185" s="58">
        <f>IF(H1185&lt;&gt;"",H1185*(1-L1185)+I1185*(1-VLOOKUP("A1",Rabattwerte_eintragen!$A$3:$C$26,3,FALSE)),"")</f>
        <v>95.8</v>
      </c>
      <c r="N1185" s="40"/>
      <c r="O1185" s="39" t="str">
        <f t="shared" si="21"/>
        <v>Artikel online anzeigen</v>
      </c>
      <c r="P1185" s="44"/>
      <c r="Q1185" s="49" t="s">
        <v>3540</v>
      </c>
      <c r="R1185" s="37"/>
      <c r="S1185" s="55"/>
      <c r="T1185" s="40" t="s">
        <v>1145</v>
      </c>
      <c r="U1185" s="63" t="s">
        <v>4557</v>
      </c>
    </row>
    <row r="1186" spans="1:21" x14ac:dyDescent="0.25">
      <c r="A1186" s="1">
        <v>7259</v>
      </c>
      <c r="B1186" s="46" t="s">
        <v>1715</v>
      </c>
      <c r="C1186" s="46" t="s">
        <v>2206</v>
      </c>
      <c r="D1186" s="46" t="s">
        <v>2309</v>
      </c>
      <c r="E1186" s="47" t="s">
        <v>1119</v>
      </c>
      <c r="F1186" s="47" t="s">
        <v>1123</v>
      </c>
      <c r="G1186" s="47">
        <v>626651</v>
      </c>
      <c r="H1186" s="57">
        <v>101.85000000000001</v>
      </c>
      <c r="I1186" s="60">
        <f>IF(R1186="UP",VLOOKUP($I$1,Änderungen!$F$1:$G$4,2,FALSE),IF(OR(ISERROR(FIND("NOVOS",B1186)),ISERROR(FIND("Design ",B1186))),IF(OR(ISERROR(FIND("thanos EVO",B1186)),ISERROR(FIND("Design ",B1186))),0,96.55),19.35))</f>
        <v>0</v>
      </c>
      <c r="J1186" s="40"/>
      <c r="K1186" s="40" t="s">
        <v>1171</v>
      </c>
      <c r="L1186" s="29">
        <f>IF(K1186&lt;&gt;"",IFERROR(VLOOKUP(K1186,Rabattwerte_eintragen!$A$3:$C$24,3,FALSE),0),0)</f>
        <v>0</v>
      </c>
      <c r="M1186" s="58">
        <f>IF(H1186&lt;&gt;"",H1186*(1-L1186)+I1186*(1-VLOOKUP("A1",Rabattwerte_eintragen!$A$3:$C$26,3,FALSE)),"")</f>
        <v>101.85000000000001</v>
      </c>
      <c r="N1186" s="40"/>
      <c r="O1186" s="39" t="str">
        <f t="shared" si="21"/>
        <v>Artikel online anzeigen</v>
      </c>
      <c r="P1186" s="44"/>
      <c r="Q1186" s="49" t="s">
        <v>3541</v>
      </c>
      <c r="R1186" s="37"/>
      <c r="S1186" s="55"/>
      <c r="T1186" s="40" t="s">
        <v>1145</v>
      </c>
      <c r="U1186" s="63" t="s">
        <v>4558</v>
      </c>
    </row>
    <row r="1187" spans="1:21" x14ac:dyDescent="0.25">
      <c r="A1187" s="1">
        <v>7273</v>
      </c>
      <c r="B1187" s="46" t="s">
        <v>1716</v>
      </c>
      <c r="C1187" s="46" t="s">
        <v>2206</v>
      </c>
      <c r="D1187" s="46" t="s">
        <v>2309</v>
      </c>
      <c r="E1187" s="47" t="s">
        <v>1119</v>
      </c>
      <c r="F1187" s="47" t="s">
        <v>1123</v>
      </c>
      <c r="G1187" s="47">
        <v>626675</v>
      </c>
      <c r="H1187" s="57">
        <v>86.7</v>
      </c>
      <c r="I1187" s="60">
        <f>IF(R1187="UP",VLOOKUP($I$1,Änderungen!$F$1:$G$4,2,FALSE),IF(OR(ISERROR(FIND("NOVOS",B1187)),ISERROR(FIND("Design ",B1187))),IF(OR(ISERROR(FIND("thanos EVO",B1187)),ISERROR(FIND("Design ",B1187))),0,96.55),19.35))</f>
        <v>0</v>
      </c>
      <c r="J1187" s="40"/>
      <c r="K1187" s="40" t="s">
        <v>1171</v>
      </c>
      <c r="L1187" s="29">
        <f>IF(K1187&lt;&gt;"",IFERROR(VLOOKUP(K1187,Rabattwerte_eintragen!$A$3:$C$24,3,FALSE),0),0)</f>
        <v>0</v>
      </c>
      <c r="M1187" s="58">
        <f>IF(H1187&lt;&gt;"",H1187*(1-L1187)+I1187*(1-VLOOKUP("A1",Rabattwerte_eintragen!$A$3:$C$26,3,FALSE)),"")</f>
        <v>86.7</v>
      </c>
      <c r="N1187" s="40"/>
      <c r="O1187" s="39" t="str">
        <f t="shared" si="21"/>
        <v>Artikel online anzeigen</v>
      </c>
      <c r="P1187" s="44"/>
      <c r="Q1187" s="49" t="s">
        <v>3542</v>
      </c>
      <c r="R1187" s="37"/>
      <c r="S1187" s="55"/>
      <c r="T1187" s="40" t="s">
        <v>1145</v>
      </c>
      <c r="U1187" s="63" t="s">
        <v>4559</v>
      </c>
    </row>
    <row r="1188" spans="1:21" x14ac:dyDescent="0.25">
      <c r="A1188" s="1">
        <v>7274</v>
      </c>
      <c r="B1188" s="46" t="s">
        <v>1717</v>
      </c>
      <c r="C1188" s="46" t="s">
        <v>2206</v>
      </c>
      <c r="D1188" s="46" t="s">
        <v>2309</v>
      </c>
      <c r="E1188" s="47" t="s">
        <v>1119</v>
      </c>
      <c r="F1188" s="47" t="s">
        <v>1123</v>
      </c>
      <c r="G1188" s="47">
        <v>626682</v>
      </c>
      <c r="H1188" s="57">
        <v>88.2</v>
      </c>
      <c r="I1188" s="60">
        <f>IF(R1188="UP",VLOOKUP($I$1,Änderungen!$F$1:$G$4,2,FALSE),IF(OR(ISERROR(FIND("NOVOS",B1188)),ISERROR(FIND("Design ",B1188))),IF(OR(ISERROR(FIND("thanos EVO",B1188)),ISERROR(FIND("Design ",B1188))),0,96.55),19.35))</f>
        <v>0</v>
      </c>
      <c r="J1188" s="40"/>
      <c r="K1188" s="40" t="s">
        <v>1171</v>
      </c>
      <c r="L1188" s="29">
        <f>IF(K1188&lt;&gt;"",IFERROR(VLOOKUP(K1188,Rabattwerte_eintragen!$A$3:$C$24,3,FALSE),0),0)</f>
        <v>0</v>
      </c>
      <c r="M1188" s="58">
        <f>IF(H1188&lt;&gt;"",H1188*(1-L1188)+I1188*(1-VLOOKUP("A1",Rabattwerte_eintragen!$A$3:$C$26,3,FALSE)),"")</f>
        <v>88.2</v>
      </c>
      <c r="N1188" s="40"/>
      <c r="O1188" s="39" t="str">
        <f t="shared" si="21"/>
        <v>Artikel online anzeigen</v>
      </c>
      <c r="P1188" s="44"/>
      <c r="Q1188" s="49" t="s">
        <v>3543</v>
      </c>
      <c r="R1188" s="37"/>
      <c r="S1188" s="55"/>
      <c r="T1188" s="40" t="s">
        <v>1145</v>
      </c>
      <c r="U1188" s="63" t="s">
        <v>4560</v>
      </c>
    </row>
    <row r="1189" spans="1:21" x14ac:dyDescent="0.25">
      <c r="A1189" s="1">
        <v>7276</v>
      </c>
      <c r="B1189" s="46" t="s">
        <v>1718</v>
      </c>
      <c r="C1189" s="46" t="s">
        <v>2206</v>
      </c>
      <c r="D1189" s="46" t="s">
        <v>2309</v>
      </c>
      <c r="E1189" s="47" t="s">
        <v>1119</v>
      </c>
      <c r="F1189" s="47" t="s">
        <v>1123</v>
      </c>
      <c r="G1189" s="47">
        <v>626699</v>
      </c>
      <c r="H1189" s="57">
        <v>90.9</v>
      </c>
      <c r="I1189" s="60">
        <f>IF(R1189="UP",VLOOKUP($I$1,Änderungen!$F$1:$G$4,2,FALSE),IF(OR(ISERROR(FIND("NOVOS",B1189)),ISERROR(FIND("Design ",B1189))),IF(OR(ISERROR(FIND("thanos EVO",B1189)),ISERROR(FIND("Design ",B1189))),0,96.55),19.35))</f>
        <v>0</v>
      </c>
      <c r="J1189" s="40"/>
      <c r="K1189" s="40" t="s">
        <v>1171</v>
      </c>
      <c r="L1189" s="29">
        <f>IF(K1189&lt;&gt;"",IFERROR(VLOOKUP(K1189,Rabattwerte_eintragen!$A$3:$C$24,3,FALSE),0),0)</f>
        <v>0</v>
      </c>
      <c r="M1189" s="58">
        <f>IF(H1189&lt;&gt;"",H1189*(1-L1189)+I1189*(1-VLOOKUP("A1",Rabattwerte_eintragen!$A$3:$C$26,3,FALSE)),"")</f>
        <v>90.9</v>
      </c>
      <c r="N1189" s="40"/>
      <c r="O1189" s="39" t="str">
        <f t="shared" si="21"/>
        <v>Artikel online anzeigen</v>
      </c>
      <c r="P1189" s="44"/>
      <c r="Q1189" s="49" t="s">
        <v>3544</v>
      </c>
      <c r="R1189" s="37"/>
      <c r="S1189" s="55"/>
      <c r="T1189" s="40" t="s">
        <v>1145</v>
      </c>
      <c r="U1189" s="63" t="s">
        <v>4561</v>
      </c>
    </row>
    <row r="1190" spans="1:21" x14ac:dyDescent="0.25">
      <c r="A1190" s="1">
        <v>7277</v>
      </c>
      <c r="B1190" s="46" t="s">
        <v>1719</v>
      </c>
      <c r="C1190" s="46" t="s">
        <v>2206</v>
      </c>
      <c r="D1190" s="46" t="s">
        <v>2309</v>
      </c>
      <c r="E1190" s="47" t="s">
        <v>1119</v>
      </c>
      <c r="F1190" s="47" t="s">
        <v>1123</v>
      </c>
      <c r="G1190" s="47">
        <v>626705</v>
      </c>
      <c r="H1190" s="57">
        <v>93.699999999999989</v>
      </c>
      <c r="I1190" s="60">
        <f>IF(R1190="UP",VLOOKUP($I$1,Änderungen!$F$1:$G$4,2,FALSE),IF(OR(ISERROR(FIND("NOVOS",B1190)),ISERROR(FIND("Design ",B1190))),IF(OR(ISERROR(FIND("thanos EVO",B1190)),ISERROR(FIND("Design ",B1190))),0,96.55),19.35))</f>
        <v>0</v>
      </c>
      <c r="J1190" s="40"/>
      <c r="K1190" s="40" t="s">
        <v>1171</v>
      </c>
      <c r="L1190" s="29">
        <f>IF(K1190&lt;&gt;"",IFERROR(VLOOKUP(K1190,Rabattwerte_eintragen!$A$3:$C$24,3,FALSE),0),0)</f>
        <v>0</v>
      </c>
      <c r="M1190" s="58">
        <f>IF(H1190&lt;&gt;"",H1190*(1-L1190)+I1190*(1-VLOOKUP("A1",Rabattwerte_eintragen!$A$3:$C$26,3,FALSE)),"")</f>
        <v>93.699999999999989</v>
      </c>
      <c r="N1190" s="40"/>
      <c r="O1190" s="39" t="str">
        <f t="shared" si="21"/>
        <v>Artikel online anzeigen</v>
      </c>
      <c r="P1190" s="44"/>
      <c r="Q1190" s="49" t="s">
        <v>3545</v>
      </c>
      <c r="R1190" s="37"/>
      <c r="S1190" s="55"/>
      <c r="T1190" s="40" t="s">
        <v>1145</v>
      </c>
      <c r="U1190" s="63" t="s">
        <v>4562</v>
      </c>
    </row>
    <row r="1191" spans="1:21" x14ac:dyDescent="0.25">
      <c r="A1191" s="1">
        <v>7279</v>
      </c>
      <c r="B1191" s="46" t="s">
        <v>1720</v>
      </c>
      <c r="C1191" s="46" t="s">
        <v>2206</v>
      </c>
      <c r="D1191" s="46" t="s">
        <v>2309</v>
      </c>
      <c r="E1191" s="47" t="s">
        <v>1119</v>
      </c>
      <c r="F1191" s="47" t="s">
        <v>1123</v>
      </c>
      <c r="G1191" s="47">
        <v>626712</v>
      </c>
      <c r="H1191" s="57">
        <v>98</v>
      </c>
      <c r="I1191" s="60">
        <f>IF(R1191="UP",VLOOKUP($I$1,Änderungen!$F$1:$G$4,2,FALSE),IF(OR(ISERROR(FIND("NOVOS",B1191)),ISERROR(FIND("Design ",B1191))),IF(OR(ISERROR(FIND("thanos EVO",B1191)),ISERROR(FIND("Design ",B1191))),0,96.55),19.35))</f>
        <v>0</v>
      </c>
      <c r="J1191" s="40"/>
      <c r="K1191" s="40" t="s">
        <v>1171</v>
      </c>
      <c r="L1191" s="29">
        <f>IF(K1191&lt;&gt;"",IFERROR(VLOOKUP(K1191,Rabattwerte_eintragen!$A$3:$C$24,3,FALSE),0),0)</f>
        <v>0</v>
      </c>
      <c r="M1191" s="58">
        <f>IF(H1191&lt;&gt;"",H1191*(1-L1191)+I1191*(1-VLOOKUP("A1",Rabattwerte_eintragen!$A$3:$C$26,3,FALSE)),"")</f>
        <v>98</v>
      </c>
      <c r="N1191" s="40"/>
      <c r="O1191" s="39" t="str">
        <f t="shared" si="21"/>
        <v>Artikel online anzeigen</v>
      </c>
      <c r="P1191" s="44"/>
      <c r="Q1191" s="49" t="s">
        <v>3546</v>
      </c>
      <c r="R1191" s="37"/>
      <c r="S1191" s="55"/>
      <c r="T1191" s="40" t="s">
        <v>1145</v>
      </c>
      <c r="U1191" s="63" t="s">
        <v>4563</v>
      </c>
    </row>
    <row r="1192" spans="1:21" x14ac:dyDescent="0.25">
      <c r="A1192" s="1">
        <v>7281</v>
      </c>
      <c r="B1192" s="46" t="s">
        <v>1721</v>
      </c>
      <c r="C1192" s="46" t="s">
        <v>2206</v>
      </c>
      <c r="D1192" s="46" t="s">
        <v>2309</v>
      </c>
      <c r="E1192" s="47" t="s">
        <v>1119</v>
      </c>
      <c r="F1192" s="47" t="s">
        <v>1123</v>
      </c>
      <c r="G1192" s="47">
        <v>626729</v>
      </c>
      <c r="H1192" s="57">
        <v>101.7</v>
      </c>
      <c r="I1192" s="60">
        <f>IF(R1192="UP",VLOOKUP($I$1,Änderungen!$F$1:$G$4,2,FALSE),IF(OR(ISERROR(FIND("NOVOS",B1192)),ISERROR(FIND("Design ",B1192))),IF(OR(ISERROR(FIND("thanos EVO",B1192)),ISERROR(FIND("Design ",B1192))),0,96.55),19.35))</f>
        <v>0</v>
      </c>
      <c r="J1192" s="40"/>
      <c r="K1192" s="40" t="s">
        <v>1171</v>
      </c>
      <c r="L1192" s="29">
        <f>IF(K1192&lt;&gt;"",IFERROR(VLOOKUP(K1192,Rabattwerte_eintragen!$A$3:$C$24,3,FALSE),0),0)</f>
        <v>0</v>
      </c>
      <c r="M1192" s="58">
        <f>IF(H1192&lt;&gt;"",H1192*(1-L1192)+I1192*(1-VLOOKUP("A1",Rabattwerte_eintragen!$A$3:$C$26,3,FALSE)),"")</f>
        <v>101.7</v>
      </c>
      <c r="N1192" s="40"/>
      <c r="O1192" s="39" t="str">
        <f t="shared" si="21"/>
        <v>Artikel online anzeigen</v>
      </c>
      <c r="P1192" s="44"/>
      <c r="Q1192" s="49" t="s">
        <v>3547</v>
      </c>
      <c r="R1192" s="37"/>
      <c r="S1192" s="55"/>
      <c r="T1192" s="40" t="s">
        <v>1145</v>
      </c>
      <c r="U1192" s="63" t="s">
        <v>4564</v>
      </c>
    </row>
    <row r="1193" spans="1:21" x14ac:dyDescent="0.25">
      <c r="A1193" s="1">
        <v>7282</v>
      </c>
      <c r="B1193" s="46" t="s">
        <v>1722</v>
      </c>
      <c r="C1193" s="46" t="s">
        <v>2206</v>
      </c>
      <c r="D1193" s="46" t="s">
        <v>2309</v>
      </c>
      <c r="E1193" s="47" t="s">
        <v>1119</v>
      </c>
      <c r="F1193" s="47" t="s">
        <v>1123</v>
      </c>
      <c r="G1193" s="47">
        <v>626736</v>
      </c>
      <c r="H1193" s="57">
        <v>107.8</v>
      </c>
      <c r="I1193" s="60">
        <f>IF(R1193="UP",VLOOKUP($I$1,Änderungen!$F$1:$G$4,2,FALSE),IF(OR(ISERROR(FIND("NOVOS",B1193)),ISERROR(FIND("Design ",B1193))),IF(OR(ISERROR(FIND("thanos EVO",B1193)),ISERROR(FIND("Design ",B1193))),0,96.55),19.35))</f>
        <v>0</v>
      </c>
      <c r="J1193" s="40"/>
      <c r="K1193" s="40" t="s">
        <v>1171</v>
      </c>
      <c r="L1193" s="29">
        <f>IF(K1193&lt;&gt;"",IFERROR(VLOOKUP(K1193,Rabattwerte_eintragen!$A$3:$C$24,3,FALSE),0),0)</f>
        <v>0</v>
      </c>
      <c r="M1193" s="58">
        <f>IF(H1193&lt;&gt;"",H1193*(1-L1193)+I1193*(1-VLOOKUP("A1",Rabattwerte_eintragen!$A$3:$C$26,3,FALSE)),"")</f>
        <v>107.8</v>
      </c>
      <c r="N1193" s="40"/>
      <c r="O1193" s="39" t="str">
        <f t="shared" si="21"/>
        <v>Artikel online anzeigen</v>
      </c>
      <c r="P1193" s="44"/>
      <c r="Q1193" s="49" t="s">
        <v>3548</v>
      </c>
      <c r="R1193" s="37"/>
      <c r="S1193" s="55"/>
      <c r="T1193" s="40" t="s">
        <v>1145</v>
      </c>
      <c r="U1193" s="63" t="s">
        <v>4565</v>
      </c>
    </row>
    <row r="1194" spans="1:21" x14ac:dyDescent="0.25">
      <c r="A1194" s="1">
        <v>7239</v>
      </c>
      <c r="B1194" s="46" t="s">
        <v>416</v>
      </c>
      <c r="C1194" s="46" t="s">
        <v>2206</v>
      </c>
      <c r="D1194" s="46" t="s">
        <v>2309</v>
      </c>
      <c r="E1194" s="47" t="s">
        <v>1119</v>
      </c>
      <c r="F1194" s="47" t="s">
        <v>1123</v>
      </c>
      <c r="G1194" s="47">
        <v>626880</v>
      </c>
      <c r="H1194" s="57">
        <v>74.7</v>
      </c>
      <c r="I1194" s="60">
        <f>IF(R1194="UP",VLOOKUP($I$1,Änderungen!$F$1:$G$4,2,FALSE),IF(OR(ISERROR(FIND("NOVOS",B1194)),ISERROR(FIND("Design ",B1194))),IF(OR(ISERROR(FIND("thanos EVO",B1194)),ISERROR(FIND("Design ",B1194))),0,96.55),19.35))</f>
        <v>0</v>
      </c>
      <c r="J1194" s="40"/>
      <c r="K1194" s="40" t="s">
        <v>1171</v>
      </c>
      <c r="L1194" s="29">
        <f>IF(K1194&lt;&gt;"",IFERROR(VLOOKUP(K1194,Rabattwerte_eintragen!$A$3:$C$24,3,FALSE),0),0)</f>
        <v>0</v>
      </c>
      <c r="M1194" s="58">
        <f>IF(H1194&lt;&gt;"",H1194*(1-L1194)+I1194*(1-VLOOKUP("A1",Rabattwerte_eintragen!$A$3:$C$26,3,FALSE)),"")</f>
        <v>74.7</v>
      </c>
      <c r="N1194" s="40"/>
      <c r="O1194" s="39" t="str">
        <f t="shared" si="21"/>
        <v>Artikel online anzeigen</v>
      </c>
      <c r="P1194" s="44"/>
      <c r="Q1194" s="49" t="s">
        <v>3549</v>
      </c>
      <c r="R1194" s="37"/>
      <c r="S1194" s="55"/>
      <c r="T1194" s="40" t="s">
        <v>1145</v>
      </c>
      <c r="U1194" s="63" t="s">
        <v>4566</v>
      </c>
    </row>
    <row r="1195" spans="1:21" x14ac:dyDescent="0.25">
      <c r="A1195" s="1">
        <v>7240</v>
      </c>
      <c r="B1195" s="46" t="s">
        <v>417</v>
      </c>
      <c r="C1195" s="46" t="s">
        <v>2206</v>
      </c>
      <c r="D1195" s="46" t="s">
        <v>2309</v>
      </c>
      <c r="E1195" s="47" t="s">
        <v>1119</v>
      </c>
      <c r="F1195" s="47" t="s">
        <v>1123</v>
      </c>
      <c r="G1195" s="47">
        <v>626897</v>
      </c>
      <c r="H1195" s="57">
        <v>76.2</v>
      </c>
      <c r="I1195" s="60">
        <f>IF(R1195="UP",VLOOKUP($I$1,Änderungen!$F$1:$G$4,2,FALSE),IF(OR(ISERROR(FIND("NOVOS",B1195)),ISERROR(FIND("Design ",B1195))),IF(OR(ISERROR(FIND("thanos EVO",B1195)),ISERROR(FIND("Design ",B1195))),0,96.55),19.35))</f>
        <v>0</v>
      </c>
      <c r="J1195" s="40"/>
      <c r="K1195" s="40" t="s">
        <v>1171</v>
      </c>
      <c r="L1195" s="29">
        <f>IF(K1195&lt;&gt;"",IFERROR(VLOOKUP(K1195,Rabattwerte_eintragen!$A$3:$C$24,3,FALSE),0),0)</f>
        <v>0</v>
      </c>
      <c r="M1195" s="58">
        <f>IF(H1195&lt;&gt;"",H1195*(1-L1195)+I1195*(1-VLOOKUP("A1",Rabattwerte_eintragen!$A$3:$C$26,3,FALSE)),"")</f>
        <v>76.2</v>
      </c>
      <c r="N1195" s="40"/>
      <c r="O1195" s="39" t="str">
        <f t="shared" si="21"/>
        <v>Artikel online anzeigen</v>
      </c>
      <c r="P1195" s="44"/>
      <c r="Q1195" s="49" t="s">
        <v>3550</v>
      </c>
      <c r="R1195" s="37"/>
      <c r="S1195" s="55"/>
      <c r="T1195" s="40" t="s">
        <v>1145</v>
      </c>
      <c r="U1195" s="63" t="s">
        <v>4567</v>
      </c>
    </row>
    <row r="1196" spans="1:21" x14ac:dyDescent="0.25">
      <c r="A1196" s="1">
        <v>7241</v>
      </c>
      <c r="B1196" s="46" t="s">
        <v>418</v>
      </c>
      <c r="C1196" s="46" t="s">
        <v>2206</v>
      </c>
      <c r="D1196" s="46" t="s">
        <v>2309</v>
      </c>
      <c r="E1196" s="47" t="s">
        <v>1119</v>
      </c>
      <c r="F1196" s="47" t="s">
        <v>1123</v>
      </c>
      <c r="G1196" s="47">
        <v>626903</v>
      </c>
      <c r="H1196" s="57">
        <v>78.849999999999994</v>
      </c>
      <c r="I1196" s="60">
        <f>IF(R1196="UP",VLOOKUP($I$1,Änderungen!$F$1:$G$4,2,FALSE),IF(OR(ISERROR(FIND("NOVOS",B1196)),ISERROR(FIND("Design ",B1196))),IF(OR(ISERROR(FIND("thanos EVO",B1196)),ISERROR(FIND("Design ",B1196))),0,96.55),19.35))</f>
        <v>0</v>
      </c>
      <c r="J1196" s="40"/>
      <c r="K1196" s="40" t="s">
        <v>1171</v>
      </c>
      <c r="L1196" s="29">
        <f>IF(K1196&lt;&gt;"",IFERROR(VLOOKUP(K1196,Rabattwerte_eintragen!$A$3:$C$24,3,FALSE),0),0)</f>
        <v>0</v>
      </c>
      <c r="M1196" s="58">
        <f>IF(H1196&lt;&gt;"",H1196*(1-L1196)+I1196*(1-VLOOKUP("A1",Rabattwerte_eintragen!$A$3:$C$26,3,FALSE)),"")</f>
        <v>78.849999999999994</v>
      </c>
      <c r="N1196" s="40"/>
      <c r="O1196" s="39" t="str">
        <f t="shared" si="21"/>
        <v>Artikel online anzeigen</v>
      </c>
      <c r="P1196" s="44"/>
      <c r="Q1196" s="49" t="s">
        <v>3551</v>
      </c>
      <c r="R1196" s="37"/>
      <c r="S1196" s="55"/>
      <c r="T1196" s="40" t="s">
        <v>1145</v>
      </c>
      <c r="U1196" s="63" t="s">
        <v>4568</v>
      </c>
    </row>
    <row r="1197" spans="1:21" x14ac:dyDescent="0.25">
      <c r="A1197" s="1">
        <v>7242</v>
      </c>
      <c r="B1197" s="46" t="s">
        <v>419</v>
      </c>
      <c r="C1197" s="46" t="s">
        <v>2206</v>
      </c>
      <c r="D1197" s="46" t="s">
        <v>2309</v>
      </c>
      <c r="E1197" s="47" t="s">
        <v>1119</v>
      </c>
      <c r="F1197" s="47" t="s">
        <v>1123</v>
      </c>
      <c r="G1197" s="47">
        <v>626910</v>
      </c>
      <c r="H1197" s="57">
        <v>81.7</v>
      </c>
      <c r="I1197" s="60">
        <f>IF(R1197="UP",VLOOKUP($I$1,Änderungen!$F$1:$G$4,2,FALSE),IF(OR(ISERROR(FIND("NOVOS",B1197)),ISERROR(FIND("Design ",B1197))),IF(OR(ISERROR(FIND("thanos EVO",B1197)),ISERROR(FIND("Design ",B1197))),0,96.55),19.35))</f>
        <v>0</v>
      </c>
      <c r="J1197" s="40"/>
      <c r="K1197" s="40" t="s">
        <v>1171</v>
      </c>
      <c r="L1197" s="29">
        <f>IF(K1197&lt;&gt;"",IFERROR(VLOOKUP(K1197,Rabattwerte_eintragen!$A$3:$C$24,3,FALSE),0),0)</f>
        <v>0</v>
      </c>
      <c r="M1197" s="58">
        <f>IF(H1197&lt;&gt;"",H1197*(1-L1197)+I1197*(1-VLOOKUP("A1",Rabattwerte_eintragen!$A$3:$C$26,3,FALSE)),"")</f>
        <v>81.7</v>
      </c>
      <c r="N1197" s="40"/>
      <c r="O1197" s="39" t="str">
        <f t="shared" si="21"/>
        <v>Artikel online anzeigen</v>
      </c>
      <c r="P1197" s="44"/>
      <c r="Q1197" s="49" t="s">
        <v>3552</v>
      </c>
      <c r="R1197" s="37"/>
      <c r="S1197" s="55"/>
      <c r="T1197" s="40" t="s">
        <v>1145</v>
      </c>
      <c r="U1197" s="63" t="s">
        <v>4569</v>
      </c>
    </row>
    <row r="1198" spans="1:21" x14ac:dyDescent="0.25">
      <c r="A1198" s="1">
        <v>7243</v>
      </c>
      <c r="B1198" s="46" t="s">
        <v>420</v>
      </c>
      <c r="C1198" s="46" t="s">
        <v>2206</v>
      </c>
      <c r="D1198" s="46" t="s">
        <v>2309</v>
      </c>
      <c r="E1198" s="47" t="s">
        <v>1119</v>
      </c>
      <c r="F1198" s="47" t="s">
        <v>1123</v>
      </c>
      <c r="G1198" s="47">
        <v>626927</v>
      </c>
      <c r="H1198" s="57">
        <v>86</v>
      </c>
      <c r="I1198" s="60">
        <f>IF(R1198="UP",VLOOKUP($I$1,Änderungen!$F$1:$G$4,2,FALSE),IF(OR(ISERROR(FIND("NOVOS",B1198)),ISERROR(FIND("Design ",B1198))),IF(OR(ISERROR(FIND("thanos EVO",B1198)),ISERROR(FIND("Design ",B1198))),0,96.55),19.35))</f>
        <v>0</v>
      </c>
      <c r="J1198" s="40"/>
      <c r="K1198" s="40" t="s">
        <v>1171</v>
      </c>
      <c r="L1198" s="29">
        <f>IF(K1198&lt;&gt;"",IFERROR(VLOOKUP(K1198,Rabattwerte_eintragen!$A$3:$C$24,3,FALSE),0),0)</f>
        <v>0</v>
      </c>
      <c r="M1198" s="58">
        <f>IF(H1198&lt;&gt;"",H1198*(1-L1198)+I1198*(1-VLOOKUP("A1",Rabattwerte_eintragen!$A$3:$C$26,3,FALSE)),"")</f>
        <v>86</v>
      </c>
      <c r="N1198" s="40"/>
      <c r="O1198" s="39" t="str">
        <f t="shared" si="21"/>
        <v>Artikel online anzeigen</v>
      </c>
      <c r="P1198" s="44"/>
      <c r="Q1198" s="49" t="s">
        <v>3553</v>
      </c>
      <c r="R1198" s="37"/>
      <c r="S1198" s="55"/>
      <c r="T1198" s="40" t="s">
        <v>1145</v>
      </c>
      <c r="U1198" s="63" t="s">
        <v>4570</v>
      </c>
    </row>
    <row r="1199" spans="1:21" x14ac:dyDescent="0.25">
      <c r="A1199" s="1">
        <v>7244</v>
      </c>
      <c r="B1199" s="46" t="s">
        <v>421</v>
      </c>
      <c r="C1199" s="46" t="s">
        <v>2206</v>
      </c>
      <c r="D1199" s="46" t="s">
        <v>2309</v>
      </c>
      <c r="E1199" s="47" t="s">
        <v>1119</v>
      </c>
      <c r="F1199" s="47" t="s">
        <v>1123</v>
      </c>
      <c r="G1199" s="47">
        <v>626934</v>
      </c>
      <c r="H1199" s="57">
        <v>89.7</v>
      </c>
      <c r="I1199" s="60">
        <f>IF(R1199="UP",VLOOKUP($I$1,Änderungen!$F$1:$G$4,2,FALSE),IF(OR(ISERROR(FIND("NOVOS",B1199)),ISERROR(FIND("Design ",B1199))),IF(OR(ISERROR(FIND("thanos EVO",B1199)),ISERROR(FIND("Design ",B1199))),0,96.55),19.35))</f>
        <v>0</v>
      </c>
      <c r="J1199" s="40"/>
      <c r="K1199" s="40" t="s">
        <v>1171</v>
      </c>
      <c r="L1199" s="29">
        <f>IF(K1199&lt;&gt;"",IFERROR(VLOOKUP(K1199,Rabattwerte_eintragen!$A$3:$C$24,3,FALSE),0),0)</f>
        <v>0</v>
      </c>
      <c r="M1199" s="58">
        <f>IF(H1199&lt;&gt;"",H1199*(1-L1199)+I1199*(1-VLOOKUP("A1",Rabattwerte_eintragen!$A$3:$C$26,3,FALSE)),"")</f>
        <v>89.7</v>
      </c>
      <c r="N1199" s="40"/>
      <c r="O1199" s="39" t="str">
        <f t="shared" si="21"/>
        <v>Artikel online anzeigen</v>
      </c>
      <c r="P1199" s="44"/>
      <c r="Q1199" s="49" t="s">
        <v>3554</v>
      </c>
      <c r="R1199" s="37"/>
      <c r="S1199" s="55"/>
      <c r="T1199" s="40" t="s">
        <v>1145</v>
      </c>
      <c r="U1199" s="63" t="s">
        <v>4571</v>
      </c>
    </row>
    <row r="1200" spans="1:21" x14ac:dyDescent="0.25">
      <c r="A1200" s="1">
        <v>7245</v>
      </c>
      <c r="B1200" s="46" t="s">
        <v>422</v>
      </c>
      <c r="C1200" s="46" t="s">
        <v>2206</v>
      </c>
      <c r="D1200" s="46" t="s">
        <v>2309</v>
      </c>
      <c r="E1200" s="47" t="s">
        <v>1119</v>
      </c>
      <c r="F1200" s="47" t="s">
        <v>1123</v>
      </c>
      <c r="G1200" s="47">
        <v>626941</v>
      </c>
      <c r="H1200" s="57">
        <v>95.8</v>
      </c>
      <c r="I1200" s="60">
        <f>IF(R1200="UP",VLOOKUP($I$1,Änderungen!$F$1:$G$4,2,FALSE),IF(OR(ISERROR(FIND("NOVOS",B1200)),ISERROR(FIND("Design ",B1200))),IF(OR(ISERROR(FIND("thanos EVO",B1200)),ISERROR(FIND("Design ",B1200))),0,96.55),19.35))</f>
        <v>0</v>
      </c>
      <c r="J1200" s="40"/>
      <c r="K1200" s="40" t="s">
        <v>1171</v>
      </c>
      <c r="L1200" s="29">
        <f>IF(K1200&lt;&gt;"",IFERROR(VLOOKUP(K1200,Rabattwerte_eintragen!$A$3:$C$24,3,FALSE),0),0)</f>
        <v>0</v>
      </c>
      <c r="M1200" s="58">
        <f>IF(H1200&lt;&gt;"",H1200*(1-L1200)+I1200*(1-VLOOKUP("A1",Rabattwerte_eintragen!$A$3:$C$26,3,FALSE)),"")</f>
        <v>95.8</v>
      </c>
      <c r="N1200" s="40"/>
      <c r="O1200" s="39" t="str">
        <f t="shared" si="21"/>
        <v>Artikel online anzeigen</v>
      </c>
      <c r="P1200" s="44"/>
      <c r="Q1200" s="49" t="s">
        <v>3555</v>
      </c>
      <c r="R1200" s="37"/>
      <c r="S1200" s="55"/>
      <c r="T1200" s="40" t="s">
        <v>1145</v>
      </c>
      <c r="U1200" s="63" t="s">
        <v>4572</v>
      </c>
    </row>
    <row r="1201" spans="1:21" x14ac:dyDescent="0.25">
      <c r="A1201" s="1">
        <v>7260</v>
      </c>
      <c r="B1201" s="46" t="s">
        <v>423</v>
      </c>
      <c r="C1201" s="46" t="s">
        <v>2206</v>
      </c>
      <c r="D1201" s="46" t="s">
        <v>2309</v>
      </c>
      <c r="E1201" s="47" t="s">
        <v>1119</v>
      </c>
      <c r="F1201" s="47" t="s">
        <v>1123</v>
      </c>
      <c r="G1201" s="47">
        <v>626743</v>
      </c>
      <c r="H1201" s="57">
        <v>80.349999999999994</v>
      </c>
      <c r="I1201" s="60">
        <f>IF(R1201="UP",VLOOKUP($I$1,Änderungen!$F$1:$G$4,2,FALSE),IF(OR(ISERROR(FIND("NOVOS",B1201)),ISERROR(FIND("Design ",B1201))),IF(OR(ISERROR(FIND("thanos EVO",B1201)),ISERROR(FIND("Design ",B1201))),0,96.55),19.35))</f>
        <v>0</v>
      </c>
      <c r="J1201" s="40"/>
      <c r="K1201" s="40" t="s">
        <v>1171</v>
      </c>
      <c r="L1201" s="29">
        <f>IF(K1201&lt;&gt;"",IFERROR(VLOOKUP(K1201,Rabattwerte_eintragen!$A$3:$C$24,3,FALSE),0),0)</f>
        <v>0</v>
      </c>
      <c r="M1201" s="58">
        <f>IF(H1201&lt;&gt;"",H1201*(1-L1201)+I1201*(1-VLOOKUP("A1",Rabattwerte_eintragen!$A$3:$C$26,3,FALSE)),"")</f>
        <v>80.349999999999994</v>
      </c>
      <c r="N1201" s="40"/>
      <c r="O1201" s="39" t="str">
        <f t="shared" si="21"/>
        <v>Artikel online anzeigen</v>
      </c>
      <c r="P1201" s="44"/>
      <c r="Q1201" s="49" t="s">
        <v>3556</v>
      </c>
      <c r="R1201" s="37"/>
      <c r="S1201" s="55"/>
      <c r="T1201" s="40" t="s">
        <v>1145</v>
      </c>
      <c r="U1201" s="63" t="s">
        <v>4573</v>
      </c>
    </row>
    <row r="1202" spans="1:21" x14ac:dyDescent="0.25">
      <c r="A1202" s="1">
        <v>7261</v>
      </c>
      <c r="B1202" s="46" t="s">
        <v>424</v>
      </c>
      <c r="C1202" s="46" t="s">
        <v>2206</v>
      </c>
      <c r="D1202" s="46" t="s">
        <v>2309</v>
      </c>
      <c r="E1202" s="47" t="s">
        <v>1119</v>
      </c>
      <c r="F1202" s="47" t="s">
        <v>1123</v>
      </c>
      <c r="G1202" s="47">
        <v>626750</v>
      </c>
      <c r="H1202" s="57">
        <v>81.8</v>
      </c>
      <c r="I1202" s="60">
        <f>IF(R1202="UP",VLOOKUP($I$1,Änderungen!$F$1:$G$4,2,FALSE),IF(OR(ISERROR(FIND("NOVOS",B1202)),ISERROR(FIND("Design ",B1202))),IF(OR(ISERROR(FIND("thanos EVO",B1202)),ISERROR(FIND("Design ",B1202))),0,96.55),19.35))</f>
        <v>0</v>
      </c>
      <c r="J1202" s="40"/>
      <c r="K1202" s="40" t="s">
        <v>1171</v>
      </c>
      <c r="L1202" s="29">
        <f>IF(K1202&lt;&gt;"",IFERROR(VLOOKUP(K1202,Rabattwerte_eintragen!$A$3:$C$24,3,FALSE),0),0)</f>
        <v>0</v>
      </c>
      <c r="M1202" s="58">
        <f>IF(H1202&lt;&gt;"",H1202*(1-L1202)+I1202*(1-VLOOKUP("A1",Rabattwerte_eintragen!$A$3:$C$26,3,FALSE)),"")</f>
        <v>81.8</v>
      </c>
      <c r="N1202" s="40"/>
      <c r="O1202" s="39" t="str">
        <f t="shared" si="21"/>
        <v>Artikel online anzeigen</v>
      </c>
      <c r="P1202" s="44"/>
      <c r="Q1202" s="49" t="s">
        <v>3557</v>
      </c>
      <c r="R1202" s="37"/>
      <c r="S1202" s="55"/>
      <c r="T1202" s="40" t="s">
        <v>1145</v>
      </c>
      <c r="U1202" s="63" t="s">
        <v>4574</v>
      </c>
    </row>
    <row r="1203" spans="1:21" x14ac:dyDescent="0.25">
      <c r="A1203" s="1">
        <v>7263</v>
      </c>
      <c r="B1203" s="46" t="s">
        <v>425</v>
      </c>
      <c r="C1203" s="46" t="s">
        <v>2206</v>
      </c>
      <c r="D1203" s="46" t="s">
        <v>2309</v>
      </c>
      <c r="E1203" s="47" t="s">
        <v>1119</v>
      </c>
      <c r="F1203" s="47" t="s">
        <v>1123</v>
      </c>
      <c r="G1203" s="47">
        <v>626767</v>
      </c>
      <c r="H1203" s="57">
        <v>84.5</v>
      </c>
      <c r="I1203" s="60">
        <f>IF(R1203="UP",VLOOKUP($I$1,Änderungen!$F$1:$G$4,2,FALSE),IF(OR(ISERROR(FIND("NOVOS",B1203)),ISERROR(FIND("Design ",B1203))),IF(OR(ISERROR(FIND("thanos EVO",B1203)),ISERROR(FIND("Design ",B1203))),0,96.55),19.35))</f>
        <v>0</v>
      </c>
      <c r="J1203" s="40"/>
      <c r="K1203" s="40" t="s">
        <v>1171</v>
      </c>
      <c r="L1203" s="29">
        <f>IF(K1203&lt;&gt;"",IFERROR(VLOOKUP(K1203,Rabattwerte_eintragen!$A$3:$C$24,3,FALSE),0),0)</f>
        <v>0</v>
      </c>
      <c r="M1203" s="58">
        <f>IF(H1203&lt;&gt;"",H1203*(1-L1203)+I1203*(1-VLOOKUP("A1",Rabattwerte_eintragen!$A$3:$C$26,3,FALSE)),"")</f>
        <v>84.5</v>
      </c>
      <c r="N1203" s="40"/>
      <c r="O1203" s="39" t="str">
        <f t="shared" si="21"/>
        <v>Artikel online anzeigen</v>
      </c>
      <c r="P1203" s="44"/>
      <c r="Q1203" s="49" t="s">
        <v>3558</v>
      </c>
      <c r="R1203" s="37"/>
      <c r="S1203" s="55"/>
      <c r="T1203" s="40" t="s">
        <v>1145</v>
      </c>
      <c r="U1203" s="63" t="s">
        <v>4575</v>
      </c>
    </row>
    <row r="1204" spans="1:21" x14ac:dyDescent="0.25">
      <c r="A1204" s="1">
        <v>7265</v>
      </c>
      <c r="B1204" s="46" t="s">
        <v>426</v>
      </c>
      <c r="C1204" s="46" t="s">
        <v>2206</v>
      </c>
      <c r="D1204" s="46" t="s">
        <v>2309</v>
      </c>
      <c r="E1204" s="47" t="s">
        <v>1119</v>
      </c>
      <c r="F1204" s="47" t="s">
        <v>1123</v>
      </c>
      <c r="G1204" s="47">
        <v>626774</v>
      </c>
      <c r="H1204" s="57">
        <v>87.300000000000011</v>
      </c>
      <c r="I1204" s="60">
        <f>IF(R1204="UP",VLOOKUP($I$1,Änderungen!$F$1:$G$4,2,FALSE),IF(OR(ISERROR(FIND("NOVOS",B1204)),ISERROR(FIND("Design ",B1204))),IF(OR(ISERROR(FIND("thanos EVO",B1204)),ISERROR(FIND("Design ",B1204))),0,96.55),19.35))</f>
        <v>0</v>
      </c>
      <c r="J1204" s="40"/>
      <c r="K1204" s="40" t="s">
        <v>1171</v>
      </c>
      <c r="L1204" s="29">
        <f>IF(K1204&lt;&gt;"",IFERROR(VLOOKUP(K1204,Rabattwerte_eintragen!$A$3:$C$24,3,FALSE),0),0)</f>
        <v>0</v>
      </c>
      <c r="M1204" s="58">
        <f>IF(H1204&lt;&gt;"",H1204*(1-L1204)+I1204*(1-VLOOKUP("A1",Rabattwerte_eintragen!$A$3:$C$26,3,FALSE)),"")</f>
        <v>87.300000000000011</v>
      </c>
      <c r="N1204" s="40"/>
      <c r="O1204" s="39" t="str">
        <f t="shared" si="21"/>
        <v>Artikel online anzeigen</v>
      </c>
      <c r="P1204" s="44"/>
      <c r="Q1204" s="49" t="s">
        <v>3559</v>
      </c>
      <c r="R1204" s="37"/>
      <c r="S1204" s="55"/>
      <c r="T1204" s="40" t="s">
        <v>1145</v>
      </c>
      <c r="U1204" s="63" t="s">
        <v>4576</v>
      </c>
    </row>
    <row r="1205" spans="1:21" x14ac:dyDescent="0.25">
      <c r="A1205" s="1">
        <v>7267</v>
      </c>
      <c r="B1205" s="46" t="s">
        <v>427</v>
      </c>
      <c r="C1205" s="46" t="s">
        <v>2206</v>
      </c>
      <c r="D1205" s="46" t="s">
        <v>2309</v>
      </c>
      <c r="E1205" s="47" t="s">
        <v>1119</v>
      </c>
      <c r="F1205" s="47" t="s">
        <v>1123</v>
      </c>
      <c r="G1205" s="47">
        <v>626781</v>
      </c>
      <c r="H1205" s="57">
        <v>91.6</v>
      </c>
      <c r="I1205" s="60">
        <f>IF(R1205="UP",VLOOKUP($I$1,Änderungen!$F$1:$G$4,2,FALSE),IF(OR(ISERROR(FIND("NOVOS",B1205)),ISERROR(FIND("Design ",B1205))),IF(OR(ISERROR(FIND("thanos EVO",B1205)),ISERROR(FIND("Design ",B1205))),0,96.55),19.35))</f>
        <v>0</v>
      </c>
      <c r="J1205" s="40"/>
      <c r="K1205" s="40" t="s">
        <v>1171</v>
      </c>
      <c r="L1205" s="29">
        <f>IF(K1205&lt;&gt;"",IFERROR(VLOOKUP(K1205,Rabattwerte_eintragen!$A$3:$C$24,3,FALSE),0),0)</f>
        <v>0</v>
      </c>
      <c r="M1205" s="58">
        <f>IF(H1205&lt;&gt;"",H1205*(1-L1205)+I1205*(1-VLOOKUP("A1",Rabattwerte_eintragen!$A$3:$C$26,3,FALSE)),"")</f>
        <v>91.6</v>
      </c>
      <c r="N1205" s="40"/>
      <c r="O1205" s="39" t="str">
        <f t="shared" si="21"/>
        <v>Artikel online anzeigen</v>
      </c>
      <c r="P1205" s="44"/>
      <c r="Q1205" s="49" t="s">
        <v>3560</v>
      </c>
      <c r="R1205" s="37"/>
      <c r="S1205" s="55"/>
      <c r="T1205" s="40" t="s">
        <v>1145</v>
      </c>
      <c r="U1205" s="63" t="s">
        <v>4577</v>
      </c>
    </row>
    <row r="1206" spans="1:21" x14ac:dyDescent="0.25">
      <c r="A1206" s="1">
        <v>7269</v>
      </c>
      <c r="B1206" s="46" t="s">
        <v>428</v>
      </c>
      <c r="C1206" s="46" t="s">
        <v>2206</v>
      </c>
      <c r="D1206" s="46" t="s">
        <v>2309</v>
      </c>
      <c r="E1206" s="47" t="s">
        <v>1119</v>
      </c>
      <c r="F1206" s="47" t="s">
        <v>1123</v>
      </c>
      <c r="G1206" s="47">
        <v>626798</v>
      </c>
      <c r="H1206" s="57">
        <v>95.35</v>
      </c>
      <c r="I1206" s="60">
        <f>IF(R1206="UP",VLOOKUP($I$1,Änderungen!$F$1:$G$4,2,FALSE),IF(OR(ISERROR(FIND("NOVOS",B1206)),ISERROR(FIND("Design ",B1206))),IF(OR(ISERROR(FIND("thanos EVO",B1206)),ISERROR(FIND("Design ",B1206))),0,96.55),19.35))</f>
        <v>0</v>
      </c>
      <c r="J1206" s="40"/>
      <c r="K1206" s="40" t="s">
        <v>1171</v>
      </c>
      <c r="L1206" s="29">
        <f>IF(K1206&lt;&gt;"",IFERROR(VLOOKUP(K1206,Rabattwerte_eintragen!$A$3:$C$24,3,FALSE),0),0)</f>
        <v>0</v>
      </c>
      <c r="M1206" s="58">
        <f>IF(H1206&lt;&gt;"",H1206*(1-L1206)+I1206*(1-VLOOKUP("A1",Rabattwerte_eintragen!$A$3:$C$26,3,FALSE)),"")</f>
        <v>95.35</v>
      </c>
      <c r="N1206" s="40"/>
      <c r="O1206" s="39" t="str">
        <f t="shared" si="21"/>
        <v>Artikel online anzeigen</v>
      </c>
      <c r="P1206" s="44"/>
      <c r="Q1206" s="49" t="s">
        <v>3561</v>
      </c>
      <c r="R1206" s="37"/>
      <c r="S1206" s="55"/>
      <c r="T1206" s="40" t="s">
        <v>1145</v>
      </c>
      <c r="U1206" s="63" t="s">
        <v>4578</v>
      </c>
    </row>
    <row r="1207" spans="1:21" x14ac:dyDescent="0.25">
      <c r="A1207" s="1">
        <v>7271</v>
      </c>
      <c r="B1207" s="46" t="s">
        <v>429</v>
      </c>
      <c r="C1207" s="46" t="s">
        <v>2206</v>
      </c>
      <c r="D1207" s="46" t="s">
        <v>2309</v>
      </c>
      <c r="E1207" s="47" t="s">
        <v>1119</v>
      </c>
      <c r="F1207" s="47" t="s">
        <v>1123</v>
      </c>
      <c r="G1207" s="47">
        <v>626804</v>
      </c>
      <c r="H1207" s="57">
        <v>101.44999999999999</v>
      </c>
      <c r="I1207" s="60">
        <f>IF(R1207="UP",VLOOKUP($I$1,Änderungen!$F$1:$G$4,2,FALSE),IF(OR(ISERROR(FIND("NOVOS",B1207)),ISERROR(FIND("Design ",B1207))),IF(OR(ISERROR(FIND("thanos EVO",B1207)),ISERROR(FIND("Design ",B1207))),0,96.55),19.35))</f>
        <v>0</v>
      </c>
      <c r="J1207" s="40"/>
      <c r="K1207" s="40" t="s">
        <v>1171</v>
      </c>
      <c r="L1207" s="29">
        <f>IF(K1207&lt;&gt;"",IFERROR(VLOOKUP(K1207,Rabattwerte_eintragen!$A$3:$C$24,3,FALSE),0),0)</f>
        <v>0</v>
      </c>
      <c r="M1207" s="58">
        <f>IF(H1207&lt;&gt;"",H1207*(1-L1207)+I1207*(1-VLOOKUP("A1",Rabattwerte_eintragen!$A$3:$C$26,3,FALSE)),"")</f>
        <v>101.44999999999999</v>
      </c>
      <c r="N1207" s="40"/>
      <c r="O1207" s="39" t="str">
        <f t="shared" si="21"/>
        <v>Artikel online anzeigen</v>
      </c>
      <c r="P1207" s="44"/>
      <c r="Q1207" s="49" t="s">
        <v>3562</v>
      </c>
      <c r="R1207" s="37"/>
      <c r="S1207" s="55"/>
      <c r="T1207" s="40" t="s">
        <v>1145</v>
      </c>
      <c r="U1207" s="63" t="s">
        <v>4579</v>
      </c>
    </row>
    <row r="1208" spans="1:21" x14ac:dyDescent="0.25">
      <c r="A1208" s="1">
        <v>7306</v>
      </c>
      <c r="B1208" s="46" t="s">
        <v>430</v>
      </c>
      <c r="C1208" s="46" t="s">
        <v>2206</v>
      </c>
      <c r="D1208" s="46" t="s">
        <v>2309</v>
      </c>
      <c r="E1208" s="47" t="s">
        <v>1119</v>
      </c>
      <c r="F1208" s="47" t="s">
        <v>1123</v>
      </c>
      <c r="G1208" s="47">
        <v>626811</v>
      </c>
      <c r="H1208" s="57">
        <v>86.7</v>
      </c>
      <c r="I1208" s="60">
        <f>IF(R1208="UP",VLOOKUP($I$1,Änderungen!$F$1:$G$4,2,FALSE),IF(OR(ISERROR(FIND("NOVOS",B1208)),ISERROR(FIND("Design ",B1208))),IF(OR(ISERROR(FIND("thanos EVO",B1208)),ISERROR(FIND("Design ",B1208))),0,96.55),19.35))</f>
        <v>0</v>
      </c>
      <c r="J1208" s="40"/>
      <c r="K1208" s="40" t="s">
        <v>1171</v>
      </c>
      <c r="L1208" s="29">
        <f>IF(K1208&lt;&gt;"",IFERROR(VLOOKUP(K1208,Rabattwerte_eintragen!$A$3:$C$24,3,FALSE),0),0)</f>
        <v>0</v>
      </c>
      <c r="M1208" s="58">
        <f>IF(H1208&lt;&gt;"",H1208*(1-L1208)+I1208*(1-VLOOKUP("A1",Rabattwerte_eintragen!$A$3:$C$26,3,FALSE)),"")</f>
        <v>86.7</v>
      </c>
      <c r="N1208" s="40"/>
      <c r="O1208" s="39" t="str">
        <f t="shared" si="21"/>
        <v>Artikel online anzeigen</v>
      </c>
      <c r="P1208" s="44"/>
      <c r="Q1208" s="49" t="s">
        <v>3563</v>
      </c>
      <c r="R1208" s="37"/>
      <c r="S1208" s="55"/>
      <c r="T1208" s="40" t="s">
        <v>1145</v>
      </c>
      <c r="U1208" s="63" t="s">
        <v>4580</v>
      </c>
    </row>
    <row r="1209" spans="1:21" x14ac:dyDescent="0.25">
      <c r="A1209" s="1">
        <v>7307</v>
      </c>
      <c r="B1209" s="46" t="s">
        <v>431</v>
      </c>
      <c r="C1209" s="46" t="s">
        <v>2206</v>
      </c>
      <c r="D1209" s="46" t="s">
        <v>2309</v>
      </c>
      <c r="E1209" s="47" t="s">
        <v>1119</v>
      </c>
      <c r="F1209" s="47" t="s">
        <v>1123</v>
      </c>
      <c r="G1209" s="47">
        <v>626828</v>
      </c>
      <c r="H1209" s="57">
        <v>88.2</v>
      </c>
      <c r="I1209" s="60">
        <f>IF(R1209="UP",VLOOKUP($I$1,Änderungen!$F$1:$G$4,2,FALSE),IF(OR(ISERROR(FIND("NOVOS",B1209)),ISERROR(FIND("Design ",B1209))),IF(OR(ISERROR(FIND("thanos EVO",B1209)),ISERROR(FIND("Design ",B1209))),0,96.55),19.35))</f>
        <v>0</v>
      </c>
      <c r="J1209" s="40"/>
      <c r="K1209" s="40" t="s">
        <v>1171</v>
      </c>
      <c r="L1209" s="29">
        <f>IF(K1209&lt;&gt;"",IFERROR(VLOOKUP(K1209,Rabattwerte_eintragen!$A$3:$C$24,3,FALSE),0),0)</f>
        <v>0</v>
      </c>
      <c r="M1209" s="58">
        <f>IF(H1209&lt;&gt;"",H1209*(1-L1209)+I1209*(1-VLOOKUP("A1",Rabattwerte_eintragen!$A$3:$C$26,3,FALSE)),"")</f>
        <v>88.2</v>
      </c>
      <c r="N1209" s="40"/>
      <c r="O1209" s="39" t="str">
        <f t="shared" si="21"/>
        <v>Artikel online anzeigen</v>
      </c>
      <c r="P1209" s="44"/>
      <c r="Q1209" s="49" t="s">
        <v>3564</v>
      </c>
      <c r="R1209" s="37"/>
      <c r="S1209" s="55"/>
      <c r="T1209" s="40" t="s">
        <v>1145</v>
      </c>
      <c r="U1209" s="63" t="s">
        <v>4581</v>
      </c>
    </row>
    <row r="1210" spans="1:21" x14ac:dyDescent="0.25">
      <c r="A1210" s="1">
        <v>7308</v>
      </c>
      <c r="B1210" s="46" t="s">
        <v>432</v>
      </c>
      <c r="C1210" s="46" t="s">
        <v>2206</v>
      </c>
      <c r="D1210" s="46" t="s">
        <v>2309</v>
      </c>
      <c r="E1210" s="47" t="s">
        <v>1119</v>
      </c>
      <c r="F1210" s="47" t="s">
        <v>1123</v>
      </c>
      <c r="G1210" s="47">
        <v>626835</v>
      </c>
      <c r="H1210" s="57">
        <v>90.9</v>
      </c>
      <c r="I1210" s="60">
        <f>IF(R1210="UP",VLOOKUP($I$1,Änderungen!$F$1:$G$4,2,FALSE),IF(OR(ISERROR(FIND("NOVOS",B1210)),ISERROR(FIND("Design ",B1210))),IF(OR(ISERROR(FIND("thanos EVO",B1210)),ISERROR(FIND("Design ",B1210))),0,96.55),19.35))</f>
        <v>0</v>
      </c>
      <c r="J1210" s="40"/>
      <c r="K1210" s="40" t="s">
        <v>1171</v>
      </c>
      <c r="L1210" s="29">
        <f>IF(K1210&lt;&gt;"",IFERROR(VLOOKUP(K1210,Rabattwerte_eintragen!$A$3:$C$24,3,FALSE),0),0)</f>
        <v>0</v>
      </c>
      <c r="M1210" s="58">
        <f>IF(H1210&lt;&gt;"",H1210*(1-L1210)+I1210*(1-VLOOKUP("A1",Rabattwerte_eintragen!$A$3:$C$26,3,FALSE)),"")</f>
        <v>90.9</v>
      </c>
      <c r="N1210" s="40"/>
      <c r="O1210" s="39" t="str">
        <f t="shared" si="21"/>
        <v>Artikel online anzeigen</v>
      </c>
      <c r="P1210" s="44"/>
      <c r="Q1210" s="49" t="s">
        <v>3565</v>
      </c>
      <c r="R1210" s="37"/>
      <c r="S1210" s="55"/>
      <c r="T1210" s="40" t="s">
        <v>1145</v>
      </c>
      <c r="U1210" s="63" t="s">
        <v>4582</v>
      </c>
    </row>
    <row r="1211" spans="1:21" x14ac:dyDescent="0.25">
      <c r="A1211" s="1">
        <v>7309</v>
      </c>
      <c r="B1211" s="46" t="s">
        <v>433</v>
      </c>
      <c r="C1211" s="46" t="s">
        <v>2206</v>
      </c>
      <c r="D1211" s="46" t="s">
        <v>2309</v>
      </c>
      <c r="E1211" s="47" t="s">
        <v>1119</v>
      </c>
      <c r="F1211" s="47" t="s">
        <v>1123</v>
      </c>
      <c r="G1211" s="47">
        <v>626842</v>
      </c>
      <c r="H1211" s="57">
        <v>93.699999999999989</v>
      </c>
      <c r="I1211" s="60">
        <f>IF(R1211="UP",VLOOKUP($I$1,Änderungen!$F$1:$G$4,2,FALSE),IF(OR(ISERROR(FIND("NOVOS",B1211)),ISERROR(FIND("Design ",B1211))),IF(OR(ISERROR(FIND("thanos EVO",B1211)),ISERROR(FIND("Design ",B1211))),0,96.55),19.35))</f>
        <v>0</v>
      </c>
      <c r="J1211" s="40"/>
      <c r="K1211" s="40" t="s">
        <v>1171</v>
      </c>
      <c r="L1211" s="29">
        <f>IF(K1211&lt;&gt;"",IFERROR(VLOOKUP(K1211,Rabattwerte_eintragen!$A$3:$C$24,3,FALSE),0),0)</f>
        <v>0</v>
      </c>
      <c r="M1211" s="58">
        <f>IF(H1211&lt;&gt;"",H1211*(1-L1211)+I1211*(1-VLOOKUP("A1",Rabattwerte_eintragen!$A$3:$C$26,3,FALSE)),"")</f>
        <v>93.699999999999989</v>
      </c>
      <c r="N1211" s="40"/>
      <c r="O1211" s="39" t="str">
        <f t="shared" si="21"/>
        <v>Artikel online anzeigen</v>
      </c>
      <c r="P1211" s="44"/>
      <c r="Q1211" s="49" t="s">
        <v>3566</v>
      </c>
      <c r="R1211" s="37"/>
      <c r="S1211" s="55"/>
      <c r="T1211" s="40" t="s">
        <v>1145</v>
      </c>
      <c r="U1211" s="63" t="s">
        <v>4583</v>
      </c>
    </row>
    <row r="1212" spans="1:21" x14ac:dyDescent="0.25">
      <c r="A1212" s="1">
        <v>7310</v>
      </c>
      <c r="B1212" s="46" t="s">
        <v>434</v>
      </c>
      <c r="C1212" s="46" t="s">
        <v>2206</v>
      </c>
      <c r="D1212" s="46" t="s">
        <v>2309</v>
      </c>
      <c r="E1212" s="47" t="s">
        <v>1119</v>
      </c>
      <c r="F1212" s="47" t="s">
        <v>1123</v>
      </c>
      <c r="G1212" s="47">
        <v>626859</v>
      </c>
      <c r="H1212" s="57">
        <v>98</v>
      </c>
      <c r="I1212" s="60">
        <f>IF(R1212="UP",VLOOKUP($I$1,Änderungen!$F$1:$G$4,2,FALSE),IF(OR(ISERROR(FIND("NOVOS",B1212)),ISERROR(FIND("Design ",B1212))),IF(OR(ISERROR(FIND("thanos EVO",B1212)),ISERROR(FIND("Design ",B1212))),0,96.55),19.35))</f>
        <v>0</v>
      </c>
      <c r="J1212" s="40"/>
      <c r="K1212" s="40" t="s">
        <v>1171</v>
      </c>
      <c r="L1212" s="29">
        <f>IF(K1212&lt;&gt;"",IFERROR(VLOOKUP(K1212,Rabattwerte_eintragen!$A$3:$C$24,3,FALSE),0),0)</f>
        <v>0</v>
      </c>
      <c r="M1212" s="58">
        <f>IF(H1212&lt;&gt;"",H1212*(1-L1212)+I1212*(1-VLOOKUP("A1",Rabattwerte_eintragen!$A$3:$C$26,3,FALSE)),"")</f>
        <v>98</v>
      </c>
      <c r="N1212" s="40"/>
      <c r="O1212" s="39" t="str">
        <f t="shared" si="21"/>
        <v>Artikel online anzeigen</v>
      </c>
      <c r="P1212" s="44"/>
      <c r="Q1212" s="49" t="s">
        <v>3567</v>
      </c>
      <c r="R1212" s="37"/>
      <c r="S1212" s="55"/>
      <c r="T1212" s="40" t="s">
        <v>1145</v>
      </c>
      <c r="U1212" s="63" t="s">
        <v>4584</v>
      </c>
    </row>
    <row r="1213" spans="1:21" x14ac:dyDescent="0.25">
      <c r="A1213" s="1">
        <v>7311</v>
      </c>
      <c r="B1213" s="46" t="s">
        <v>435</v>
      </c>
      <c r="C1213" s="46" t="s">
        <v>2206</v>
      </c>
      <c r="D1213" s="46" t="s">
        <v>2309</v>
      </c>
      <c r="E1213" s="47" t="s">
        <v>1119</v>
      </c>
      <c r="F1213" s="47" t="s">
        <v>1123</v>
      </c>
      <c r="G1213" s="47">
        <v>626866</v>
      </c>
      <c r="H1213" s="57">
        <v>101.7</v>
      </c>
      <c r="I1213" s="60">
        <f>IF(R1213="UP",VLOOKUP($I$1,Änderungen!$F$1:$G$4,2,FALSE),IF(OR(ISERROR(FIND("NOVOS",B1213)),ISERROR(FIND("Design ",B1213))),IF(OR(ISERROR(FIND("thanos EVO",B1213)),ISERROR(FIND("Design ",B1213))),0,96.55),19.35))</f>
        <v>0</v>
      </c>
      <c r="J1213" s="40"/>
      <c r="K1213" s="40" t="s">
        <v>1171</v>
      </c>
      <c r="L1213" s="29">
        <f>IF(K1213&lt;&gt;"",IFERROR(VLOOKUP(K1213,Rabattwerte_eintragen!$A$3:$C$24,3,FALSE),0),0)</f>
        <v>0</v>
      </c>
      <c r="M1213" s="58">
        <f>IF(H1213&lt;&gt;"",H1213*(1-L1213)+I1213*(1-VLOOKUP("A1",Rabattwerte_eintragen!$A$3:$C$26,3,FALSE)),"")</f>
        <v>101.7</v>
      </c>
      <c r="N1213" s="40"/>
      <c r="O1213" s="39" t="str">
        <f t="shared" si="21"/>
        <v>Artikel online anzeigen</v>
      </c>
      <c r="P1213" s="44"/>
      <c r="Q1213" s="49" t="s">
        <v>3568</v>
      </c>
      <c r="R1213" s="37"/>
      <c r="S1213" s="55"/>
      <c r="T1213" s="40" t="s">
        <v>1145</v>
      </c>
      <c r="U1213" s="63" t="s">
        <v>4585</v>
      </c>
    </row>
    <row r="1214" spans="1:21" x14ac:dyDescent="0.25">
      <c r="A1214" s="1">
        <v>7312</v>
      </c>
      <c r="B1214" s="46" t="s">
        <v>436</v>
      </c>
      <c r="C1214" s="46" t="s">
        <v>2206</v>
      </c>
      <c r="D1214" s="46" t="s">
        <v>2309</v>
      </c>
      <c r="E1214" s="47" t="s">
        <v>1119</v>
      </c>
      <c r="F1214" s="47" t="s">
        <v>1123</v>
      </c>
      <c r="G1214" s="47">
        <v>626873</v>
      </c>
      <c r="H1214" s="57">
        <v>107.8</v>
      </c>
      <c r="I1214" s="60">
        <f>IF(R1214="UP",VLOOKUP($I$1,Änderungen!$F$1:$G$4,2,FALSE),IF(OR(ISERROR(FIND("NOVOS",B1214)),ISERROR(FIND("Design ",B1214))),IF(OR(ISERROR(FIND("thanos EVO",B1214)),ISERROR(FIND("Design ",B1214))),0,96.55),19.35))</f>
        <v>0</v>
      </c>
      <c r="J1214" s="40"/>
      <c r="K1214" s="40" t="s">
        <v>1171</v>
      </c>
      <c r="L1214" s="29">
        <f>IF(K1214&lt;&gt;"",IFERROR(VLOOKUP(K1214,Rabattwerte_eintragen!$A$3:$C$24,3,FALSE),0),0)</f>
        <v>0</v>
      </c>
      <c r="M1214" s="58">
        <f>IF(H1214&lt;&gt;"",H1214*(1-L1214)+I1214*(1-VLOOKUP("A1",Rabattwerte_eintragen!$A$3:$C$26,3,FALSE)),"")</f>
        <v>107.8</v>
      </c>
      <c r="N1214" s="40"/>
      <c r="O1214" s="39" t="str">
        <f t="shared" si="21"/>
        <v>Artikel online anzeigen</v>
      </c>
      <c r="P1214" s="44"/>
      <c r="Q1214" s="49" t="s">
        <v>3569</v>
      </c>
      <c r="R1214" s="37"/>
      <c r="S1214" s="55"/>
      <c r="T1214" s="40" t="s">
        <v>1145</v>
      </c>
      <c r="U1214" s="63" t="s">
        <v>4586</v>
      </c>
    </row>
    <row r="1215" spans="1:21" x14ac:dyDescent="0.25">
      <c r="A1215" s="1">
        <v>7359</v>
      </c>
      <c r="B1215" s="46" t="s">
        <v>1723</v>
      </c>
      <c r="C1215" s="46" t="s">
        <v>2206</v>
      </c>
      <c r="D1215" s="46" t="s">
        <v>2309</v>
      </c>
      <c r="E1215" s="47" t="s">
        <v>1119</v>
      </c>
      <c r="F1215" s="47" t="s">
        <v>1123</v>
      </c>
      <c r="G1215" s="47">
        <v>627092</v>
      </c>
      <c r="H1215" s="57">
        <v>77.8</v>
      </c>
      <c r="I1215" s="60">
        <f>IF(R1215="UP",VLOOKUP($I$1,Änderungen!$F$1:$G$4,2,FALSE),IF(OR(ISERROR(FIND("NOVOS",B1215)),ISERROR(FIND("Design ",B1215))),IF(OR(ISERROR(FIND("thanos EVO",B1215)),ISERROR(FIND("Design ",B1215))),0,96.55),19.35))</f>
        <v>0</v>
      </c>
      <c r="J1215" s="40"/>
      <c r="K1215" s="40" t="s">
        <v>1171</v>
      </c>
      <c r="L1215" s="29">
        <f>IF(K1215&lt;&gt;"",IFERROR(VLOOKUP(K1215,Rabattwerte_eintragen!$A$3:$C$24,3,FALSE),0),0)</f>
        <v>0</v>
      </c>
      <c r="M1215" s="58">
        <f>IF(H1215&lt;&gt;"",H1215*(1-L1215)+I1215*(1-VLOOKUP("A1",Rabattwerte_eintragen!$A$3:$C$26,3,FALSE)),"")</f>
        <v>77.8</v>
      </c>
      <c r="N1215" s="40"/>
      <c r="O1215" s="39" t="str">
        <f t="shared" si="21"/>
        <v>Artikel online anzeigen</v>
      </c>
      <c r="P1215" s="44"/>
      <c r="Q1215" s="49" t="s">
        <v>3570</v>
      </c>
      <c r="R1215" s="37"/>
      <c r="S1215" s="55"/>
      <c r="T1215" s="40" t="s">
        <v>1145</v>
      </c>
      <c r="U1215" s="63" t="s">
        <v>4587</v>
      </c>
    </row>
    <row r="1216" spans="1:21" x14ac:dyDescent="0.25">
      <c r="A1216" s="1">
        <v>7360</v>
      </c>
      <c r="B1216" s="46" t="s">
        <v>1724</v>
      </c>
      <c r="C1216" s="46" t="s">
        <v>2206</v>
      </c>
      <c r="D1216" s="46" t="s">
        <v>2309</v>
      </c>
      <c r="E1216" s="47" t="s">
        <v>1119</v>
      </c>
      <c r="F1216" s="47" t="s">
        <v>1123</v>
      </c>
      <c r="G1216" s="47">
        <v>627108</v>
      </c>
      <c r="H1216" s="57">
        <v>79.3</v>
      </c>
      <c r="I1216" s="60">
        <f>IF(R1216="UP",VLOOKUP($I$1,Änderungen!$F$1:$G$4,2,FALSE),IF(OR(ISERROR(FIND("NOVOS",B1216)),ISERROR(FIND("Design ",B1216))),IF(OR(ISERROR(FIND("thanos EVO",B1216)),ISERROR(FIND("Design ",B1216))),0,96.55),19.35))</f>
        <v>0</v>
      </c>
      <c r="J1216" s="40"/>
      <c r="K1216" s="40" t="s">
        <v>1171</v>
      </c>
      <c r="L1216" s="29">
        <f>IF(K1216&lt;&gt;"",IFERROR(VLOOKUP(K1216,Rabattwerte_eintragen!$A$3:$C$24,3,FALSE),0),0)</f>
        <v>0</v>
      </c>
      <c r="M1216" s="58">
        <f>IF(H1216&lt;&gt;"",H1216*(1-L1216)+I1216*(1-VLOOKUP("A1",Rabattwerte_eintragen!$A$3:$C$26,3,FALSE)),"")</f>
        <v>79.3</v>
      </c>
      <c r="N1216" s="40"/>
      <c r="O1216" s="39" t="str">
        <f t="shared" si="21"/>
        <v>Artikel online anzeigen</v>
      </c>
      <c r="P1216" s="44"/>
      <c r="Q1216" s="49" t="s">
        <v>3571</v>
      </c>
      <c r="R1216" s="37"/>
      <c r="S1216" s="55"/>
      <c r="T1216" s="40" t="s">
        <v>1145</v>
      </c>
      <c r="U1216" s="63" t="s">
        <v>4588</v>
      </c>
    </row>
    <row r="1217" spans="1:21" x14ac:dyDescent="0.25">
      <c r="A1217" s="1">
        <v>7361</v>
      </c>
      <c r="B1217" s="46" t="s">
        <v>1725</v>
      </c>
      <c r="C1217" s="46" t="s">
        <v>2206</v>
      </c>
      <c r="D1217" s="46" t="s">
        <v>2309</v>
      </c>
      <c r="E1217" s="47" t="s">
        <v>1119</v>
      </c>
      <c r="F1217" s="47" t="s">
        <v>1123</v>
      </c>
      <c r="G1217" s="47">
        <v>627115</v>
      </c>
      <c r="H1217" s="57">
        <v>81.95</v>
      </c>
      <c r="I1217" s="60">
        <f>IF(R1217="UP",VLOOKUP($I$1,Änderungen!$F$1:$G$4,2,FALSE),IF(OR(ISERROR(FIND("NOVOS",B1217)),ISERROR(FIND("Design ",B1217))),IF(OR(ISERROR(FIND("thanos EVO",B1217)),ISERROR(FIND("Design ",B1217))),0,96.55),19.35))</f>
        <v>0</v>
      </c>
      <c r="J1217" s="40"/>
      <c r="K1217" s="40" t="s">
        <v>1171</v>
      </c>
      <c r="L1217" s="29">
        <f>IF(K1217&lt;&gt;"",IFERROR(VLOOKUP(K1217,Rabattwerte_eintragen!$A$3:$C$24,3,FALSE),0),0)</f>
        <v>0</v>
      </c>
      <c r="M1217" s="58">
        <f>IF(H1217&lt;&gt;"",H1217*(1-L1217)+I1217*(1-VLOOKUP("A1",Rabattwerte_eintragen!$A$3:$C$26,3,FALSE)),"")</f>
        <v>81.95</v>
      </c>
      <c r="N1217" s="40"/>
      <c r="O1217" s="39" t="str">
        <f t="shared" si="21"/>
        <v>Artikel online anzeigen</v>
      </c>
      <c r="P1217" s="44"/>
      <c r="Q1217" s="49" t="s">
        <v>3572</v>
      </c>
      <c r="R1217" s="37"/>
      <c r="S1217" s="55"/>
      <c r="T1217" s="40" t="s">
        <v>1145</v>
      </c>
      <c r="U1217" s="63" t="s">
        <v>4589</v>
      </c>
    </row>
    <row r="1218" spans="1:21" x14ac:dyDescent="0.25">
      <c r="A1218" s="1">
        <v>7362</v>
      </c>
      <c r="B1218" s="46" t="s">
        <v>1726</v>
      </c>
      <c r="C1218" s="46" t="s">
        <v>2206</v>
      </c>
      <c r="D1218" s="46" t="s">
        <v>2309</v>
      </c>
      <c r="E1218" s="47" t="s">
        <v>1119</v>
      </c>
      <c r="F1218" s="47" t="s">
        <v>1123</v>
      </c>
      <c r="G1218" s="47">
        <v>627122</v>
      </c>
      <c r="H1218" s="57">
        <v>84.800000000000011</v>
      </c>
      <c r="I1218" s="60">
        <f>IF(R1218="UP",VLOOKUP($I$1,Änderungen!$F$1:$G$4,2,FALSE),IF(OR(ISERROR(FIND("NOVOS",B1218)),ISERROR(FIND("Design ",B1218))),IF(OR(ISERROR(FIND("thanos EVO",B1218)),ISERROR(FIND("Design ",B1218))),0,96.55),19.35))</f>
        <v>0</v>
      </c>
      <c r="J1218" s="40"/>
      <c r="K1218" s="40" t="s">
        <v>1171</v>
      </c>
      <c r="L1218" s="29">
        <f>IF(K1218&lt;&gt;"",IFERROR(VLOOKUP(K1218,Rabattwerte_eintragen!$A$3:$C$24,3,FALSE),0),0)</f>
        <v>0</v>
      </c>
      <c r="M1218" s="58">
        <f>IF(H1218&lt;&gt;"",H1218*(1-L1218)+I1218*(1-VLOOKUP("A1",Rabattwerte_eintragen!$A$3:$C$26,3,FALSE)),"")</f>
        <v>84.800000000000011</v>
      </c>
      <c r="N1218" s="40"/>
      <c r="O1218" s="39" t="str">
        <f t="shared" si="21"/>
        <v>Artikel online anzeigen</v>
      </c>
      <c r="P1218" s="44"/>
      <c r="Q1218" s="49" t="s">
        <v>3573</v>
      </c>
      <c r="R1218" s="37"/>
      <c r="S1218" s="55"/>
      <c r="T1218" s="40" t="s">
        <v>1145</v>
      </c>
      <c r="U1218" s="63" t="s">
        <v>4590</v>
      </c>
    </row>
    <row r="1219" spans="1:21" x14ac:dyDescent="0.25">
      <c r="A1219" s="1">
        <v>7363</v>
      </c>
      <c r="B1219" s="46" t="s">
        <v>1727</v>
      </c>
      <c r="C1219" s="46" t="s">
        <v>2206</v>
      </c>
      <c r="D1219" s="46" t="s">
        <v>2309</v>
      </c>
      <c r="E1219" s="47" t="s">
        <v>1119</v>
      </c>
      <c r="F1219" s="47" t="s">
        <v>1123</v>
      </c>
      <c r="G1219" s="47">
        <v>627139</v>
      </c>
      <c r="H1219" s="57">
        <v>89.1</v>
      </c>
      <c r="I1219" s="60">
        <f>IF(R1219="UP",VLOOKUP($I$1,Änderungen!$F$1:$G$4,2,FALSE),IF(OR(ISERROR(FIND("NOVOS",B1219)),ISERROR(FIND("Design ",B1219))),IF(OR(ISERROR(FIND("thanos EVO",B1219)),ISERROR(FIND("Design ",B1219))),0,96.55),19.35))</f>
        <v>0</v>
      </c>
      <c r="J1219" s="40"/>
      <c r="K1219" s="40" t="s">
        <v>1171</v>
      </c>
      <c r="L1219" s="29">
        <f>IF(K1219&lt;&gt;"",IFERROR(VLOOKUP(K1219,Rabattwerte_eintragen!$A$3:$C$24,3,FALSE),0),0)</f>
        <v>0</v>
      </c>
      <c r="M1219" s="58">
        <f>IF(H1219&lt;&gt;"",H1219*(1-L1219)+I1219*(1-VLOOKUP("A1",Rabattwerte_eintragen!$A$3:$C$26,3,FALSE)),"")</f>
        <v>89.1</v>
      </c>
      <c r="N1219" s="40"/>
      <c r="O1219" s="39" t="str">
        <f t="shared" si="21"/>
        <v>Artikel online anzeigen</v>
      </c>
      <c r="P1219" s="44"/>
      <c r="Q1219" s="49" t="s">
        <v>3574</v>
      </c>
      <c r="R1219" s="37"/>
      <c r="S1219" s="55"/>
      <c r="T1219" s="40" t="s">
        <v>1145</v>
      </c>
      <c r="U1219" s="63" t="s">
        <v>4591</v>
      </c>
    </row>
    <row r="1220" spans="1:21" x14ac:dyDescent="0.25">
      <c r="A1220" s="1">
        <v>7364</v>
      </c>
      <c r="B1220" s="46" t="s">
        <v>1728</v>
      </c>
      <c r="C1220" s="46" t="s">
        <v>2206</v>
      </c>
      <c r="D1220" s="46" t="s">
        <v>2309</v>
      </c>
      <c r="E1220" s="47" t="s">
        <v>1119</v>
      </c>
      <c r="F1220" s="47" t="s">
        <v>1123</v>
      </c>
      <c r="G1220" s="47">
        <v>627146</v>
      </c>
      <c r="H1220" s="57">
        <v>92.8</v>
      </c>
      <c r="I1220" s="60">
        <f>IF(R1220="UP",VLOOKUP($I$1,Änderungen!$F$1:$G$4,2,FALSE),IF(OR(ISERROR(FIND("NOVOS",B1220)),ISERROR(FIND("Design ",B1220))),IF(OR(ISERROR(FIND("thanos EVO",B1220)),ISERROR(FIND("Design ",B1220))),0,96.55),19.35))</f>
        <v>0</v>
      </c>
      <c r="J1220" s="40"/>
      <c r="K1220" s="40" t="s">
        <v>1171</v>
      </c>
      <c r="L1220" s="29">
        <f>IF(K1220&lt;&gt;"",IFERROR(VLOOKUP(K1220,Rabattwerte_eintragen!$A$3:$C$24,3,FALSE),0),0)</f>
        <v>0</v>
      </c>
      <c r="M1220" s="58">
        <f>IF(H1220&lt;&gt;"",H1220*(1-L1220)+I1220*(1-VLOOKUP("A1",Rabattwerte_eintragen!$A$3:$C$26,3,FALSE)),"")</f>
        <v>92.8</v>
      </c>
      <c r="N1220" s="40"/>
      <c r="O1220" s="39" t="str">
        <f t="shared" si="21"/>
        <v>Artikel online anzeigen</v>
      </c>
      <c r="P1220" s="44"/>
      <c r="Q1220" s="49" t="s">
        <v>3575</v>
      </c>
      <c r="R1220" s="37"/>
      <c r="S1220" s="55"/>
      <c r="T1220" s="40" t="s">
        <v>1145</v>
      </c>
      <c r="U1220" s="63" t="s">
        <v>4592</v>
      </c>
    </row>
    <row r="1221" spans="1:21" x14ac:dyDescent="0.25">
      <c r="A1221" s="1">
        <v>7365</v>
      </c>
      <c r="B1221" s="46" t="s">
        <v>1729</v>
      </c>
      <c r="C1221" s="46" t="s">
        <v>2206</v>
      </c>
      <c r="D1221" s="46" t="s">
        <v>2309</v>
      </c>
      <c r="E1221" s="47" t="s">
        <v>1119</v>
      </c>
      <c r="F1221" s="47" t="s">
        <v>1123</v>
      </c>
      <c r="G1221" s="47">
        <v>627153</v>
      </c>
      <c r="H1221" s="57">
        <v>98.9</v>
      </c>
      <c r="I1221" s="60">
        <f>IF(R1221="UP",VLOOKUP($I$1,Änderungen!$F$1:$G$4,2,FALSE),IF(OR(ISERROR(FIND("NOVOS",B1221)),ISERROR(FIND("Design ",B1221))),IF(OR(ISERROR(FIND("thanos EVO",B1221)),ISERROR(FIND("Design ",B1221))),0,96.55),19.35))</f>
        <v>0</v>
      </c>
      <c r="J1221" s="40"/>
      <c r="K1221" s="40" t="s">
        <v>1171</v>
      </c>
      <c r="L1221" s="29">
        <f>IF(K1221&lt;&gt;"",IFERROR(VLOOKUP(K1221,Rabattwerte_eintragen!$A$3:$C$24,3,FALSE),0),0)</f>
        <v>0</v>
      </c>
      <c r="M1221" s="58">
        <f>IF(H1221&lt;&gt;"",H1221*(1-L1221)+I1221*(1-VLOOKUP("A1",Rabattwerte_eintragen!$A$3:$C$26,3,FALSE)),"")</f>
        <v>98.9</v>
      </c>
      <c r="N1221" s="40"/>
      <c r="O1221" s="39" t="str">
        <f t="shared" si="21"/>
        <v>Artikel online anzeigen</v>
      </c>
      <c r="P1221" s="44"/>
      <c r="Q1221" s="49" t="s">
        <v>3576</v>
      </c>
      <c r="R1221" s="37"/>
      <c r="S1221" s="55"/>
      <c r="T1221" s="40" t="s">
        <v>1145</v>
      </c>
      <c r="U1221" s="63" t="s">
        <v>4593</v>
      </c>
    </row>
    <row r="1222" spans="1:21" x14ac:dyDescent="0.25">
      <c r="A1222" s="1">
        <v>7428</v>
      </c>
      <c r="B1222" s="46" t="s">
        <v>1730</v>
      </c>
      <c r="C1222" s="46" t="s">
        <v>2206</v>
      </c>
      <c r="D1222" s="46" t="s">
        <v>2310</v>
      </c>
      <c r="E1222" s="47" t="s">
        <v>1119</v>
      </c>
      <c r="F1222" s="47" t="s">
        <v>1123</v>
      </c>
      <c r="G1222" s="47">
        <v>37877</v>
      </c>
      <c r="H1222" s="57">
        <v>95.5</v>
      </c>
      <c r="I1222" s="60">
        <f>IF(R1222="UP",VLOOKUP($I$1,Änderungen!$F$1:$G$4,2,FALSE),IF(OR(ISERROR(FIND("NOVOS",B1222)),ISERROR(FIND("Design ",B1222))),IF(OR(ISERROR(FIND("thanos EVO",B1222)),ISERROR(FIND("Design ",B1222))),0,96.55),19.35))</f>
        <v>0</v>
      </c>
      <c r="J1222" s="40"/>
      <c r="K1222" s="40" t="s">
        <v>1171</v>
      </c>
      <c r="L1222" s="29">
        <f>IF(K1222&lt;&gt;"",IFERROR(VLOOKUP(K1222,Rabattwerte_eintragen!$A$3:$C$24,3,FALSE),0),0)</f>
        <v>0</v>
      </c>
      <c r="M1222" s="58">
        <f>IF(H1222&lt;&gt;"",H1222*(1-L1222)+I1222*(1-VLOOKUP("A1",Rabattwerte_eintragen!$A$3:$C$26,3,FALSE)),"")</f>
        <v>95.5</v>
      </c>
      <c r="N1222" s="40"/>
      <c r="O1222" s="39" t="str">
        <f t="shared" si="21"/>
        <v>Artikel online anzeigen</v>
      </c>
      <c r="P1222" s="44"/>
      <c r="Q1222" s="49" t="s">
        <v>3577</v>
      </c>
      <c r="R1222" s="37"/>
      <c r="S1222" s="55"/>
      <c r="T1222" s="40" t="s">
        <v>1145</v>
      </c>
      <c r="U1222" s="63" t="s">
        <v>4594</v>
      </c>
    </row>
    <row r="1223" spans="1:21" x14ac:dyDescent="0.25">
      <c r="A1223" s="1">
        <v>7432</v>
      </c>
      <c r="B1223" s="46" t="s">
        <v>1731</v>
      </c>
      <c r="C1223" s="46" t="s">
        <v>2206</v>
      </c>
      <c r="D1223" s="46" t="s">
        <v>2310</v>
      </c>
      <c r="E1223" s="47" t="s">
        <v>1119</v>
      </c>
      <c r="F1223" s="47" t="s">
        <v>1123</v>
      </c>
      <c r="G1223" s="47">
        <v>37884</v>
      </c>
      <c r="H1223" s="57">
        <v>98.9</v>
      </c>
      <c r="I1223" s="60">
        <f>IF(R1223="UP",VLOOKUP($I$1,Änderungen!$F$1:$G$4,2,FALSE),IF(OR(ISERROR(FIND("NOVOS",B1223)),ISERROR(FIND("Design ",B1223))),IF(OR(ISERROR(FIND("thanos EVO",B1223)),ISERROR(FIND("Design ",B1223))),0,96.55),19.35))</f>
        <v>0</v>
      </c>
      <c r="J1223" s="40"/>
      <c r="K1223" s="40" t="s">
        <v>1171</v>
      </c>
      <c r="L1223" s="29">
        <f>IF(K1223&lt;&gt;"",IFERROR(VLOOKUP(K1223,Rabattwerte_eintragen!$A$3:$C$24,3,FALSE),0),0)</f>
        <v>0</v>
      </c>
      <c r="M1223" s="58">
        <f>IF(H1223&lt;&gt;"",H1223*(1-L1223)+I1223*(1-VLOOKUP("A1",Rabattwerte_eintragen!$A$3:$C$26,3,FALSE)),"")</f>
        <v>98.9</v>
      </c>
      <c r="N1223" s="40"/>
      <c r="O1223" s="39" t="str">
        <f t="shared" si="21"/>
        <v>Artikel online anzeigen</v>
      </c>
      <c r="P1223" s="44"/>
      <c r="Q1223" s="49" t="s">
        <v>3578</v>
      </c>
      <c r="R1223" s="37"/>
      <c r="S1223" s="55"/>
      <c r="T1223" s="40" t="s">
        <v>1145</v>
      </c>
      <c r="U1223" s="63" t="s">
        <v>4595</v>
      </c>
    </row>
    <row r="1224" spans="1:21" x14ac:dyDescent="0.25">
      <c r="A1224" s="1">
        <v>7435</v>
      </c>
      <c r="B1224" s="46" t="s">
        <v>1732</v>
      </c>
      <c r="C1224" s="46" t="s">
        <v>2206</v>
      </c>
      <c r="D1224" s="46" t="s">
        <v>2310</v>
      </c>
      <c r="E1224" s="47" t="s">
        <v>1119</v>
      </c>
      <c r="F1224" s="47" t="s">
        <v>1123</v>
      </c>
      <c r="G1224" s="47">
        <v>37891</v>
      </c>
      <c r="H1224" s="57">
        <v>102.15</v>
      </c>
      <c r="I1224" s="60">
        <f>IF(R1224="UP",VLOOKUP($I$1,Änderungen!$F$1:$G$4,2,FALSE),IF(OR(ISERROR(FIND("NOVOS",B1224)),ISERROR(FIND("Design ",B1224))),IF(OR(ISERROR(FIND("thanos EVO",B1224)),ISERROR(FIND("Design ",B1224))),0,96.55),19.35))</f>
        <v>0</v>
      </c>
      <c r="J1224" s="40"/>
      <c r="K1224" s="40" t="s">
        <v>1171</v>
      </c>
      <c r="L1224" s="29">
        <f>IF(K1224&lt;&gt;"",IFERROR(VLOOKUP(K1224,Rabattwerte_eintragen!$A$3:$C$24,3,FALSE),0),0)</f>
        <v>0</v>
      </c>
      <c r="M1224" s="58">
        <f>IF(H1224&lt;&gt;"",H1224*(1-L1224)+I1224*(1-VLOOKUP("A1",Rabattwerte_eintragen!$A$3:$C$26,3,FALSE)),"")</f>
        <v>102.15</v>
      </c>
      <c r="N1224" s="40"/>
      <c r="O1224" s="39" t="str">
        <f t="shared" si="21"/>
        <v>Artikel online anzeigen</v>
      </c>
      <c r="P1224" s="44"/>
      <c r="Q1224" s="49" t="s">
        <v>3579</v>
      </c>
      <c r="R1224" s="37"/>
      <c r="S1224" s="55"/>
      <c r="T1224" s="40" t="s">
        <v>1145</v>
      </c>
      <c r="U1224" s="63" t="s">
        <v>4596</v>
      </c>
    </row>
    <row r="1225" spans="1:21" x14ac:dyDescent="0.25">
      <c r="A1225" s="1">
        <v>7463</v>
      </c>
      <c r="B1225" s="46" t="s">
        <v>1733</v>
      </c>
      <c r="C1225" s="46" t="s">
        <v>2206</v>
      </c>
      <c r="D1225" s="46" t="s">
        <v>2310</v>
      </c>
      <c r="E1225" s="47" t="s">
        <v>1119</v>
      </c>
      <c r="F1225" s="47" t="s">
        <v>1123</v>
      </c>
      <c r="G1225" s="47">
        <v>37907</v>
      </c>
      <c r="H1225" s="57">
        <v>106.05000000000001</v>
      </c>
      <c r="I1225" s="60">
        <f>IF(R1225="UP",VLOOKUP($I$1,Änderungen!$F$1:$G$4,2,FALSE),IF(OR(ISERROR(FIND("NOVOS",B1225)),ISERROR(FIND("Design ",B1225))),IF(OR(ISERROR(FIND("thanos EVO",B1225)),ISERROR(FIND("Design ",B1225))),0,96.55),19.35))</f>
        <v>0</v>
      </c>
      <c r="J1225" s="40"/>
      <c r="K1225" s="40" t="s">
        <v>1171</v>
      </c>
      <c r="L1225" s="29">
        <f>IF(K1225&lt;&gt;"",IFERROR(VLOOKUP(K1225,Rabattwerte_eintragen!$A$3:$C$24,3,FALSE),0),0)</f>
        <v>0</v>
      </c>
      <c r="M1225" s="58">
        <f>IF(H1225&lt;&gt;"",H1225*(1-L1225)+I1225*(1-VLOOKUP("A1",Rabattwerte_eintragen!$A$3:$C$26,3,FALSE)),"")</f>
        <v>106.05000000000001</v>
      </c>
      <c r="N1225" s="40"/>
      <c r="O1225" s="39" t="str">
        <f t="shared" si="21"/>
        <v>Artikel online anzeigen</v>
      </c>
      <c r="P1225" s="44"/>
      <c r="Q1225" s="49" t="s">
        <v>3580</v>
      </c>
      <c r="R1225" s="37"/>
      <c r="S1225" s="55"/>
      <c r="T1225" s="40" t="s">
        <v>1145</v>
      </c>
      <c r="U1225" s="63" t="s">
        <v>4597</v>
      </c>
    </row>
    <row r="1226" spans="1:21" x14ac:dyDescent="0.25">
      <c r="A1226" s="1">
        <v>7407</v>
      </c>
      <c r="B1226" s="46" t="s">
        <v>1734</v>
      </c>
      <c r="C1226" s="46" t="s">
        <v>2206</v>
      </c>
      <c r="D1226" s="46" t="s">
        <v>2310</v>
      </c>
      <c r="E1226" s="47" t="s">
        <v>1119</v>
      </c>
      <c r="F1226" s="47" t="s">
        <v>1123</v>
      </c>
      <c r="G1226" s="47">
        <v>37952</v>
      </c>
      <c r="H1226" s="57">
        <v>99.2</v>
      </c>
      <c r="I1226" s="60">
        <f>IF(R1226="UP",VLOOKUP($I$1,Änderungen!$F$1:$G$4,2,FALSE),IF(OR(ISERROR(FIND("NOVOS",B1226)),ISERROR(FIND("Design ",B1226))),IF(OR(ISERROR(FIND("thanos EVO",B1226)),ISERROR(FIND("Design ",B1226))),0,96.55),19.35))</f>
        <v>0</v>
      </c>
      <c r="J1226" s="40"/>
      <c r="K1226" s="40" t="s">
        <v>1171</v>
      </c>
      <c r="L1226" s="29">
        <f>IF(K1226&lt;&gt;"",IFERROR(VLOOKUP(K1226,Rabattwerte_eintragen!$A$3:$C$24,3,FALSE),0),0)</f>
        <v>0</v>
      </c>
      <c r="M1226" s="58">
        <f>IF(H1226&lt;&gt;"",H1226*(1-L1226)+I1226*(1-VLOOKUP("A1",Rabattwerte_eintragen!$A$3:$C$26,3,FALSE)),"")</f>
        <v>99.2</v>
      </c>
      <c r="N1226" s="40"/>
      <c r="O1226" s="39" t="str">
        <f t="shared" si="21"/>
        <v>Artikel online anzeigen</v>
      </c>
      <c r="P1226" s="44"/>
      <c r="Q1226" s="49" t="s">
        <v>3581</v>
      </c>
      <c r="R1226" s="37"/>
      <c r="S1226" s="55"/>
      <c r="T1226" s="40" t="s">
        <v>1145</v>
      </c>
      <c r="U1226" s="63" t="s">
        <v>4598</v>
      </c>
    </row>
    <row r="1227" spans="1:21" x14ac:dyDescent="0.25">
      <c r="A1227" s="1">
        <v>7409</v>
      </c>
      <c r="B1227" s="46" t="s">
        <v>1735</v>
      </c>
      <c r="C1227" s="46" t="s">
        <v>2206</v>
      </c>
      <c r="D1227" s="46" t="s">
        <v>2310</v>
      </c>
      <c r="E1227" s="47" t="s">
        <v>1119</v>
      </c>
      <c r="F1227" s="47" t="s">
        <v>1123</v>
      </c>
      <c r="G1227" s="47">
        <v>37969</v>
      </c>
      <c r="H1227" s="57">
        <v>102.6</v>
      </c>
      <c r="I1227" s="60">
        <f>IF(R1227="UP",VLOOKUP($I$1,Änderungen!$F$1:$G$4,2,FALSE),IF(OR(ISERROR(FIND("NOVOS",B1227)),ISERROR(FIND("Design ",B1227))),IF(OR(ISERROR(FIND("thanos EVO",B1227)),ISERROR(FIND("Design ",B1227))),0,96.55),19.35))</f>
        <v>0</v>
      </c>
      <c r="J1227" s="40"/>
      <c r="K1227" s="40" t="s">
        <v>1171</v>
      </c>
      <c r="L1227" s="29">
        <f>IF(K1227&lt;&gt;"",IFERROR(VLOOKUP(K1227,Rabattwerte_eintragen!$A$3:$C$24,3,FALSE),0),0)</f>
        <v>0</v>
      </c>
      <c r="M1227" s="58">
        <f>IF(H1227&lt;&gt;"",H1227*(1-L1227)+I1227*(1-VLOOKUP("A1",Rabattwerte_eintragen!$A$3:$C$26,3,FALSE)),"")</f>
        <v>102.6</v>
      </c>
      <c r="N1227" s="40"/>
      <c r="O1227" s="39" t="str">
        <f t="shared" si="21"/>
        <v>Artikel online anzeigen</v>
      </c>
      <c r="P1227" s="44"/>
      <c r="Q1227" s="49" t="s">
        <v>3582</v>
      </c>
      <c r="R1227" s="37"/>
      <c r="S1227" s="55"/>
      <c r="T1227" s="40" t="s">
        <v>1145</v>
      </c>
      <c r="U1227" s="63" t="s">
        <v>4599</v>
      </c>
    </row>
    <row r="1228" spans="1:21" x14ac:dyDescent="0.25">
      <c r="A1228" s="1">
        <v>7410</v>
      </c>
      <c r="B1228" s="46" t="s">
        <v>1736</v>
      </c>
      <c r="C1228" s="46" t="s">
        <v>2206</v>
      </c>
      <c r="D1228" s="46" t="s">
        <v>2310</v>
      </c>
      <c r="E1228" s="47" t="s">
        <v>1119</v>
      </c>
      <c r="F1228" s="47" t="s">
        <v>1123</v>
      </c>
      <c r="G1228" s="47">
        <v>37976</v>
      </c>
      <c r="H1228" s="57">
        <v>105.9</v>
      </c>
      <c r="I1228" s="60">
        <f>IF(R1228="UP",VLOOKUP($I$1,Änderungen!$F$1:$G$4,2,FALSE),IF(OR(ISERROR(FIND("NOVOS",B1228)),ISERROR(FIND("Design ",B1228))),IF(OR(ISERROR(FIND("thanos EVO",B1228)),ISERROR(FIND("Design ",B1228))),0,96.55),19.35))</f>
        <v>0</v>
      </c>
      <c r="J1228" s="40"/>
      <c r="K1228" s="40" t="s">
        <v>1171</v>
      </c>
      <c r="L1228" s="29">
        <f>IF(K1228&lt;&gt;"",IFERROR(VLOOKUP(K1228,Rabattwerte_eintragen!$A$3:$C$24,3,FALSE),0),0)</f>
        <v>0</v>
      </c>
      <c r="M1228" s="58">
        <f>IF(H1228&lt;&gt;"",H1228*(1-L1228)+I1228*(1-VLOOKUP("A1",Rabattwerte_eintragen!$A$3:$C$26,3,FALSE)),"")</f>
        <v>105.9</v>
      </c>
      <c r="N1228" s="40"/>
      <c r="O1228" s="39" t="str">
        <f t="shared" si="21"/>
        <v>Artikel online anzeigen</v>
      </c>
      <c r="P1228" s="44"/>
      <c r="Q1228" s="49" t="s">
        <v>3583</v>
      </c>
      <c r="R1228" s="37"/>
      <c r="S1228" s="55"/>
      <c r="T1228" s="40" t="s">
        <v>1145</v>
      </c>
      <c r="U1228" s="63" t="s">
        <v>4600</v>
      </c>
    </row>
    <row r="1229" spans="1:21" x14ac:dyDescent="0.25">
      <c r="A1229" s="1">
        <v>7412</v>
      </c>
      <c r="B1229" s="46" t="s">
        <v>1737</v>
      </c>
      <c r="C1229" s="46" t="s">
        <v>2206</v>
      </c>
      <c r="D1229" s="46" t="s">
        <v>2310</v>
      </c>
      <c r="E1229" s="47" t="s">
        <v>1119</v>
      </c>
      <c r="F1229" s="47" t="s">
        <v>1123</v>
      </c>
      <c r="G1229" s="47">
        <v>37983</v>
      </c>
      <c r="H1229" s="57">
        <v>109.75</v>
      </c>
      <c r="I1229" s="60">
        <f>IF(R1229="UP",VLOOKUP($I$1,Änderungen!$F$1:$G$4,2,FALSE),IF(OR(ISERROR(FIND("NOVOS",B1229)),ISERROR(FIND("Design ",B1229))),IF(OR(ISERROR(FIND("thanos EVO",B1229)),ISERROR(FIND("Design ",B1229))),0,96.55),19.35))</f>
        <v>0</v>
      </c>
      <c r="J1229" s="40"/>
      <c r="K1229" s="40" t="s">
        <v>1171</v>
      </c>
      <c r="L1229" s="29">
        <f>IF(K1229&lt;&gt;"",IFERROR(VLOOKUP(K1229,Rabattwerte_eintragen!$A$3:$C$24,3,FALSE),0),0)</f>
        <v>0</v>
      </c>
      <c r="M1229" s="58">
        <f>IF(H1229&lt;&gt;"",H1229*(1-L1229)+I1229*(1-VLOOKUP("A1",Rabattwerte_eintragen!$A$3:$C$26,3,FALSE)),"")</f>
        <v>109.75</v>
      </c>
      <c r="N1229" s="40"/>
      <c r="O1229" s="39" t="str">
        <f t="shared" ref="O1229:O1293" si="22">IF(Q1229&lt;&gt;"",HYPERLINK(Q1229, "Artikel online anzeigen"),"")</f>
        <v>Artikel online anzeigen</v>
      </c>
      <c r="P1229" s="44"/>
      <c r="Q1229" s="49" t="s">
        <v>3584</v>
      </c>
      <c r="R1229" s="37"/>
      <c r="S1229" s="55"/>
      <c r="T1229" s="40" t="s">
        <v>1145</v>
      </c>
      <c r="U1229" s="63" t="s">
        <v>4601</v>
      </c>
    </row>
    <row r="1230" spans="1:21" x14ac:dyDescent="0.25">
      <c r="A1230" s="1">
        <v>7422</v>
      </c>
      <c r="B1230" s="46" t="s">
        <v>1738</v>
      </c>
      <c r="C1230" s="46" t="s">
        <v>2206</v>
      </c>
      <c r="D1230" s="46" t="s">
        <v>2310</v>
      </c>
      <c r="E1230" s="47" t="s">
        <v>1119</v>
      </c>
      <c r="F1230" s="47" t="s">
        <v>1123</v>
      </c>
      <c r="G1230" s="47">
        <v>37990</v>
      </c>
      <c r="H1230" s="57">
        <v>105.15</v>
      </c>
      <c r="I1230" s="60">
        <f>IF(R1230="UP",VLOOKUP($I$1,Änderungen!$F$1:$G$4,2,FALSE),IF(OR(ISERROR(FIND("NOVOS",B1230)),ISERROR(FIND("Design ",B1230))),IF(OR(ISERROR(FIND("thanos EVO",B1230)),ISERROR(FIND("Design ",B1230))),0,96.55),19.35))</f>
        <v>0</v>
      </c>
      <c r="J1230" s="40"/>
      <c r="K1230" s="40" t="s">
        <v>1171</v>
      </c>
      <c r="L1230" s="29">
        <f>IF(K1230&lt;&gt;"",IFERROR(VLOOKUP(K1230,Rabattwerte_eintragen!$A$3:$C$24,3,FALSE),0),0)</f>
        <v>0</v>
      </c>
      <c r="M1230" s="58">
        <f>IF(H1230&lt;&gt;"",H1230*(1-L1230)+I1230*(1-VLOOKUP("A1",Rabattwerte_eintragen!$A$3:$C$26,3,FALSE)),"")</f>
        <v>105.15</v>
      </c>
      <c r="N1230" s="40"/>
      <c r="O1230" s="39" t="str">
        <f t="shared" si="22"/>
        <v>Artikel online anzeigen</v>
      </c>
      <c r="P1230" s="44"/>
      <c r="Q1230" s="49" t="s">
        <v>3585</v>
      </c>
      <c r="R1230" s="37"/>
      <c r="S1230" s="55"/>
      <c r="T1230" s="40" t="s">
        <v>1145</v>
      </c>
      <c r="U1230" s="63" t="s">
        <v>4602</v>
      </c>
    </row>
    <row r="1231" spans="1:21" x14ac:dyDescent="0.25">
      <c r="A1231" s="1">
        <v>7424</v>
      </c>
      <c r="B1231" s="46" t="s">
        <v>1739</v>
      </c>
      <c r="C1231" s="46" t="s">
        <v>2206</v>
      </c>
      <c r="D1231" s="46" t="s">
        <v>2310</v>
      </c>
      <c r="E1231" s="47" t="s">
        <v>1119</v>
      </c>
      <c r="F1231" s="47" t="s">
        <v>1123</v>
      </c>
      <c r="G1231" s="47">
        <v>39765</v>
      </c>
      <c r="H1231" s="57">
        <v>108.55000000000001</v>
      </c>
      <c r="I1231" s="60">
        <f>IF(R1231="UP",VLOOKUP($I$1,Änderungen!$F$1:$G$4,2,FALSE),IF(OR(ISERROR(FIND("NOVOS",B1231)),ISERROR(FIND("Design ",B1231))),IF(OR(ISERROR(FIND("thanos EVO",B1231)),ISERROR(FIND("Design ",B1231))),0,96.55),19.35))</f>
        <v>0</v>
      </c>
      <c r="J1231" s="40"/>
      <c r="K1231" s="40" t="s">
        <v>1171</v>
      </c>
      <c r="L1231" s="29">
        <f>IF(K1231&lt;&gt;"",IFERROR(VLOOKUP(K1231,Rabattwerte_eintragen!$A$3:$C$24,3,FALSE),0),0)</f>
        <v>0</v>
      </c>
      <c r="M1231" s="58">
        <f>IF(H1231&lt;&gt;"",H1231*(1-L1231)+I1231*(1-VLOOKUP("A1",Rabattwerte_eintragen!$A$3:$C$26,3,FALSE)),"")</f>
        <v>108.55000000000001</v>
      </c>
      <c r="N1231" s="40"/>
      <c r="O1231" s="39" t="str">
        <f t="shared" si="22"/>
        <v>Artikel online anzeigen</v>
      </c>
      <c r="P1231" s="44"/>
      <c r="Q1231" s="49" t="s">
        <v>3586</v>
      </c>
      <c r="R1231" s="37"/>
      <c r="S1231" s="55"/>
      <c r="T1231" s="40" t="s">
        <v>1145</v>
      </c>
      <c r="U1231" s="63" t="s">
        <v>4603</v>
      </c>
    </row>
    <row r="1232" spans="1:21" x14ac:dyDescent="0.25">
      <c r="A1232" s="1">
        <v>7425</v>
      </c>
      <c r="B1232" s="46" t="s">
        <v>1740</v>
      </c>
      <c r="C1232" s="46" t="s">
        <v>2206</v>
      </c>
      <c r="D1232" s="46" t="s">
        <v>2310</v>
      </c>
      <c r="E1232" s="47" t="s">
        <v>1119</v>
      </c>
      <c r="F1232" s="47" t="s">
        <v>1123</v>
      </c>
      <c r="G1232" s="47">
        <v>39772</v>
      </c>
      <c r="H1232" s="57">
        <v>111.8</v>
      </c>
      <c r="I1232" s="60">
        <f>IF(R1232="UP",VLOOKUP($I$1,Änderungen!$F$1:$G$4,2,FALSE),IF(OR(ISERROR(FIND("NOVOS",B1232)),ISERROR(FIND("Design ",B1232))),IF(OR(ISERROR(FIND("thanos EVO",B1232)),ISERROR(FIND("Design ",B1232))),0,96.55),19.35))</f>
        <v>0</v>
      </c>
      <c r="J1232" s="40"/>
      <c r="K1232" s="40" t="s">
        <v>1171</v>
      </c>
      <c r="L1232" s="29">
        <f>IF(K1232&lt;&gt;"",IFERROR(VLOOKUP(K1232,Rabattwerte_eintragen!$A$3:$C$24,3,FALSE),0),0)</f>
        <v>0</v>
      </c>
      <c r="M1232" s="58">
        <f>IF(H1232&lt;&gt;"",H1232*(1-L1232)+I1232*(1-VLOOKUP("A1",Rabattwerte_eintragen!$A$3:$C$26,3,FALSE)),"")</f>
        <v>111.8</v>
      </c>
      <c r="N1232" s="40"/>
      <c r="O1232" s="39" t="str">
        <f t="shared" si="22"/>
        <v>Artikel online anzeigen</v>
      </c>
      <c r="P1232" s="44"/>
      <c r="Q1232" s="49" t="s">
        <v>3587</v>
      </c>
      <c r="R1232" s="37"/>
      <c r="S1232" s="55"/>
      <c r="T1232" s="40" t="s">
        <v>1145</v>
      </c>
      <c r="U1232" s="63" t="s">
        <v>4604</v>
      </c>
    </row>
    <row r="1233" spans="1:21" x14ac:dyDescent="0.25">
      <c r="A1233" s="1">
        <v>7426</v>
      </c>
      <c r="B1233" s="46" t="s">
        <v>1741</v>
      </c>
      <c r="C1233" s="46" t="s">
        <v>2206</v>
      </c>
      <c r="D1233" s="46" t="s">
        <v>2310</v>
      </c>
      <c r="E1233" s="47" t="s">
        <v>1119</v>
      </c>
      <c r="F1233" s="47" t="s">
        <v>1123</v>
      </c>
      <c r="G1233" s="47">
        <v>39789</v>
      </c>
      <c r="H1233" s="57">
        <v>115.7</v>
      </c>
      <c r="I1233" s="60">
        <f>IF(R1233="UP",VLOOKUP($I$1,Änderungen!$F$1:$G$4,2,FALSE),IF(OR(ISERROR(FIND("NOVOS",B1233)),ISERROR(FIND("Design ",B1233))),IF(OR(ISERROR(FIND("thanos EVO",B1233)),ISERROR(FIND("Design ",B1233))),0,96.55),19.35))</f>
        <v>0</v>
      </c>
      <c r="J1233" s="40"/>
      <c r="K1233" s="40" t="s">
        <v>1171</v>
      </c>
      <c r="L1233" s="29">
        <f>IF(K1233&lt;&gt;"",IFERROR(VLOOKUP(K1233,Rabattwerte_eintragen!$A$3:$C$24,3,FALSE),0),0)</f>
        <v>0</v>
      </c>
      <c r="M1233" s="58">
        <f>IF(H1233&lt;&gt;"",H1233*(1-L1233)+I1233*(1-VLOOKUP("A1",Rabattwerte_eintragen!$A$3:$C$26,3,FALSE)),"")</f>
        <v>115.7</v>
      </c>
      <c r="N1233" s="40"/>
      <c r="O1233" s="39" t="str">
        <f t="shared" si="22"/>
        <v>Artikel online anzeigen</v>
      </c>
      <c r="P1233" s="44"/>
      <c r="Q1233" s="49" t="s">
        <v>3588</v>
      </c>
      <c r="R1233" s="37"/>
      <c r="S1233" s="55"/>
      <c r="T1233" s="40" t="s">
        <v>1145</v>
      </c>
      <c r="U1233" s="63" t="s">
        <v>4605</v>
      </c>
    </row>
    <row r="1234" spans="1:21" x14ac:dyDescent="0.25">
      <c r="A1234" s="1">
        <v>7403</v>
      </c>
      <c r="B1234" s="46" t="s">
        <v>437</v>
      </c>
      <c r="C1234" s="46" t="s">
        <v>2206</v>
      </c>
      <c r="D1234" s="46" t="s">
        <v>2310</v>
      </c>
      <c r="E1234" s="47" t="s">
        <v>1119</v>
      </c>
      <c r="F1234" s="47" t="s">
        <v>1123</v>
      </c>
      <c r="G1234" s="47">
        <v>39918</v>
      </c>
      <c r="H1234" s="57">
        <v>93.100000000000009</v>
      </c>
      <c r="I1234" s="60">
        <f>IF(R1234="UP",VLOOKUP($I$1,Änderungen!$F$1:$G$4,2,FALSE),IF(OR(ISERROR(FIND("NOVOS",B1234)),ISERROR(FIND("Design ",B1234))),IF(OR(ISERROR(FIND("thanos EVO",B1234)),ISERROR(FIND("Design ",B1234))),0,96.55),19.35))</f>
        <v>0</v>
      </c>
      <c r="J1234" s="40"/>
      <c r="K1234" s="40" t="s">
        <v>1171</v>
      </c>
      <c r="L1234" s="29">
        <f>IF(K1234&lt;&gt;"",IFERROR(VLOOKUP(K1234,Rabattwerte_eintragen!$A$3:$C$24,3,FALSE),0),0)</f>
        <v>0</v>
      </c>
      <c r="M1234" s="58">
        <f>IF(H1234&lt;&gt;"",H1234*(1-L1234)+I1234*(1-VLOOKUP("A1",Rabattwerte_eintragen!$A$3:$C$26,3,FALSE)),"")</f>
        <v>93.100000000000009</v>
      </c>
      <c r="N1234" s="40"/>
      <c r="O1234" s="39" t="str">
        <f t="shared" si="22"/>
        <v>Artikel online anzeigen</v>
      </c>
      <c r="P1234" s="44"/>
      <c r="Q1234" s="49" t="s">
        <v>3589</v>
      </c>
      <c r="R1234" s="37"/>
      <c r="S1234" s="55"/>
      <c r="T1234" s="40" t="s">
        <v>1145</v>
      </c>
      <c r="U1234" s="63" t="s">
        <v>4606</v>
      </c>
    </row>
    <row r="1235" spans="1:21" x14ac:dyDescent="0.25">
      <c r="A1235" s="1">
        <v>7404</v>
      </c>
      <c r="B1235" s="46" t="s">
        <v>438</v>
      </c>
      <c r="C1235" s="46" t="s">
        <v>2206</v>
      </c>
      <c r="D1235" s="46" t="s">
        <v>2310</v>
      </c>
      <c r="E1235" s="47" t="s">
        <v>1119</v>
      </c>
      <c r="F1235" s="47" t="s">
        <v>1123</v>
      </c>
      <c r="G1235" s="47">
        <v>39925</v>
      </c>
      <c r="H1235" s="57">
        <v>96.55</v>
      </c>
      <c r="I1235" s="60">
        <f>IF(R1235="UP",VLOOKUP($I$1,Änderungen!$F$1:$G$4,2,FALSE),IF(OR(ISERROR(FIND("NOVOS",B1235)),ISERROR(FIND("Design ",B1235))),IF(OR(ISERROR(FIND("thanos EVO",B1235)),ISERROR(FIND("Design ",B1235))),0,96.55),19.35))</f>
        <v>0</v>
      </c>
      <c r="J1235" s="40"/>
      <c r="K1235" s="40" t="s">
        <v>1171</v>
      </c>
      <c r="L1235" s="29">
        <f>IF(K1235&lt;&gt;"",IFERROR(VLOOKUP(K1235,Rabattwerte_eintragen!$A$3:$C$24,3,FALSE),0),0)</f>
        <v>0</v>
      </c>
      <c r="M1235" s="58">
        <f>IF(H1235&lt;&gt;"",H1235*(1-L1235)+I1235*(1-VLOOKUP("A1",Rabattwerte_eintragen!$A$3:$C$26,3,FALSE)),"")</f>
        <v>96.55</v>
      </c>
      <c r="N1235" s="40"/>
      <c r="O1235" s="39" t="str">
        <f t="shared" si="22"/>
        <v>Artikel online anzeigen</v>
      </c>
      <c r="P1235" s="44"/>
      <c r="Q1235" s="49" t="s">
        <v>3590</v>
      </c>
      <c r="R1235" s="37"/>
      <c r="S1235" s="55"/>
      <c r="T1235" s="40" t="s">
        <v>1145</v>
      </c>
      <c r="U1235" s="63" t="s">
        <v>4607</v>
      </c>
    </row>
    <row r="1236" spans="1:21" x14ac:dyDescent="0.25">
      <c r="A1236" s="1">
        <v>7405</v>
      </c>
      <c r="B1236" s="46" t="s">
        <v>439</v>
      </c>
      <c r="C1236" s="46" t="s">
        <v>2206</v>
      </c>
      <c r="D1236" s="46" t="s">
        <v>2310</v>
      </c>
      <c r="E1236" s="47" t="s">
        <v>1119</v>
      </c>
      <c r="F1236" s="47" t="s">
        <v>1123</v>
      </c>
      <c r="G1236" s="47">
        <v>39932</v>
      </c>
      <c r="H1236" s="57">
        <v>99.800000000000011</v>
      </c>
      <c r="I1236" s="60">
        <f>IF(R1236="UP",VLOOKUP($I$1,Änderungen!$F$1:$G$4,2,FALSE),IF(OR(ISERROR(FIND("NOVOS",B1236)),ISERROR(FIND("Design ",B1236))),IF(OR(ISERROR(FIND("thanos EVO",B1236)),ISERROR(FIND("Design ",B1236))),0,96.55),19.35))</f>
        <v>0</v>
      </c>
      <c r="J1236" s="40"/>
      <c r="K1236" s="40" t="s">
        <v>1171</v>
      </c>
      <c r="L1236" s="29">
        <f>IF(K1236&lt;&gt;"",IFERROR(VLOOKUP(K1236,Rabattwerte_eintragen!$A$3:$C$24,3,FALSE),0),0)</f>
        <v>0</v>
      </c>
      <c r="M1236" s="58">
        <f>IF(H1236&lt;&gt;"",H1236*(1-L1236)+I1236*(1-VLOOKUP("A1",Rabattwerte_eintragen!$A$3:$C$26,3,FALSE)),"")</f>
        <v>99.800000000000011</v>
      </c>
      <c r="N1236" s="40"/>
      <c r="O1236" s="39" t="str">
        <f t="shared" si="22"/>
        <v>Artikel online anzeigen</v>
      </c>
      <c r="P1236" s="44"/>
      <c r="Q1236" s="49" t="s">
        <v>3591</v>
      </c>
      <c r="R1236" s="37"/>
      <c r="S1236" s="55"/>
      <c r="T1236" s="40" t="s">
        <v>1145</v>
      </c>
      <c r="U1236" s="63" t="s">
        <v>4608</v>
      </c>
    </row>
    <row r="1237" spans="1:21" x14ac:dyDescent="0.25">
      <c r="A1237" s="1">
        <v>7406</v>
      </c>
      <c r="B1237" s="46" t="s">
        <v>440</v>
      </c>
      <c r="C1237" s="46" t="s">
        <v>2206</v>
      </c>
      <c r="D1237" s="46" t="s">
        <v>2310</v>
      </c>
      <c r="E1237" s="47" t="s">
        <v>1119</v>
      </c>
      <c r="F1237" s="47" t="s">
        <v>1123</v>
      </c>
      <c r="G1237" s="47">
        <v>39949</v>
      </c>
      <c r="H1237" s="57">
        <v>103.65</v>
      </c>
      <c r="I1237" s="60">
        <f>IF(R1237="UP",VLOOKUP($I$1,Änderungen!$F$1:$G$4,2,FALSE),IF(OR(ISERROR(FIND("NOVOS",B1237)),ISERROR(FIND("Design ",B1237))),IF(OR(ISERROR(FIND("thanos EVO",B1237)),ISERROR(FIND("Design ",B1237))),0,96.55),19.35))</f>
        <v>0</v>
      </c>
      <c r="J1237" s="40"/>
      <c r="K1237" s="40" t="s">
        <v>1171</v>
      </c>
      <c r="L1237" s="29">
        <f>IF(K1237&lt;&gt;"",IFERROR(VLOOKUP(K1237,Rabattwerte_eintragen!$A$3:$C$24,3,FALSE),0),0)</f>
        <v>0</v>
      </c>
      <c r="M1237" s="58">
        <f>IF(H1237&lt;&gt;"",H1237*(1-L1237)+I1237*(1-VLOOKUP("A1",Rabattwerte_eintragen!$A$3:$C$26,3,FALSE)),"")</f>
        <v>103.65</v>
      </c>
      <c r="N1237" s="40"/>
      <c r="O1237" s="39" t="str">
        <f t="shared" si="22"/>
        <v>Artikel online anzeigen</v>
      </c>
      <c r="P1237" s="44"/>
      <c r="Q1237" s="49" t="s">
        <v>3592</v>
      </c>
      <c r="R1237" s="37"/>
      <c r="S1237" s="55"/>
      <c r="T1237" s="40" t="s">
        <v>1145</v>
      </c>
      <c r="U1237" s="63" t="s">
        <v>4609</v>
      </c>
    </row>
    <row r="1238" spans="1:21" x14ac:dyDescent="0.25">
      <c r="A1238" s="1">
        <v>7415</v>
      </c>
      <c r="B1238" s="46" t="s">
        <v>441</v>
      </c>
      <c r="C1238" s="46" t="s">
        <v>2206</v>
      </c>
      <c r="D1238" s="46" t="s">
        <v>2310</v>
      </c>
      <c r="E1238" s="47" t="s">
        <v>1119</v>
      </c>
      <c r="F1238" s="47" t="s">
        <v>1123</v>
      </c>
      <c r="G1238" s="47">
        <v>39796</v>
      </c>
      <c r="H1238" s="57">
        <v>98.75</v>
      </c>
      <c r="I1238" s="60">
        <f>IF(R1238="UP",VLOOKUP($I$1,Änderungen!$F$1:$G$4,2,FALSE),IF(OR(ISERROR(FIND("NOVOS",B1238)),ISERROR(FIND("Design ",B1238))),IF(OR(ISERROR(FIND("thanos EVO",B1238)),ISERROR(FIND("Design ",B1238))),0,96.55),19.35))</f>
        <v>0</v>
      </c>
      <c r="J1238" s="40"/>
      <c r="K1238" s="40" t="s">
        <v>1171</v>
      </c>
      <c r="L1238" s="29">
        <f>IF(K1238&lt;&gt;"",IFERROR(VLOOKUP(K1238,Rabattwerte_eintragen!$A$3:$C$24,3,FALSE),0),0)</f>
        <v>0</v>
      </c>
      <c r="M1238" s="58">
        <f>IF(H1238&lt;&gt;"",H1238*(1-L1238)+I1238*(1-VLOOKUP("A1",Rabattwerte_eintragen!$A$3:$C$26,3,FALSE)),"")</f>
        <v>98.75</v>
      </c>
      <c r="N1238" s="40"/>
      <c r="O1238" s="39" t="str">
        <f t="shared" si="22"/>
        <v>Artikel online anzeigen</v>
      </c>
      <c r="P1238" s="44"/>
      <c r="Q1238" s="49" t="s">
        <v>3593</v>
      </c>
      <c r="R1238" s="37"/>
      <c r="S1238" s="55"/>
      <c r="T1238" s="40" t="s">
        <v>1145</v>
      </c>
      <c r="U1238" s="63" t="s">
        <v>4610</v>
      </c>
    </row>
    <row r="1239" spans="1:21" x14ac:dyDescent="0.25">
      <c r="A1239" s="1">
        <v>7417</v>
      </c>
      <c r="B1239" s="46" t="s">
        <v>442</v>
      </c>
      <c r="C1239" s="46" t="s">
        <v>2206</v>
      </c>
      <c r="D1239" s="46" t="s">
        <v>2310</v>
      </c>
      <c r="E1239" s="47" t="s">
        <v>1119</v>
      </c>
      <c r="F1239" s="47" t="s">
        <v>1123</v>
      </c>
      <c r="G1239" s="47">
        <v>39802</v>
      </c>
      <c r="H1239" s="57">
        <v>102.15</v>
      </c>
      <c r="I1239" s="60">
        <f>IF(R1239="UP",VLOOKUP($I$1,Änderungen!$F$1:$G$4,2,FALSE),IF(OR(ISERROR(FIND("NOVOS",B1239)),ISERROR(FIND("Design ",B1239))),IF(OR(ISERROR(FIND("thanos EVO",B1239)),ISERROR(FIND("Design ",B1239))),0,96.55),19.35))</f>
        <v>0</v>
      </c>
      <c r="J1239" s="40"/>
      <c r="K1239" s="40" t="s">
        <v>1171</v>
      </c>
      <c r="L1239" s="29">
        <f>IF(K1239&lt;&gt;"",IFERROR(VLOOKUP(K1239,Rabattwerte_eintragen!$A$3:$C$24,3,FALSE),0),0)</f>
        <v>0</v>
      </c>
      <c r="M1239" s="58">
        <f>IF(H1239&lt;&gt;"",H1239*(1-L1239)+I1239*(1-VLOOKUP("A1",Rabattwerte_eintragen!$A$3:$C$26,3,FALSE)),"")</f>
        <v>102.15</v>
      </c>
      <c r="N1239" s="40"/>
      <c r="O1239" s="39" t="str">
        <f t="shared" si="22"/>
        <v>Artikel online anzeigen</v>
      </c>
      <c r="P1239" s="44"/>
      <c r="Q1239" s="49" t="s">
        <v>3594</v>
      </c>
      <c r="R1239" s="37"/>
      <c r="S1239" s="55"/>
      <c r="T1239" s="40" t="s">
        <v>1145</v>
      </c>
      <c r="U1239" s="63" t="s">
        <v>4611</v>
      </c>
    </row>
    <row r="1240" spans="1:21" x14ac:dyDescent="0.25">
      <c r="A1240" s="1">
        <v>7419</v>
      </c>
      <c r="B1240" s="46" t="s">
        <v>443</v>
      </c>
      <c r="C1240" s="46" t="s">
        <v>2206</v>
      </c>
      <c r="D1240" s="46" t="s">
        <v>2310</v>
      </c>
      <c r="E1240" s="47" t="s">
        <v>1119</v>
      </c>
      <c r="F1240" s="47" t="s">
        <v>1123</v>
      </c>
      <c r="G1240" s="47">
        <v>39819</v>
      </c>
      <c r="H1240" s="57">
        <v>105.45</v>
      </c>
      <c r="I1240" s="60">
        <f>IF(R1240="UP",VLOOKUP($I$1,Änderungen!$F$1:$G$4,2,FALSE),IF(OR(ISERROR(FIND("NOVOS",B1240)),ISERROR(FIND("Design ",B1240))),IF(OR(ISERROR(FIND("thanos EVO",B1240)),ISERROR(FIND("Design ",B1240))),0,96.55),19.35))</f>
        <v>0</v>
      </c>
      <c r="J1240" s="40"/>
      <c r="K1240" s="40" t="s">
        <v>1171</v>
      </c>
      <c r="L1240" s="29">
        <f>IF(K1240&lt;&gt;"",IFERROR(VLOOKUP(K1240,Rabattwerte_eintragen!$A$3:$C$24,3,FALSE),0),0)</f>
        <v>0</v>
      </c>
      <c r="M1240" s="58">
        <f>IF(H1240&lt;&gt;"",H1240*(1-L1240)+I1240*(1-VLOOKUP("A1",Rabattwerte_eintragen!$A$3:$C$26,3,FALSE)),"")</f>
        <v>105.45</v>
      </c>
      <c r="N1240" s="40"/>
      <c r="O1240" s="39" t="str">
        <f t="shared" si="22"/>
        <v>Artikel online anzeigen</v>
      </c>
      <c r="P1240" s="44"/>
      <c r="Q1240" s="49" t="s">
        <v>3595</v>
      </c>
      <c r="R1240" s="37"/>
      <c r="S1240" s="55"/>
      <c r="T1240" s="40" t="s">
        <v>1145</v>
      </c>
      <c r="U1240" s="63" t="s">
        <v>4612</v>
      </c>
    </row>
    <row r="1241" spans="1:21" x14ac:dyDescent="0.25">
      <c r="A1241" s="1">
        <v>7421</v>
      </c>
      <c r="B1241" s="46" t="s">
        <v>444</v>
      </c>
      <c r="C1241" s="46" t="s">
        <v>2206</v>
      </c>
      <c r="D1241" s="46" t="s">
        <v>2310</v>
      </c>
      <c r="E1241" s="47" t="s">
        <v>1119</v>
      </c>
      <c r="F1241" s="47" t="s">
        <v>1123</v>
      </c>
      <c r="G1241" s="47">
        <v>39826</v>
      </c>
      <c r="H1241" s="57">
        <v>109.3</v>
      </c>
      <c r="I1241" s="60">
        <f>IF(R1241="UP",VLOOKUP($I$1,Änderungen!$F$1:$G$4,2,FALSE),IF(OR(ISERROR(FIND("NOVOS",B1241)),ISERROR(FIND("Design ",B1241))),IF(OR(ISERROR(FIND("thanos EVO",B1241)),ISERROR(FIND("Design ",B1241))),0,96.55),19.35))</f>
        <v>0</v>
      </c>
      <c r="J1241" s="40"/>
      <c r="K1241" s="40" t="s">
        <v>1171</v>
      </c>
      <c r="L1241" s="29">
        <f>IF(K1241&lt;&gt;"",IFERROR(VLOOKUP(K1241,Rabattwerte_eintragen!$A$3:$C$24,3,FALSE),0),0)</f>
        <v>0</v>
      </c>
      <c r="M1241" s="58">
        <f>IF(H1241&lt;&gt;"",H1241*(1-L1241)+I1241*(1-VLOOKUP("A1",Rabattwerte_eintragen!$A$3:$C$26,3,FALSE)),"")</f>
        <v>109.3</v>
      </c>
      <c r="N1241" s="40"/>
      <c r="O1241" s="39" t="str">
        <f t="shared" si="22"/>
        <v>Artikel online anzeigen</v>
      </c>
      <c r="P1241" s="44"/>
      <c r="Q1241" s="49" t="s">
        <v>3596</v>
      </c>
      <c r="R1241" s="37"/>
      <c r="S1241" s="55"/>
      <c r="T1241" s="40" t="s">
        <v>1145</v>
      </c>
      <c r="U1241" s="63" t="s">
        <v>4613</v>
      </c>
    </row>
    <row r="1242" spans="1:21" x14ac:dyDescent="0.25">
      <c r="A1242" s="1">
        <v>7468</v>
      </c>
      <c r="B1242" s="46" t="s">
        <v>445</v>
      </c>
      <c r="C1242" s="46" t="s">
        <v>2206</v>
      </c>
      <c r="D1242" s="46" t="s">
        <v>2310</v>
      </c>
      <c r="E1242" s="47" t="s">
        <v>1119</v>
      </c>
      <c r="F1242" s="47" t="s">
        <v>1123</v>
      </c>
      <c r="G1242" s="47">
        <v>39833</v>
      </c>
      <c r="H1242" s="57">
        <v>105.15</v>
      </c>
      <c r="I1242" s="60">
        <f>IF(R1242="UP",VLOOKUP($I$1,Änderungen!$F$1:$G$4,2,FALSE),IF(OR(ISERROR(FIND("NOVOS",B1242)),ISERROR(FIND("Design ",B1242))),IF(OR(ISERROR(FIND("thanos EVO",B1242)),ISERROR(FIND("Design ",B1242))),0,96.55),19.35))</f>
        <v>0</v>
      </c>
      <c r="J1242" s="40"/>
      <c r="K1242" s="40" t="s">
        <v>1171</v>
      </c>
      <c r="L1242" s="29">
        <f>IF(K1242&lt;&gt;"",IFERROR(VLOOKUP(K1242,Rabattwerte_eintragen!$A$3:$C$24,3,FALSE),0),0)</f>
        <v>0</v>
      </c>
      <c r="M1242" s="58">
        <f>IF(H1242&lt;&gt;"",H1242*(1-L1242)+I1242*(1-VLOOKUP("A1",Rabattwerte_eintragen!$A$3:$C$26,3,FALSE)),"")</f>
        <v>105.15</v>
      </c>
      <c r="N1242" s="40"/>
      <c r="O1242" s="39" t="str">
        <f t="shared" si="22"/>
        <v>Artikel online anzeigen</v>
      </c>
      <c r="P1242" s="44"/>
      <c r="Q1242" s="49" t="s">
        <v>3597</v>
      </c>
      <c r="R1242" s="37"/>
      <c r="S1242" s="55"/>
      <c r="T1242" s="40" t="s">
        <v>1145</v>
      </c>
      <c r="U1242" s="63" t="s">
        <v>4614</v>
      </c>
    </row>
    <row r="1243" spans="1:21" x14ac:dyDescent="0.25">
      <c r="A1243" s="1">
        <v>7469</v>
      </c>
      <c r="B1243" s="46" t="s">
        <v>446</v>
      </c>
      <c r="C1243" s="46" t="s">
        <v>2206</v>
      </c>
      <c r="D1243" s="46" t="s">
        <v>2310</v>
      </c>
      <c r="E1243" s="47" t="s">
        <v>1119</v>
      </c>
      <c r="F1243" s="47" t="s">
        <v>1123</v>
      </c>
      <c r="G1243" s="47">
        <v>39840</v>
      </c>
      <c r="H1243" s="57">
        <v>108.55000000000001</v>
      </c>
      <c r="I1243" s="60">
        <f>IF(R1243="UP",VLOOKUP($I$1,Änderungen!$F$1:$G$4,2,FALSE),IF(OR(ISERROR(FIND("NOVOS",B1243)),ISERROR(FIND("Design ",B1243))),IF(OR(ISERROR(FIND("thanos EVO",B1243)),ISERROR(FIND("Design ",B1243))),0,96.55),19.35))</f>
        <v>0</v>
      </c>
      <c r="J1243" s="40"/>
      <c r="K1243" s="40" t="s">
        <v>1171</v>
      </c>
      <c r="L1243" s="29">
        <f>IF(K1243&lt;&gt;"",IFERROR(VLOOKUP(K1243,Rabattwerte_eintragen!$A$3:$C$24,3,FALSE),0),0)</f>
        <v>0</v>
      </c>
      <c r="M1243" s="58">
        <f>IF(H1243&lt;&gt;"",H1243*(1-L1243)+I1243*(1-VLOOKUP("A1",Rabattwerte_eintragen!$A$3:$C$26,3,FALSE)),"")</f>
        <v>108.55000000000001</v>
      </c>
      <c r="N1243" s="40"/>
      <c r="O1243" s="39" t="str">
        <f t="shared" si="22"/>
        <v>Artikel online anzeigen</v>
      </c>
      <c r="P1243" s="44"/>
      <c r="Q1243" s="49" t="s">
        <v>3598</v>
      </c>
      <c r="R1243" s="37"/>
      <c r="S1243" s="55"/>
      <c r="T1243" s="40" t="s">
        <v>1145</v>
      </c>
      <c r="U1243" s="63" t="s">
        <v>4615</v>
      </c>
    </row>
    <row r="1244" spans="1:21" x14ac:dyDescent="0.25">
      <c r="A1244" s="1">
        <v>7470</v>
      </c>
      <c r="B1244" s="46" t="s">
        <v>447</v>
      </c>
      <c r="C1244" s="46" t="s">
        <v>2206</v>
      </c>
      <c r="D1244" s="46" t="s">
        <v>2310</v>
      </c>
      <c r="E1244" s="47" t="s">
        <v>1119</v>
      </c>
      <c r="F1244" s="47" t="s">
        <v>1123</v>
      </c>
      <c r="G1244" s="47">
        <v>39857</v>
      </c>
      <c r="H1244" s="57">
        <v>111.8</v>
      </c>
      <c r="I1244" s="60">
        <f>IF(R1244="UP",VLOOKUP($I$1,Änderungen!$F$1:$G$4,2,FALSE),IF(OR(ISERROR(FIND("NOVOS",B1244)),ISERROR(FIND("Design ",B1244))),IF(OR(ISERROR(FIND("thanos EVO",B1244)),ISERROR(FIND("Design ",B1244))),0,96.55),19.35))</f>
        <v>0</v>
      </c>
      <c r="J1244" s="40"/>
      <c r="K1244" s="40" t="s">
        <v>1171</v>
      </c>
      <c r="L1244" s="29">
        <f>IF(K1244&lt;&gt;"",IFERROR(VLOOKUP(K1244,Rabattwerte_eintragen!$A$3:$C$24,3,FALSE),0),0)</f>
        <v>0</v>
      </c>
      <c r="M1244" s="58">
        <f>IF(H1244&lt;&gt;"",H1244*(1-L1244)+I1244*(1-VLOOKUP("A1",Rabattwerte_eintragen!$A$3:$C$26,3,FALSE)),"")</f>
        <v>111.8</v>
      </c>
      <c r="N1244" s="40"/>
      <c r="O1244" s="39" t="str">
        <f t="shared" si="22"/>
        <v>Artikel online anzeigen</v>
      </c>
      <c r="P1244" s="44"/>
      <c r="Q1244" s="49" t="s">
        <v>3599</v>
      </c>
      <c r="R1244" s="37"/>
      <c r="S1244" s="55"/>
      <c r="T1244" s="40" t="s">
        <v>1145</v>
      </c>
      <c r="U1244" s="63" t="s">
        <v>4616</v>
      </c>
    </row>
    <row r="1245" spans="1:21" x14ac:dyDescent="0.25">
      <c r="A1245" s="1">
        <v>7471</v>
      </c>
      <c r="B1245" s="46" t="s">
        <v>448</v>
      </c>
      <c r="C1245" s="46" t="s">
        <v>2206</v>
      </c>
      <c r="D1245" s="46" t="s">
        <v>2310</v>
      </c>
      <c r="E1245" s="47" t="s">
        <v>1119</v>
      </c>
      <c r="F1245" s="47" t="s">
        <v>1123</v>
      </c>
      <c r="G1245" s="47">
        <v>39864</v>
      </c>
      <c r="H1245" s="57">
        <v>115.7</v>
      </c>
      <c r="I1245" s="60">
        <f>IF(R1245="UP",VLOOKUP($I$1,Änderungen!$F$1:$G$4,2,FALSE),IF(OR(ISERROR(FIND("NOVOS",B1245)),ISERROR(FIND("Design ",B1245))),IF(OR(ISERROR(FIND("thanos EVO",B1245)),ISERROR(FIND("Design ",B1245))),0,96.55),19.35))</f>
        <v>0</v>
      </c>
      <c r="J1245" s="40"/>
      <c r="K1245" s="40" t="s">
        <v>1171</v>
      </c>
      <c r="L1245" s="29">
        <f>IF(K1245&lt;&gt;"",IFERROR(VLOOKUP(K1245,Rabattwerte_eintragen!$A$3:$C$24,3,FALSE),0),0)</f>
        <v>0</v>
      </c>
      <c r="M1245" s="58">
        <f>IF(H1245&lt;&gt;"",H1245*(1-L1245)+I1245*(1-VLOOKUP("A1",Rabattwerte_eintragen!$A$3:$C$26,3,FALSE)),"")</f>
        <v>115.7</v>
      </c>
      <c r="N1245" s="40"/>
      <c r="O1245" s="39" t="str">
        <f t="shared" si="22"/>
        <v>Artikel online anzeigen</v>
      </c>
      <c r="P1245" s="44"/>
      <c r="Q1245" s="49" t="s">
        <v>3600</v>
      </c>
      <c r="R1245" s="37"/>
      <c r="S1245" s="55"/>
      <c r="T1245" s="40" t="s">
        <v>1145</v>
      </c>
      <c r="U1245" s="63" t="s">
        <v>4617</v>
      </c>
    </row>
    <row r="1246" spans="1:21" x14ac:dyDescent="0.25">
      <c r="A1246" s="1">
        <v>7503</v>
      </c>
      <c r="B1246" s="46" t="s">
        <v>1742</v>
      </c>
      <c r="C1246" s="46" t="s">
        <v>2206</v>
      </c>
      <c r="D1246" s="46" t="s">
        <v>2310</v>
      </c>
      <c r="E1246" s="47" t="s">
        <v>1119</v>
      </c>
      <c r="F1246" s="47" t="s">
        <v>1123</v>
      </c>
      <c r="G1246" s="47">
        <v>40037</v>
      </c>
      <c r="H1246" s="57">
        <v>96.25</v>
      </c>
      <c r="I1246" s="60">
        <f>IF(R1246="UP",VLOOKUP($I$1,Änderungen!$F$1:$G$4,2,FALSE),IF(OR(ISERROR(FIND("NOVOS",B1246)),ISERROR(FIND("Design ",B1246))),IF(OR(ISERROR(FIND("thanos EVO",B1246)),ISERROR(FIND("Design ",B1246))),0,96.55),19.35))</f>
        <v>0</v>
      </c>
      <c r="J1246" s="40"/>
      <c r="K1246" s="40" t="s">
        <v>1171</v>
      </c>
      <c r="L1246" s="29">
        <f>IF(K1246&lt;&gt;"",IFERROR(VLOOKUP(K1246,Rabattwerte_eintragen!$A$3:$C$24,3,FALSE),0),0)</f>
        <v>0</v>
      </c>
      <c r="M1246" s="58">
        <f>IF(H1246&lt;&gt;"",H1246*(1-L1246)+I1246*(1-VLOOKUP("A1",Rabattwerte_eintragen!$A$3:$C$26,3,FALSE)),"")</f>
        <v>96.25</v>
      </c>
      <c r="N1246" s="40"/>
      <c r="O1246" s="39" t="str">
        <f t="shared" si="22"/>
        <v>Artikel online anzeigen</v>
      </c>
      <c r="P1246" s="44"/>
      <c r="Q1246" s="49" t="s">
        <v>3601</v>
      </c>
      <c r="R1246" s="37"/>
      <c r="S1246" s="55"/>
      <c r="T1246" s="40" t="s">
        <v>1145</v>
      </c>
      <c r="U1246" s="63" t="s">
        <v>4618</v>
      </c>
    </row>
    <row r="1247" spans="1:21" x14ac:dyDescent="0.25">
      <c r="A1247" s="1">
        <v>7504</v>
      </c>
      <c r="B1247" s="46" t="s">
        <v>1743</v>
      </c>
      <c r="C1247" s="46" t="s">
        <v>2206</v>
      </c>
      <c r="D1247" s="46" t="s">
        <v>2310</v>
      </c>
      <c r="E1247" s="47" t="s">
        <v>1119</v>
      </c>
      <c r="F1247" s="47" t="s">
        <v>1123</v>
      </c>
      <c r="G1247" s="47">
        <v>40044</v>
      </c>
      <c r="H1247" s="57">
        <v>99.65</v>
      </c>
      <c r="I1247" s="60">
        <f>IF(R1247="UP",VLOOKUP($I$1,Änderungen!$F$1:$G$4,2,FALSE),IF(OR(ISERROR(FIND("NOVOS",B1247)),ISERROR(FIND("Design ",B1247))),IF(OR(ISERROR(FIND("thanos EVO",B1247)),ISERROR(FIND("Design ",B1247))),0,96.55),19.35))</f>
        <v>0</v>
      </c>
      <c r="J1247" s="40"/>
      <c r="K1247" s="40" t="s">
        <v>1171</v>
      </c>
      <c r="L1247" s="29">
        <f>IF(K1247&lt;&gt;"",IFERROR(VLOOKUP(K1247,Rabattwerte_eintragen!$A$3:$C$24,3,FALSE),0),0)</f>
        <v>0</v>
      </c>
      <c r="M1247" s="58">
        <f>IF(H1247&lt;&gt;"",H1247*(1-L1247)+I1247*(1-VLOOKUP("A1",Rabattwerte_eintragen!$A$3:$C$26,3,FALSE)),"")</f>
        <v>99.65</v>
      </c>
      <c r="N1247" s="40"/>
      <c r="O1247" s="39" t="str">
        <f t="shared" si="22"/>
        <v>Artikel online anzeigen</v>
      </c>
      <c r="P1247" s="44"/>
      <c r="Q1247" s="49" t="s">
        <v>3602</v>
      </c>
      <c r="R1247" s="37"/>
      <c r="S1247" s="55"/>
      <c r="T1247" s="40" t="s">
        <v>1145</v>
      </c>
      <c r="U1247" s="63" t="s">
        <v>4619</v>
      </c>
    </row>
    <row r="1248" spans="1:21" x14ac:dyDescent="0.25">
      <c r="A1248" s="1">
        <v>7505</v>
      </c>
      <c r="B1248" s="46" t="s">
        <v>1744</v>
      </c>
      <c r="C1248" s="46" t="s">
        <v>2206</v>
      </c>
      <c r="D1248" s="46" t="s">
        <v>2310</v>
      </c>
      <c r="E1248" s="47" t="s">
        <v>1119</v>
      </c>
      <c r="F1248" s="47" t="s">
        <v>1123</v>
      </c>
      <c r="G1248" s="47">
        <v>40051</v>
      </c>
      <c r="H1248" s="57">
        <v>102.89999999999999</v>
      </c>
      <c r="I1248" s="60">
        <f>IF(R1248="UP",VLOOKUP($I$1,Änderungen!$F$1:$G$4,2,FALSE),IF(OR(ISERROR(FIND("NOVOS",B1248)),ISERROR(FIND("Design ",B1248))),IF(OR(ISERROR(FIND("thanos EVO",B1248)),ISERROR(FIND("Design ",B1248))),0,96.55),19.35))</f>
        <v>0</v>
      </c>
      <c r="J1248" s="40"/>
      <c r="K1248" s="40" t="s">
        <v>1171</v>
      </c>
      <c r="L1248" s="29">
        <f>IF(K1248&lt;&gt;"",IFERROR(VLOOKUP(K1248,Rabattwerte_eintragen!$A$3:$C$24,3,FALSE),0),0)</f>
        <v>0</v>
      </c>
      <c r="M1248" s="58">
        <f>IF(H1248&lt;&gt;"",H1248*(1-L1248)+I1248*(1-VLOOKUP("A1",Rabattwerte_eintragen!$A$3:$C$26,3,FALSE)),"")</f>
        <v>102.89999999999999</v>
      </c>
      <c r="N1248" s="40"/>
      <c r="O1248" s="39" t="str">
        <f t="shared" si="22"/>
        <v>Artikel online anzeigen</v>
      </c>
      <c r="P1248" s="44"/>
      <c r="Q1248" s="49" t="s">
        <v>3603</v>
      </c>
      <c r="R1248" s="37"/>
      <c r="S1248" s="55"/>
      <c r="T1248" s="40" t="s">
        <v>1145</v>
      </c>
      <c r="U1248" s="63" t="s">
        <v>4620</v>
      </c>
    </row>
    <row r="1249" spans="1:21" x14ac:dyDescent="0.25">
      <c r="A1249" s="1">
        <v>7506</v>
      </c>
      <c r="B1249" s="46" t="s">
        <v>6137</v>
      </c>
      <c r="C1249" s="46" t="s">
        <v>2206</v>
      </c>
      <c r="D1249" s="46" t="s">
        <v>2310</v>
      </c>
      <c r="E1249" s="47" t="s">
        <v>1119</v>
      </c>
      <c r="F1249" s="47" t="s">
        <v>1123</v>
      </c>
      <c r="G1249" s="47">
        <v>40068</v>
      </c>
      <c r="H1249" s="57">
        <v>106.75</v>
      </c>
      <c r="I1249" s="60">
        <f>IF(R1249="UP",VLOOKUP($I$1,Änderungen!$F$1:$G$4,2,FALSE),IF(OR(ISERROR(FIND("NOVOS",B1249)),ISERROR(FIND("Design ",B1249))),IF(OR(ISERROR(FIND("thanos EVO",B1249)),ISERROR(FIND("Design ",B1249))),0,96.55),19.35))</f>
        <v>0</v>
      </c>
      <c r="J1249" s="40"/>
      <c r="K1249" s="40" t="s">
        <v>1171</v>
      </c>
      <c r="L1249" s="29">
        <f>IF(K1249&lt;&gt;"",IFERROR(VLOOKUP(K1249,Rabattwerte_eintragen!$A$3:$C$24,3,FALSE),0),0)</f>
        <v>0</v>
      </c>
      <c r="M1249" s="58">
        <f>IF(H1249&lt;&gt;"",H1249*(1-L1249)+I1249*(1-VLOOKUP("A1",Rabattwerte_eintragen!$A$3:$C$26,3,FALSE)),"")</f>
        <v>106.75</v>
      </c>
      <c r="N1249" s="40"/>
      <c r="O1249" s="39" t="str">
        <f t="shared" ref="O1249" si="23">IF(Q1249&lt;&gt;"",HYPERLINK(Q1249, "Artikel online anzeigen"),"")</f>
        <v>Artikel online anzeigen</v>
      </c>
      <c r="P1249" s="44"/>
      <c r="Q1249" s="49" t="s">
        <v>6138</v>
      </c>
      <c r="R1249" s="37"/>
      <c r="S1249" s="55"/>
      <c r="T1249" s="40" t="s">
        <v>1145</v>
      </c>
      <c r="U1249" s="63" t="s">
        <v>4620</v>
      </c>
    </row>
    <row r="1250" spans="1:21" x14ac:dyDescent="0.25">
      <c r="A1250" s="1">
        <v>7511</v>
      </c>
      <c r="B1250" s="46" t="s">
        <v>449</v>
      </c>
      <c r="C1250" s="46" t="s">
        <v>2206</v>
      </c>
      <c r="D1250" s="46" t="s">
        <v>2310</v>
      </c>
      <c r="E1250" s="47" t="s">
        <v>1119</v>
      </c>
      <c r="F1250" s="47" t="s">
        <v>1123</v>
      </c>
      <c r="G1250" s="47">
        <v>350983</v>
      </c>
      <c r="H1250" s="57">
        <v>230.9</v>
      </c>
      <c r="I1250" s="60">
        <f>IF(R1250="UP",VLOOKUP($I$1,Änderungen!$F$1:$G$4,2,FALSE),IF(OR(ISERROR(FIND("NOVOS",B1250)),ISERROR(FIND("Design ",B1250))),IF(OR(ISERROR(FIND("thanos EVO",B1250)),ISERROR(FIND("Design ",B1250))),0,96.55),19.35))</f>
        <v>0</v>
      </c>
      <c r="J1250" s="40"/>
      <c r="K1250" s="40" t="s">
        <v>1171</v>
      </c>
      <c r="L1250" s="29">
        <f>IF(K1250&lt;&gt;"",IFERROR(VLOOKUP(K1250,Rabattwerte_eintragen!$A$3:$C$24,3,FALSE),0),0)</f>
        <v>0</v>
      </c>
      <c r="M1250" s="58">
        <f>IF(H1250&lt;&gt;"",H1250*(1-L1250)+I1250*(1-VLOOKUP("A1",Rabattwerte_eintragen!$A$3:$C$26,3,FALSE)),"")</f>
        <v>230.9</v>
      </c>
      <c r="N1250" s="40"/>
      <c r="O1250" s="39" t="str">
        <f t="shared" si="22"/>
        <v>Artikel online anzeigen</v>
      </c>
      <c r="P1250" s="44"/>
      <c r="Q1250" s="49" t="s">
        <v>3604</v>
      </c>
      <c r="R1250" s="37"/>
      <c r="S1250" s="55"/>
      <c r="T1250" s="40" t="s">
        <v>1145</v>
      </c>
      <c r="U1250" s="63" t="s">
        <v>4621</v>
      </c>
    </row>
    <row r="1251" spans="1:21" x14ac:dyDescent="0.25">
      <c r="A1251" s="1">
        <v>7512</v>
      </c>
      <c r="B1251" s="46" t="s">
        <v>450</v>
      </c>
      <c r="C1251" s="46" t="s">
        <v>2206</v>
      </c>
      <c r="D1251" s="46" t="s">
        <v>2310</v>
      </c>
      <c r="E1251" s="47" t="s">
        <v>1119</v>
      </c>
      <c r="F1251" s="47" t="s">
        <v>1123</v>
      </c>
      <c r="G1251" s="47">
        <v>351010</v>
      </c>
      <c r="H1251" s="57">
        <v>233.15</v>
      </c>
      <c r="I1251" s="60">
        <f>IF(R1251="UP",VLOOKUP($I$1,Änderungen!$F$1:$G$4,2,FALSE),IF(OR(ISERROR(FIND("NOVOS",B1251)),ISERROR(FIND("Design ",B1251))),IF(OR(ISERROR(FIND("thanos EVO",B1251)),ISERROR(FIND("Design ",B1251))),0,96.55),19.35))</f>
        <v>0</v>
      </c>
      <c r="J1251" s="40"/>
      <c r="K1251" s="40" t="s">
        <v>1171</v>
      </c>
      <c r="L1251" s="29">
        <f>IF(K1251&lt;&gt;"",IFERROR(VLOOKUP(K1251,Rabattwerte_eintragen!$A$3:$C$24,3,FALSE),0),0)</f>
        <v>0</v>
      </c>
      <c r="M1251" s="58">
        <f>IF(H1251&lt;&gt;"",H1251*(1-L1251)+I1251*(1-VLOOKUP("A1",Rabattwerte_eintragen!$A$3:$C$26,3,FALSE)),"")</f>
        <v>233.15</v>
      </c>
      <c r="N1251" s="40"/>
      <c r="O1251" s="39" t="str">
        <f t="shared" si="22"/>
        <v>Artikel online anzeigen</v>
      </c>
      <c r="P1251" s="44"/>
      <c r="Q1251" s="49" t="s">
        <v>3605</v>
      </c>
      <c r="R1251" s="37"/>
      <c r="S1251" s="55"/>
      <c r="T1251" s="40" t="s">
        <v>1145</v>
      </c>
      <c r="U1251" s="63" t="s">
        <v>4622</v>
      </c>
    </row>
    <row r="1252" spans="1:21" x14ac:dyDescent="0.25">
      <c r="A1252" s="1">
        <v>7513</v>
      </c>
      <c r="B1252" s="46" t="s">
        <v>451</v>
      </c>
      <c r="C1252" s="46" t="s">
        <v>2206</v>
      </c>
      <c r="D1252" s="46" t="s">
        <v>2310</v>
      </c>
      <c r="E1252" s="47" t="s">
        <v>1119</v>
      </c>
      <c r="F1252" s="47" t="s">
        <v>1123</v>
      </c>
      <c r="G1252" s="47">
        <v>277860</v>
      </c>
      <c r="H1252" s="57">
        <v>235.65</v>
      </c>
      <c r="I1252" s="60">
        <f>IF(R1252="UP",VLOOKUP($I$1,Änderungen!$F$1:$G$4,2,FALSE),IF(OR(ISERROR(FIND("NOVOS",B1252)),ISERROR(FIND("Design ",B1252))),IF(OR(ISERROR(FIND("thanos EVO",B1252)),ISERROR(FIND("Design ",B1252))),0,96.55),19.35))</f>
        <v>0</v>
      </c>
      <c r="J1252" s="40"/>
      <c r="K1252" s="40" t="s">
        <v>1171</v>
      </c>
      <c r="L1252" s="29">
        <f>IF(K1252&lt;&gt;"",IFERROR(VLOOKUP(K1252,Rabattwerte_eintragen!$A$3:$C$24,3,FALSE),0),0)</f>
        <v>0</v>
      </c>
      <c r="M1252" s="58">
        <f>IF(H1252&lt;&gt;"",H1252*(1-L1252)+I1252*(1-VLOOKUP("A1",Rabattwerte_eintragen!$A$3:$C$26,3,FALSE)),"")</f>
        <v>235.65</v>
      </c>
      <c r="N1252" s="40"/>
      <c r="O1252" s="39" t="str">
        <f t="shared" si="22"/>
        <v>Artikel online anzeigen</v>
      </c>
      <c r="P1252" s="44"/>
      <c r="Q1252" s="49" t="s">
        <v>3606</v>
      </c>
      <c r="R1252" s="37"/>
      <c r="S1252" s="55"/>
      <c r="T1252" s="40" t="s">
        <v>1145</v>
      </c>
      <c r="U1252" s="63" t="s">
        <v>4623</v>
      </c>
    </row>
    <row r="1253" spans="1:21" x14ac:dyDescent="0.25">
      <c r="A1253" s="1">
        <v>7514</v>
      </c>
      <c r="B1253" s="46" t="s">
        <v>452</v>
      </c>
      <c r="C1253" s="46" t="s">
        <v>2206</v>
      </c>
      <c r="D1253" s="46" t="s">
        <v>2310</v>
      </c>
      <c r="E1253" s="47" t="s">
        <v>1119</v>
      </c>
      <c r="F1253" s="47" t="s">
        <v>1123</v>
      </c>
      <c r="G1253" s="47">
        <v>286879</v>
      </c>
      <c r="H1253" s="57">
        <v>238.2</v>
      </c>
      <c r="I1253" s="60">
        <f>IF(R1253="UP",VLOOKUP($I$1,Änderungen!$F$1:$G$4,2,FALSE),IF(OR(ISERROR(FIND("NOVOS",B1253)),ISERROR(FIND("Design ",B1253))),IF(OR(ISERROR(FIND("thanos EVO",B1253)),ISERROR(FIND("Design ",B1253))),0,96.55),19.35))</f>
        <v>0</v>
      </c>
      <c r="J1253" s="40"/>
      <c r="K1253" s="40" t="s">
        <v>1171</v>
      </c>
      <c r="L1253" s="29">
        <f>IF(K1253&lt;&gt;"",IFERROR(VLOOKUP(K1253,Rabattwerte_eintragen!$A$3:$C$24,3,FALSE),0),0)</f>
        <v>0</v>
      </c>
      <c r="M1253" s="58">
        <f>IF(H1253&lt;&gt;"",H1253*(1-L1253)+I1253*(1-VLOOKUP("A1",Rabattwerte_eintragen!$A$3:$C$26,3,FALSE)),"")</f>
        <v>238.2</v>
      </c>
      <c r="N1253" s="40"/>
      <c r="O1253" s="39" t="str">
        <f t="shared" si="22"/>
        <v>Artikel online anzeigen</v>
      </c>
      <c r="P1253" s="44"/>
      <c r="Q1253" s="49" t="s">
        <v>3607</v>
      </c>
      <c r="R1253" s="37"/>
      <c r="S1253" s="55"/>
      <c r="T1253" s="40" t="s">
        <v>1145</v>
      </c>
      <c r="U1253" s="63" t="s">
        <v>4624</v>
      </c>
    </row>
    <row r="1254" spans="1:21" x14ac:dyDescent="0.25">
      <c r="A1254" s="1">
        <v>7515</v>
      </c>
      <c r="B1254" s="46" t="s">
        <v>453</v>
      </c>
      <c r="C1254" s="46" t="s">
        <v>2206</v>
      </c>
      <c r="D1254" s="46" t="s">
        <v>2310</v>
      </c>
      <c r="E1254" s="47" t="s">
        <v>1119</v>
      </c>
      <c r="F1254" s="47" t="s">
        <v>1123</v>
      </c>
      <c r="G1254" s="47">
        <v>332453</v>
      </c>
      <c r="H1254" s="57">
        <v>230.9</v>
      </c>
      <c r="I1254" s="60">
        <f>IF(R1254="UP",VLOOKUP($I$1,Änderungen!$F$1:$G$4,2,FALSE),IF(OR(ISERROR(FIND("NOVOS",B1254)),ISERROR(FIND("Design ",B1254))),IF(OR(ISERROR(FIND("thanos EVO",B1254)),ISERROR(FIND("Design ",B1254))),0,96.55),19.35))</f>
        <v>0</v>
      </c>
      <c r="J1254" s="40"/>
      <c r="K1254" s="40" t="s">
        <v>1171</v>
      </c>
      <c r="L1254" s="29">
        <f>IF(K1254&lt;&gt;"",IFERROR(VLOOKUP(K1254,Rabattwerte_eintragen!$A$3:$C$24,3,FALSE),0),0)</f>
        <v>0</v>
      </c>
      <c r="M1254" s="58">
        <f>IF(H1254&lt;&gt;"",H1254*(1-L1254)+I1254*(1-VLOOKUP("A1",Rabattwerte_eintragen!$A$3:$C$26,3,FALSE)),"")</f>
        <v>230.9</v>
      </c>
      <c r="N1254" s="40"/>
      <c r="O1254" s="39" t="str">
        <f t="shared" si="22"/>
        <v>Artikel online anzeigen</v>
      </c>
      <c r="P1254" s="44"/>
      <c r="Q1254" s="49" t="s">
        <v>3608</v>
      </c>
      <c r="R1254" s="37"/>
      <c r="S1254" s="55"/>
      <c r="T1254" s="40" t="s">
        <v>1145</v>
      </c>
      <c r="U1254" s="63" t="s">
        <v>4625</v>
      </c>
    </row>
    <row r="1255" spans="1:21" x14ac:dyDescent="0.25">
      <c r="A1255" s="1">
        <v>7516</v>
      </c>
      <c r="B1255" s="46" t="s">
        <v>454</v>
      </c>
      <c r="C1255" s="46" t="s">
        <v>2206</v>
      </c>
      <c r="D1255" s="46" t="s">
        <v>2310</v>
      </c>
      <c r="E1255" s="47" t="s">
        <v>1119</v>
      </c>
      <c r="F1255" s="47" t="s">
        <v>1123</v>
      </c>
      <c r="G1255" s="47">
        <v>326711</v>
      </c>
      <c r="H1255" s="57">
        <v>233.15</v>
      </c>
      <c r="I1255" s="60">
        <f>IF(R1255="UP",VLOOKUP($I$1,Änderungen!$F$1:$G$4,2,FALSE),IF(OR(ISERROR(FIND("NOVOS",B1255)),ISERROR(FIND("Design ",B1255))),IF(OR(ISERROR(FIND("thanos EVO",B1255)),ISERROR(FIND("Design ",B1255))),0,96.55),19.35))</f>
        <v>0</v>
      </c>
      <c r="J1255" s="40"/>
      <c r="K1255" s="40" t="s">
        <v>1171</v>
      </c>
      <c r="L1255" s="29">
        <f>IF(K1255&lt;&gt;"",IFERROR(VLOOKUP(K1255,Rabattwerte_eintragen!$A$3:$C$24,3,FALSE),0),0)</f>
        <v>0</v>
      </c>
      <c r="M1255" s="58">
        <f>IF(H1255&lt;&gt;"",H1255*(1-L1255)+I1255*(1-VLOOKUP("A1",Rabattwerte_eintragen!$A$3:$C$26,3,FALSE)),"")</f>
        <v>233.15</v>
      </c>
      <c r="N1255" s="40"/>
      <c r="O1255" s="39" t="str">
        <f t="shared" si="22"/>
        <v>Artikel online anzeigen</v>
      </c>
      <c r="P1255" s="44"/>
      <c r="Q1255" s="49" t="s">
        <v>3609</v>
      </c>
      <c r="R1255" s="37"/>
      <c r="S1255" s="55"/>
      <c r="T1255" s="40" t="s">
        <v>1145</v>
      </c>
      <c r="U1255" s="63" t="s">
        <v>4626</v>
      </c>
    </row>
    <row r="1256" spans="1:21" x14ac:dyDescent="0.25">
      <c r="A1256" s="1">
        <v>7517</v>
      </c>
      <c r="B1256" s="46" t="s">
        <v>455</v>
      </c>
      <c r="C1256" s="46" t="s">
        <v>2206</v>
      </c>
      <c r="D1256" s="46" t="s">
        <v>2310</v>
      </c>
      <c r="E1256" s="47" t="s">
        <v>1119</v>
      </c>
      <c r="F1256" s="47" t="s">
        <v>1123</v>
      </c>
      <c r="G1256" s="47">
        <v>351096</v>
      </c>
      <c r="H1256" s="57">
        <v>235.65</v>
      </c>
      <c r="I1256" s="60">
        <f>IF(R1256="UP",VLOOKUP($I$1,Änderungen!$F$1:$G$4,2,FALSE),IF(OR(ISERROR(FIND("NOVOS",B1256)),ISERROR(FIND("Design ",B1256))),IF(OR(ISERROR(FIND("thanos EVO",B1256)),ISERROR(FIND("Design ",B1256))),0,96.55),19.35))</f>
        <v>0</v>
      </c>
      <c r="J1256" s="40"/>
      <c r="K1256" s="40" t="s">
        <v>1171</v>
      </c>
      <c r="L1256" s="29">
        <f>IF(K1256&lt;&gt;"",IFERROR(VLOOKUP(K1256,Rabattwerte_eintragen!$A$3:$C$24,3,FALSE),0),0)</f>
        <v>0</v>
      </c>
      <c r="M1256" s="58">
        <f>IF(H1256&lt;&gt;"",H1256*(1-L1256)+I1256*(1-VLOOKUP("A1",Rabattwerte_eintragen!$A$3:$C$26,3,FALSE)),"")</f>
        <v>235.65</v>
      </c>
      <c r="N1256" s="40"/>
      <c r="O1256" s="39" t="str">
        <f t="shared" si="22"/>
        <v>Artikel online anzeigen</v>
      </c>
      <c r="P1256" s="44"/>
      <c r="Q1256" s="49" t="s">
        <v>3610</v>
      </c>
      <c r="R1256" s="37"/>
      <c r="S1256" s="55"/>
      <c r="T1256" s="40" t="s">
        <v>1145</v>
      </c>
      <c r="U1256" s="63" t="s">
        <v>4627</v>
      </c>
    </row>
    <row r="1257" spans="1:21" x14ac:dyDescent="0.25">
      <c r="A1257" s="1">
        <v>7518</v>
      </c>
      <c r="B1257" s="46" t="s">
        <v>456</v>
      </c>
      <c r="C1257" s="46" t="s">
        <v>2206</v>
      </c>
      <c r="D1257" s="46" t="s">
        <v>2310</v>
      </c>
      <c r="E1257" s="47" t="s">
        <v>1119</v>
      </c>
      <c r="F1257" s="47" t="s">
        <v>1123</v>
      </c>
      <c r="G1257" s="47">
        <v>347242</v>
      </c>
      <c r="H1257" s="57">
        <v>238.2</v>
      </c>
      <c r="I1257" s="60">
        <f>IF(R1257="UP",VLOOKUP($I$1,Änderungen!$F$1:$G$4,2,FALSE),IF(OR(ISERROR(FIND("NOVOS",B1257)),ISERROR(FIND("Design ",B1257))),IF(OR(ISERROR(FIND("thanos EVO",B1257)),ISERROR(FIND("Design ",B1257))),0,96.55),19.35))</f>
        <v>0</v>
      </c>
      <c r="J1257" s="40"/>
      <c r="K1257" s="40" t="s">
        <v>1171</v>
      </c>
      <c r="L1257" s="29">
        <f>IF(K1257&lt;&gt;"",IFERROR(VLOOKUP(K1257,Rabattwerte_eintragen!$A$3:$C$24,3,FALSE),0),0)</f>
        <v>0</v>
      </c>
      <c r="M1257" s="58">
        <f>IF(H1257&lt;&gt;"",H1257*(1-L1257)+I1257*(1-VLOOKUP("A1",Rabattwerte_eintragen!$A$3:$C$26,3,FALSE)),"")</f>
        <v>238.2</v>
      </c>
      <c r="N1257" s="40"/>
      <c r="O1257" s="39" t="str">
        <f t="shared" si="22"/>
        <v>Artikel online anzeigen</v>
      </c>
      <c r="P1257" s="44"/>
      <c r="Q1257" s="49" t="s">
        <v>3611</v>
      </c>
      <c r="R1257" s="37"/>
      <c r="S1257" s="55"/>
      <c r="T1257" s="40" t="s">
        <v>1145</v>
      </c>
      <c r="U1257" s="63" t="s">
        <v>4628</v>
      </c>
    </row>
    <row r="1258" spans="1:21" x14ac:dyDescent="0.25">
      <c r="A1258" s="1">
        <v>7519</v>
      </c>
      <c r="B1258" s="46" t="s">
        <v>457</v>
      </c>
      <c r="C1258" s="46" t="s">
        <v>2206</v>
      </c>
      <c r="D1258" s="46" t="s">
        <v>2310</v>
      </c>
      <c r="E1258" s="47" t="s">
        <v>1119</v>
      </c>
      <c r="F1258" s="47" t="s">
        <v>1123</v>
      </c>
      <c r="G1258" s="47">
        <v>272315</v>
      </c>
      <c r="H1258" s="57">
        <v>230.9</v>
      </c>
      <c r="I1258" s="60">
        <f>IF(R1258="UP",VLOOKUP($I$1,Änderungen!$F$1:$G$4,2,FALSE),IF(OR(ISERROR(FIND("NOVOS",B1258)),ISERROR(FIND("Design ",B1258))),IF(OR(ISERROR(FIND("thanos EVO",B1258)),ISERROR(FIND("Design ",B1258))),0,96.55),19.35))</f>
        <v>0</v>
      </c>
      <c r="J1258" s="40"/>
      <c r="K1258" s="40" t="s">
        <v>1171</v>
      </c>
      <c r="L1258" s="29">
        <f>IF(K1258&lt;&gt;"",IFERROR(VLOOKUP(K1258,Rabattwerte_eintragen!$A$3:$C$24,3,FALSE),0),0)</f>
        <v>0</v>
      </c>
      <c r="M1258" s="58">
        <f>IF(H1258&lt;&gt;"",H1258*(1-L1258)+I1258*(1-VLOOKUP("A1",Rabattwerte_eintragen!$A$3:$C$26,3,FALSE)),"")</f>
        <v>230.9</v>
      </c>
      <c r="N1258" s="40"/>
      <c r="O1258" s="39" t="str">
        <f t="shared" si="22"/>
        <v>Artikel online anzeigen</v>
      </c>
      <c r="P1258" s="44"/>
      <c r="Q1258" s="49" t="s">
        <v>3612</v>
      </c>
      <c r="R1258" s="37"/>
      <c r="S1258" s="55"/>
      <c r="T1258" s="40" t="s">
        <v>1145</v>
      </c>
      <c r="U1258" s="63" t="s">
        <v>4629</v>
      </c>
    </row>
    <row r="1259" spans="1:21" x14ac:dyDescent="0.25">
      <c r="A1259" s="1">
        <v>7520</v>
      </c>
      <c r="B1259" s="46" t="s">
        <v>458</v>
      </c>
      <c r="C1259" s="46" t="s">
        <v>2206</v>
      </c>
      <c r="D1259" s="46" t="s">
        <v>2310</v>
      </c>
      <c r="E1259" s="47" t="s">
        <v>1119</v>
      </c>
      <c r="F1259" s="47" t="s">
        <v>1123</v>
      </c>
      <c r="G1259" s="47">
        <v>351027</v>
      </c>
      <c r="H1259" s="57">
        <v>233.15</v>
      </c>
      <c r="I1259" s="60">
        <f>IF(R1259="UP",VLOOKUP($I$1,Änderungen!$F$1:$G$4,2,FALSE),IF(OR(ISERROR(FIND("NOVOS",B1259)),ISERROR(FIND("Design ",B1259))),IF(OR(ISERROR(FIND("thanos EVO",B1259)),ISERROR(FIND("Design ",B1259))),0,96.55),19.35))</f>
        <v>0</v>
      </c>
      <c r="J1259" s="40"/>
      <c r="K1259" s="40" t="s">
        <v>1171</v>
      </c>
      <c r="L1259" s="29">
        <f>IF(K1259&lt;&gt;"",IFERROR(VLOOKUP(K1259,Rabattwerte_eintragen!$A$3:$C$24,3,FALSE),0),0)</f>
        <v>0</v>
      </c>
      <c r="M1259" s="58">
        <f>IF(H1259&lt;&gt;"",H1259*(1-L1259)+I1259*(1-VLOOKUP("A1",Rabattwerte_eintragen!$A$3:$C$26,3,FALSE)),"")</f>
        <v>233.15</v>
      </c>
      <c r="N1259" s="40"/>
      <c r="O1259" s="39" t="str">
        <f t="shared" si="22"/>
        <v>Artikel online anzeigen</v>
      </c>
      <c r="P1259" s="44"/>
      <c r="Q1259" s="49" t="s">
        <v>3613</v>
      </c>
      <c r="R1259" s="37"/>
      <c r="S1259" s="55"/>
      <c r="T1259" s="40" t="s">
        <v>1145</v>
      </c>
      <c r="U1259" s="63" t="s">
        <v>4630</v>
      </c>
    </row>
    <row r="1260" spans="1:21" x14ac:dyDescent="0.25">
      <c r="A1260" s="1">
        <v>7521</v>
      </c>
      <c r="B1260" s="46" t="s">
        <v>459</v>
      </c>
      <c r="C1260" s="46" t="s">
        <v>2206</v>
      </c>
      <c r="D1260" s="46" t="s">
        <v>2310</v>
      </c>
      <c r="E1260" s="47" t="s">
        <v>1119</v>
      </c>
      <c r="F1260" s="47" t="s">
        <v>1123</v>
      </c>
      <c r="G1260" s="47">
        <v>284905</v>
      </c>
      <c r="H1260" s="57">
        <v>235.65</v>
      </c>
      <c r="I1260" s="60">
        <f>IF(R1260="UP",VLOOKUP($I$1,Änderungen!$F$1:$G$4,2,FALSE),IF(OR(ISERROR(FIND("NOVOS",B1260)),ISERROR(FIND("Design ",B1260))),IF(OR(ISERROR(FIND("thanos EVO",B1260)),ISERROR(FIND("Design ",B1260))),0,96.55),19.35))</f>
        <v>0</v>
      </c>
      <c r="J1260" s="40"/>
      <c r="K1260" s="40" t="s">
        <v>1171</v>
      </c>
      <c r="L1260" s="29">
        <f>IF(K1260&lt;&gt;"",IFERROR(VLOOKUP(K1260,Rabattwerte_eintragen!$A$3:$C$24,3,FALSE),0),0)</f>
        <v>0</v>
      </c>
      <c r="M1260" s="58">
        <f>IF(H1260&lt;&gt;"",H1260*(1-L1260)+I1260*(1-VLOOKUP("A1",Rabattwerte_eintragen!$A$3:$C$26,3,FALSE)),"")</f>
        <v>235.65</v>
      </c>
      <c r="N1260" s="40"/>
      <c r="O1260" s="39" t="str">
        <f t="shared" si="22"/>
        <v>Artikel online anzeigen</v>
      </c>
      <c r="P1260" s="44"/>
      <c r="Q1260" s="49" t="s">
        <v>3614</v>
      </c>
      <c r="R1260" s="37"/>
      <c r="S1260" s="55"/>
      <c r="T1260" s="40" t="s">
        <v>1145</v>
      </c>
      <c r="U1260" s="63" t="s">
        <v>4631</v>
      </c>
    </row>
    <row r="1261" spans="1:21" x14ac:dyDescent="0.25">
      <c r="A1261" s="1">
        <v>7522</v>
      </c>
      <c r="B1261" s="46" t="s">
        <v>460</v>
      </c>
      <c r="C1261" s="46" t="s">
        <v>2206</v>
      </c>
      <c r="D1261" s="46" t="s">
        <v>2310</v>
      </c>
      <c r="E1261" s="47" t="s">
        <v>1119</v>
      </c>
      <c r="F1261" s="47" t="s">
        <v>1123</v>
      </c>
      <c r="G1261" s="47">
        <v>285094</v>
      </c>
      <c r="H1261" s="57">
        <v>238.2</v>
      </c>
      <c r="I1261" s="60">
        <f>IF(R1261="UP",VLOOKUP($I$1,Änderungen!$F$1:$G$4,2,FALSE),IF(OR(ISERROR(FIND("NOVOS",B1261)),ISERROR(FIND("Design ",B1261))),IF(OR(ISERROR(FIND("thanos EVO",B1261)),ISERROR(FIND("Design ",B1261))),0,96.55),19.35))</f>
        <v>0</v>
      </c>
      <c r="J1261" s="40"/>
      <c r="K1261" s="40" t="s">
        <v>1171</v>
      </c>
      <c r="L1261" s="29">
        <f>IF(K1261&lt;&gt;"",IFERROR(VLOOKUP(K1261,Rabattwerte_eintragen!$A$3:$C$24,3,FALSE),0),0)</f>
        <v>0</v>
      </c>
      <c r="M1261" s="58">
        <f>IF(H1261&lt;&gt;"",H1261*(1-L1261)+I1261*(1-VLOOKUP("A1",Rabattwerte_eintragen!$A$3:$C$26,3,FALSE)),"")</f>
        <v>238.2</v>
      </c>
      <c r="N1261" s="40"/>
      <c r="O1261" s="39" t="str">
        <f t="shared" si="22"/>
        <v>Artikel online anzeigen</v>
      </c>
      <c r="P1261" s="44"/>
      <c r="Q1261" s="49" t="s">
        <v>3615</v>
      </c>
      <c r="R1261" s="37"/>
      <c r="S1261" s="55"/>
      <c r="T1261" s="40" t="s">
        <v>1145</v>
      </c>
      <c r="U1261" s="63" t="s">
        <v>4632</v>
      </c>
    </row>
    <row r="1262" spans="1:21" x14ac:dyDescent="0.25">
      <c r="A1262" s="1">
        <v>7523</v>
      </c>
      <c r="B1262" s="46" t="s">
        <v>461</v>
      </c>
      <c r="C1262" s="46" t="s">
        <v>2206</v>
      </c>
      <c r="D1262" s="46" t="s">
        <v>2310</v>
      </c>
      <c r="E1262" s="47" t="s">
        <v>1119</v>
      </c>
      <c r="F1262" s="47" t="s">
        <v>1123</v>
      </c>
      <c r="G1262" s="47">
        <v>351003</v>
      </c>
      <c r="H1262" s="57">
        <v>230.9</v>
      </c>
      <c r="I1262" s="60">
        <f>IF(R1262="UP",VLOOKUP($I$1,Änderungen!$F$1:$G$4,2,FALSE),IF(OR(ISERROR(FIND("NOVOS",B1262)),ISERROR(FIND("Design ",B1262))),IF(OR(ISERROR(FIND("thanos EVO",B1262)),ISERROR(FIND("Design ",B1262))),0,96.55),19.35))</f>
        <v>0</v>
      </c>
      <c r="J1262" s="40"/>
      <c r="K1262" s="40" t="s">
        <v>1171</v>
      </c>
      <c r="L1262" s="29">
        <f>IF(K1262&lt;&gt;"",IFERROR(VLOOKUP(K1262,Rabattwerte_eintragen!$A$3:$C$24,3,FALSE),0),0)</f>
        <v>0</v>
      </c>
      <c r="M1262" s="58">
        <f>IF(H1262&lt;&gt;"",H1262*(1-L1262)+I1262*(1-VLOOKUP("A1",Rabattwerte_eintragen!$A$3:$C$26,3,FALSE)),"")</f>
        <v>230.9</v>
      </c>
      <c r="N1262" s="40"/>
      <c r="O1262" s="39" t="str">
        <f t="shared" si="22"/>
        <v>Artikel online anzeigen</v>
      </c>
      <c r="P1262" s="44"/>
      <c r="Q1262" s="49" t="s">
        <v>3616</v>
      </c>
      <c r="R1262" s="37"/>
      <c r="S1262" s="55"/>
      <c r="T1262" s="40" t="s">
        <v>1145</v>
      </c>
      <c r="U1262" s="63" t="s">
        <v>4633</v>
      </c>
    </row>
    <row r="1263" spans="1:21" x14ac:dyDescent="0.25">
      <c r="A1263" s="1">
        <v>7524</v>
      </c>
      <c r="B1263" s="46" t="s">
        <v>462</v>
      </c>
      <c r="C1263" s="46" t="s">
        <v>2206</v>
      </c>
      <c r="D1263" s="46" t="s">
        <v>2310</v>
      </c>
      <c r="E1263" s="47" t="s">
        <v>1119</v>
      </c>
      <c r="F1263" s="47" t="s">
        <v>1123</v>
      </c>
      <c r="G1263" s="47">
        <v>261418</v>
      </c>
      <c r="H1263" s="57">
        <v>233.15</v>
      </c>
      <c r="I1263" s="60">
        <f>IF(R1263="UP",VLOOKUP($I$1,Änderungen!$F$1:$G$4,2,FALSE),IF(OR(ISERROR(FIND("NOVOS",B1263)),ISERROR(FIND("Design ",B1263))),IF(OR(ISERROR(FIND("thanos EVO",B1263)),ISERROR(FIND("Design ",B1263))),0,96.55),19.35))</f>
        <v>0</v>
      </c>
      <c r="J1263" s="40"/>
      <c r="K1263" s="40" t="s">
        <v>1171</v>
      </c>
      <c r="L1263" s="29">
        <f>IF(K1263&lt;&gt;"",IFERROR(VLOOKUP(K1263,Rabattwerte_eintragen!$A$3:$C$24,3,FALSE),0),0)</f>
        <v>0</v>
      </c>
      <c r="M1263" s="58">
        <f>IF(H1263&lt;&gt;"",H1263*(1-L1263)+I1263*(1-VLOOKUP("A1",Rabattwerte_eintragen!$A$3:$C$26,3,FALSE)),"")</f>
        <v>233.15</v>
      </c>
      <c r="N1263" s="40"/>
      <c r="O1263" s="39" t="str">
        <f t="shared" si="22"/>
        <v>Artikel online anzeigen</v>
      </c>
      <c r="P1263" s="44"/>
      <c r="Q1263" s="49" t="s">
        <v>3617</v>
      </c>
      <c r="R1263" s="37"/>
      <c r="S1263" s="55"/>
      <c r="T1263" s="40" t="s">
        <v>1145</v>
      </c>
      <c r="U1263" s="63" t="s">
        <v>4634</v>
      </c>
    </row>
    <row r="1264" spans="1:21" x14ac:dyDescent="0.25">
      <c r="A1264" s="1">
        <v>7525</v>
      </c>
      <c r="B1264" s="46" t="s">
        <v>463</v>
      </c>
      <c r="C1264" s="46" t="s">
        <v>2206</v>
      </c>
      <c r="D1264" s="46" t="s">
        <v>2310</v>
      </c>
      <c r="E1264" s="47" t="s">
        <v>1119</v>
      </c>
      <c r="F1264" s="47" t="s">
        <v>1123</v>
      </c>
      <c r="G1264" s="47">
        <v>351102</v>
      </c>
      <c r="H1264" s="57">
        <v>235.65</v>
      </c>
      <c r="I1264" s="60">
        <f>IF(R1264="UP",VLOOKUP($I$1,Änderungen!$F$1:$G$4,2,FALSE),IF(OR(ISERROR(FIND("NOVOS",B1264)),ISERROR(FIND("Design ",B1264))),IF(OR(ISERROR(FIND("thanos EVO",B1264)),ISERROR(FIND("Design ",B1264))),0,96.55),19.35))</f>
        <v>0</v>
      </c>
      <c r="J1264" s="40"/>
      <c r="K1264" s="40" t="s">
        <v>1171</v>
      </c>
      <c r="L1264" s="29">
        <f>IF(K1264&lt;&gt;"",IFERROR(VLOOKUP(K1264,Rabattwerte_eintragen!$A$3:$C$24,3,FALSE),0),0)</f>
        <v>0</v>
      </c>
      <c r="M1264" s="58">
        <f>IF(H1264&lt;&gt;"",H1264*(1-L1264)+I1264*(1-VLOOKUP("A1",Rabattwerte_eintragen!$A$3:$C$26,3,FALSE)),"")</f>
        <v>235.65</v>
      </c>
      <c r="N1264" s="40"/>
      <c r="O1264" s="39" t="str">
        <f t="shared" si="22"/>
        <v>Artikel online anzeigen</v>
      </c>
      <c r="P1264" s="44"/>
      <c r="Q1264" s="49" t="s">
        <v>3618</v>
      </c>
      <c r="R1264" s="37"/>
      <c r="S1264" s="55"/>
      <c r="T1264" s="40" t="s">
        <v>1145</v>
      </c>
      <c r="U1264" s="63" t="s">
        <v>4635</v>
      </c>
    </row>
    <row r="1265" spans="1:21" x14ac:dyDescent="0.25">
      <c r="A1265" s="1">
        <v>7526</v>
      </c>
      <c r="B1265" s="46" t="s">
        <v>464</v>
      </c>
      <c r="C1265" s="46" t="s">
        <v>2206</v>
      </c>
      <c r="D1265" s="46" t="s">
        <v>2310</v>
      </c>
      <c r="E1265" s="47" t="s">
        <v>1119</v>
      </c>
      <c r="F1265" s="47" t="s">
        <v>1123</v>
      </c>
      <c r="G1265" s="47">
        <v>347969</v>
      </c>
      <c r="H1265" s="57">
        <v>238.2</v>
      </c>
      <c r="I1265" s="60">
        <f>IF(R1265="UP",VLOOKUP($I$1,Änderungen!$F$1:$G$4,2,FALSE),IF(OR(ISERROR(FIND("NOVOS",B1265)),ISERROR(FIND("Design ",B1265))),IF(OR(ISERROR(FIND("thanos EVO",B1265)),ISERROR(FIND("Design ",B1265))),0,96.55),19.35))</f>
        <v>0</v>
      </c>
      <c r="J1265" s="40"/>
      <c r="K1265" s="40" t="s">
        <v>1171</v>
      </c>
      <c r="L1265" s="29">
        <f>IF(K1265&lt;&gt;"",IFERROR(VLOOKUP(K1265,Rabattwerte_eintragen!$A$3:$C$24,3,FALSE),0),0)</f>
        <v>0</v>
      </c>
      <c r="M1265" s="58">
        <f>IF(H1265&lt;&gt;"",H1265*(1-L1265)+I1265*(1-VLOOKUP("A1",Rabattwerte_eintragen!$A$3:$C$26,3,FALSE)),"")</f>
        <v>238.2</v>
      </c>
      <c r="N1265" s="40"/>
      <c r="O1265" s="39" t="str">
        <f t="shared" si="22"/>
        <v>Artikel online anzeigen</v>
      </c>
      <c r="P1265" s="44"/>
      <c r="Q1265" s="49" t="s">
        <v>3619</v>
      </c>
      <c r="R1265" s="37"/>
      <c r="S1265" s="55"/>
      <c r="T1265" s="40" t="s">
        <v>1145</v>
      </c>
      <c r="U1265" s="63" t="s">
        <v>4636</v>
      </c>
    </row>
    <row r="1266" spans="1:21" x14ac:dyDescent="0.25">
      <c r="A1266" s="1">
        <v>7527</v>
      </c>
      <c r="B1266" s="46" t="s">
        <v>465</v>
      </c>
      <c r="C1266" s="46" t="s">
        <v>2206</v>
      </c>
      <c r="D1266" s="46" t="s">
        <v>2310</v>
      </c>
      <c r="E1266" s="47" t="s">
        <v>1119</v>
      </c>
      <c r="F1266" s="47" t="s">
        <v>1123</v>
      </c>
      <c r="G1266" s="47">
        <v>350990</v>
      </c>
      <c r="H1266" s="57">
        <v>244.60000000000002</v>
      </c>
      <c r="I1266" s="60">
        <f>IF(R1266="UP",VLOOKUP($I$1,Änderungen!$F$1:$G$4,2,FALSE),IF(OR(ISERROR(FIND("NOVOS",B1266)),ISERROR(FIND("Design ",B1266))),IF(OR(ISERROR(FIND("thanos EVO",B1266)),ISERROR(FIND("Design ",B1266))),0,96.55),19.35))</f>
        <v>0</v>
      </c>
      <c r="J1266" s="40"/>
      <c r="K1266" s="40" t="s">
        <v>1171</v>
      </c>
      <c r="L1266" s="29">
        <f>IF(K1266&lt;&gt;"",IFERROR(VLOOKUP(K1266,Rabattwerte_eintragen!$A$3:$C$24,3,FALSE),0),0)</f>
        <v>0</v>
      </c>
      <c r="M1266" s="58">
        <f>IF(H1266&lt;&gt;"",H1266*(1-L1266)+I1266*(1-VLOOKUP("A1",Rabattwerte_eintragen!$A$3:$C$26,3,FALSE)),"")</f>
        <v>244.60000000000002</v>
      </c>
      <c r="N1266" s="40"/>
      <c r="O1266" s="39" t="str">
        <f t="shared" si="22"/>
        <v>Artikel online anzeigen</v>
      </c>
      <c r="P1266" s="44"/>
      <c r="Q1266" s="49" t="s">
        <v>3620</v>
      </c>
      <c r="R1266" s="37"/>
      <c r="S1266" s="55"/>
      <c r="T1266" s="40" t="s">
        <v>1145</v>
      </c>
      <c r="U1266" s="63" t="s">
        <v>4637</v>
      </c>
    </row>
    <row r="1267" spans="1:21" x14ac:dyDescent="0.25">
      <c r="A1267" s="1">
        <v>7528</v>
      </c>
      <c r="B1267" s="46" t="s">
        <v>466</v>
      </c>
      <c r="C1267" s="46" t="s">
        <v>2206</v>
      </c>
      <c r="D1267" s="46" t="s">
        <v>2310</v>
      </c>
      <c r="E1267" s="47" t="s">
        <v>1119</v>
      </c>
      <c r="F1267" s="47" t="s">
        <v>1123</v>
      </c>
      <c r="G1267" s="47">
        <v>309127</v>
      </c>
      <c r="H1267" s="57">
        <v>246.95</v>
      </c>
      <c r="I1267" s="60">
        <f>IF(R1267="UP",VLOOKUP($I$1,Änderungen!$F$1:$G$4,2,FALSE),IF(OR(ISERROR(FIND("NOVOS",B1267)),ISERROR(FIND("Design ",B1267))),IF(OR(ISERROR(FIND("thanos EVO",B1267)),ISERROR(FIND("Design ",B1267))),0,96.55),19.35))</f>
        <v>0</v>
      </c>
      <c r="J1267" s="40"/>
      <c r="K1267" s="40" t="s">
        <v>1171</v>
      </c>
      <c r="L1267" s="29">
        <f>IF(K1267&lt;&gt;"",IFERROR(VLOOKUP(K1267,Rabattwerte_eintragen!$A$3:$C$24,3,FALSE),0),0)</f>
        <v>0</v>
      </c>
      <c r="M1267" s="58">
        <f>IF(H1267&lt;&gt;"",H1267*(1-L1267)+I1267*(1-VLOOKUP("A1",Rabattwerte_eintragen!$A$3:$C$26,3,FALSE)),"")</f>
        <v>246.95</v>
      </c>
      <c r="N1267" s="40"/>
      <c r="O1267" s="39" t="str">
        <f t="shared" si="22"/>
        <v>Artikel online anzeigen</v>
      </c>
      <c r="P1267" s="44"/>
      <c r="Q1267" s="49" t="s">
        <v>3621</v>
      </c>
      <c r="R1267" s="37"/>
      <c r="S1267" s="55"/>
      <c r="T1267" s="40" t="s">
        <v>1145</v>
      </c>
      <c r="U1267" s="63" t="s">
        <v>4638</v>
      </c>
    </row>
    <row r="1268" spans="1:21" x14ac:dyDescent="0.25">
      <c r="A1268" s="1">
        <v>7529</v>
      </c>
      <c r="B1268" s="46" t="s">
        <v>467</v>
      </c>
      <c r="C1268" s="46" t="s">
        <v>2206</v>
      </c>
      <c r="D1268" s="46" t="s">
        <v>2310</v>
      </c>
      <c r="E1268" s="47" t="s">
        <v>1119</v>
      </c>
      <c r="F1268" s="47" t="s">
        <v>1123</v>
      </c>
      <c r="G1268" s="47">
        <v>351119</v>
      </c>
      <c r="H1268" s="57">
        <v>249.20000000000002</v>
      </c>
      <c r="I1268" s="60">
        <f>IF(R1268="UP",VLOOKUP($I$1,Änderungen!$F$1:$G$4,2,FALSE),IF(OR(ISERROR(FIND("NOVOS",B1268)),ISERROR(FIND("Design ",B1268))),IF(OR(ISERROR(FIND("thanos EVO",B1268)),ISERROR(FIND("Design ",B1268))),0,96.55),19.35))</f>
        <v>0</v>
      </c>
      <c r="J1268" s="40"/>
      <c r="K1268" s="40" t="s">
        <v>1171</v>
      </c>
      <c r="L1268" s="29">
        <f>IF(K1268&lt;&gt;"",IFERROR(VLOOKUP(K1268,Rabattwerte_eintragen!$A$3:$C$24,3,FALSE),0),0)</f>
        <v>0</v>
      </c>
      <c r="M1268" s="58">
        <f>IF(H1268&lt;&gt;"",H1268*(1-L1268)+I1268*(1-VLOOKUP("A1",Rabattwerte_eintragen!$A$3:$C$26,3,FALSE)),"")</f>
        <v>249.20000000000002</v>
      </c>
      <c r="N1268" s="40"/>
      <c r="O1268" s="39" t="str">
        <f t="shared" si="22"/>
        <v>Artikel online anzeigen</v>
      </c>
      <c r="P1268" s="44"/>
      <c r="Q1268" s="49" t="s">
        <v>3622</v>
      </c>
      <c r="R1268" s="37"/>
      <c r="S1268" s="55"/>
      <c r="T1268" s="40" t="s">
        <v>1145</v>
      </c>
      <c r="U1268" s="63" t="s">
        <v>4639</v>
      </c>
    </row>
    <row r="1269" spans="1:21" x14ac:dyDescent="0.25">
      <c r="A1269" s="1">
        <v>7530</v>
      </c>
      <c r="B1269" s="46" t="s">
        <v>468</v>
      </c>
      <c r="C1269" s="46" t="s">
        <v>2206</v>
      </c>
      <c r="D1269" s="46" t="s">
        <v>2310</v>
      </c>
      <c r="E1269" s="47" t="s">
        <v>1119</v>
      </c>
      <c r="F1269" s="47" t="s">
        <v>1123</v>
      </c>
      <c r="G1269" s="47">
        <v>335607</v>
      </c>
      <c r="H1269" s="57">
        <v>251.85</v>
      </c>
      <c r="I1269" s="60">
        <f>IF(R1269="UP",VLOOKUP($I$1,Änderungen!$F$1:$G$4,2,FALSE),IF(OR(ISERROR(FIND("NOVOS",B1269)),ISERROR(FIND("Design ",B1269))),IF(OR(ISERROR(FIND("thanos EVO",B1269)),ISERROR(FIND("Design ",B1269))),0,96.55),19.35))</f>
        <v>0</v>
      </c>
      <c r="J1269" s="40"/>
      <c r="K1269" s="40" t="s">
        <v>1171</v>
      </c>
      <c r="L1269" s="29">
        <f>IF(K1269&lt;&gt;"",IFERROR(VLOOKUP(K1269,Rabattwerte_eintragen!$A$3:$C$24,3,FALSE),0),0)</f>
        <v>0</v>
      </c>
      <c r="M1269" s="58">
        <f>IF(H1269&lt;&gt;"",H1269*(1-L1269)+I1269*(1-VLOOKUP("A1",Rabattwerte_eintragen!$A$3:$C$26,3,FALSE)),"")</f>
        <v>251.85</v>
      </c>
      <c r="N1269" s="40"/>
      <c r="O1269" s="39" t="str">
        <f t="shared" si="22"/>
        <v>Artikel online anzeigen</v>
      </c>
      <c r="P1269" s="44"/>
      <c r="Q1269" s="49" t="s">
        <v>3623</v>
      </c>
      <c r="R1269" s="37"/>
      <c r="S1269" s="55"/>
      <c r="T1269" s="40" t="s">
        <v>1145</v>
      </c>
      <c r="U1269" s="63" t="s">
        <v>4640</v>
      </c>
    </row>
    <row r="1270" spans="1:21" x14ac:dyDescent="0.25">
      <c r="A1270" s="1">
        <v>7531</v>
      </c>
      <c r="B1270" s="46" t="s">
        <v>469</v>
      </c>
      <c r="C1270" s="46" t="s">
        <v>2206</v>
      </c>
      <c r="D1270" s="46" t="s">
        <v>2310</v>
      </c>
      <c r="E1270" s="47" t="s">
        <v>1119</v>
      </c>
      <c r="F1270" s="47" t="s">
        <v>1123</v>
      </c>
      <c r="G1270" s="47">
        <v>152464</v>
      </c>
      <c r="H1270" s="57">
        <v>230.9</v>
      </c>
      <c r="I1270" s="60">
        <f>IF(R1270="UP",VLOOKUP($I$1,Änderungen!$F$1:$G$4,2,FALSE),IF(OR(ISERROR(FIND("NOVOS",B1270)),ISERROR(FIND("Design ",B1270))),IF(OR(ISERROR(FIND("thanos EVO",B1270)),ISERROR(FIND("Design ",B1270))),0,96.55),19.35))</f>
        <v>0</v>
      </c>
      <c r="J1270" s="40"/>
      <c r="K1270" s="40" t="s">
        <v>1171</v>
      </c>
      <c r="L1270" s="29">
        <f>IF(K1270&lt;&gt;"",IFERROR(VLOOKUP(K1270,Rabattwerte_eintragen!$A$3:$C$24,3,FALSE),0),0)</f>
        <v>0</v>
      </c>
      <c r="M1270" s="58">
        <f>IF(H1270&lt;&gt;"",H1270*(1-L1270)+I1270*(1-VLOOKUP("A1",Rabattwerte_eintragen!$A$3:$C$26,3,FALSE)),"")</f>
        <v>230.9</v>
      </c>
      <c r="N1270" s="40"/>
      <c r="O1270" s="39" t="str">
        <f t="shared" si="22"/>
        <v>Artikel online anzeigen</v>
      </c>
      <c r="P1270" s="44"/>
      <c r="Q1270" s="49" t="s">
        <v>3624</v>
      </c>
      <c r="R1270" s="37"/>
      <c r="S1270" s="55"/>
      <c r="T1270" s="40" t="s">
        <v>1145</v>
      </c>
      <c r="U1270" s="63" t="s">
        <v>4641</v>
      </c>
    </row>
    <row r="1271" spans="1:21" x14ac:dyDescent="0.25">
      <c r="A1271" s="1">
        <v>7532</v>
      </c>
      <c r="B1271" s="46" t="s">
        <v>470</v>
      </c>
      <c r="C1271" s="46" t="s">
        <v>2206</v>
      </c>
      <c r="D1271" s="46" t="s">
        <v>2310</v>
      </c>
      <c r="E1271" s="47" t="s">
        <v>1119</v>
      </c>
      <c r="F1271" s="47" t="s">
        <v>1123</v>
      </c>
      <c r="G1271" s="47">
        <v>165334</v>
      </c>
      <c r="H1271" s="57">
        <v>233.15</v>
      </c>
      <c r="I1271" s="60">
        <f>IF(R1271="UP",VLOOKUP($I$1,Änderungen!$F$1:$G$4,2,FALSE),IF(OR(ISERROR(FIND("NOVOS",B1271)),ISERROR(FIND("Design ",B1271))),IF(OR(ISERROR(FIND("thanos EVO",B1271)),ISERROR(FIND("Design ",B1271))),0,96.55),19.35))</f>
        <v>0</v>
      </c>
      <c r="J1271" s="40"/>
      <c r="K1271" s="40" t="s">
        <v>1171</v>
      </c>
      <c r="L1271" s="29">
        <f>IF(K1271&lt;&gt;"",IFERROR(VLOOKUP(K1271,Rabattwerte_eintragen!$A$3:$C$24,3,FALSE),0),0)</f>
        <v>0</v>
      </c>
      <c r="M1271" s="58">
        <f>IF(H1271&lt;&gt;"",H1271*(1-L1271)+I1271*(1-VLOOKUP("A1",Rabattwerte_eintragen!$A$3:$C$26,3,FALSE)),"")</f>
        <v>233.15</v>
      </c>
      <c r="N1271" s="40"/>
      <c r="O1271" s="39" t="str">
        <f t="shared" si="22"/>
        <v>Artikel online anzeigen</v>
      </c>
      <c r="P1271" s="44"/>
      <c r="Q1271" s="49" t="s">
        <v>3625</v>
      </c>
      <c r="R1271" s="37"/>
      <c r="S1271" s="55"/>
      <c r="T1271" s="40" t="s">
        <v>1145</v>
      </c>
      <c r="U1271" s="63" t="s">
        <v>4642</v>
      </c>
    </row>
    <row r="1272" spans="1:21" x14ac:dyDescent="0.25">
      <c r="A1272" s="1">
        <v>7533</v>
      </c>
      <c r="B1272" s="46" t="s">
        <v>471</v>
      </c>
      <c r="C1272" s="46" t="s">
        <v>2206</v>
      </c>
      <c r="D1272" s="46" t="s">
        <v>2310</v>
      </c>
      <c r="E1272" s="47" t="s">
        <v>1119</v>
      </c>
      <c r="F1272" s="47" t="s">
        <v>1123</v>
      </c>
      <c r="G1272" s="47">
        <v>232166</v>
      </c>
      <c r="H1272" s="57">
        <v>235.65</v>
      </c>
      <c r="I1272" s="60">
        <f>IF(R1272="UP",VLOOKUP($I$1,Änderungen!$F$1:$G$4,2,FALSE),IF(OR(ISERROR(FIND("NOVOS",B1272)),ISERROR(FIND("Design ",B1272))),IF(OR(ISERROR(FIND("thanos EVO",B1272)),ISERROR(FIND("Design ",B1272))),0,96.55),19.35))</f>
        <v>0</v>
      </c>
      <c r="J1272" s="40"/>
      <c r="K1272" s="40" t="s">
        <v>1171</v>
      </c>
      <c r="L1272" s="29">
        <f>IF(K1272&lt;&gt;"",IFERROR(VLOOKUP(K1272,Rabattwerte_eintragen!$A$3:$C$24,3,FALSE),0),0)</f>
        <v>0</v>
      </c>
      <c r="M1272" s="58">
        <f>IF(H1272&lt;&gt;"",H1272*(1-L1272)+I1272*(1-VLOOKUP("A1",Rabattwerte_eintragen!$A$3:$C$26,3,FALSE)),"")</f>
        <v>235.65</v>
      </c>
      <c r="N1272" s="40"/>
      <c r="O1272" s="39" t="str">
        <f t="shared" si="22"/>
        <v>Artikel online anzeigen</v>
      </c>
      <c r="P1272" s="44"/>
      <c r="Q1272" s="49" t="s">
        <v>3626</v>
      </c>
      <c r="R1272" s="37"/>
      <c r="S1272" s="55"/>
      <c r="T1272" s="40" t="s">
        <v>1145</v>
      </c>
      <c r="U1272" s="63" t="s">
        <v>4643</v>
      </c>
    </row>
    <row r="1273" spans="1:21" x14ac:dyDescent="0.25">
      <c r="A1273" s="1">
        <v>7534</v>
      </c>
      <c r="B1273" s="46" t="s">
        <v>472</v>
      </c>
      <c r="C1273" s="46" t="s">
        <v>2206</v>
      </c>
      <c r="D1273" s="46" t="s">
        <v>2310</v>
      </c>
      <c r="E1273" s="47" t="s">
        <v>1119</v>
      </c>
      <c r="F1273" s="47" t="s">
        <v>1123</v>
      </c>
      <c r="G1273" s="47">
        <v>204668</v>
      </c>
      <c r="H1273" s="57">
        <v>238.2</v>
      </c>
      <c r="I1273" s="60">
        <f>IF(R1273="UP",VLOOKUP($I$1,Änderungen!$F$1:$G$4,2,FALSE),IF(OR(ISERROR(FIND("NOVOS",B1273)),ISERROR(FIND("Design ",B1273))),IF(OR(ISERROR(FIND("thanos EVO",B1273)),ISERROR(FIND("Design ",B1273))),0,96.55),19.35))</f>
        <v>0</v>
      </c>
      <c r="J1273" s="40"/>
      <c r="K1273" s="40" t="s">
        <v>1171</v>
      </c>
      <c r="L1273" s="29">
        <f>IF(K1273&lt;&gt;"",IFERROR(VLOOKUP(K1273,Rabattwerte_eintragen!$A$3:$C$24,3,FALSE),0),0)</f>
        <v>0</v>
      </c>
      <c r="M1273" s="58">
        <f>IF(H1273&lt;&gt;"",H1273*(1-L1273)+I1273*(1-VLOOKUP("A1",Rabattwerte_eintragen!$A$3:$C$26,3,FALSE)),"")</f>
        <v>238.2</v>
      </c>
      <c r="N1273" s="40"/>
      <c r="O1273" s="39" t="str">
        <f t="shared" si="22"/>
        <v>Artikel online anzeigen</v>
      </c>
      <c r="P1273" s="44"/>
      <c r="Q1273" s="49" t="s">
        <v>3627</v>
      </c>
      <c r="R1273" s="37"/>
      <c r="S1273" s="55"/>
      <c r="T1273" s="40" t="s">
        <v>1145</v>
      </c>
      <c r="U1273" s="63" t="s">
        <v>4644</v>
      </c>
    </row>
    <row r="1274" spans="1:21" x14ac:dyDescent="0.25">
      <c r="A1274" s="1">
        <v>7535</v>
      </c>
      <c r="B1274" s="46" t="s">
        <v>473</v>
      </c>
      <c r="C1274" s="46" t="s">
        <v>2206</v>
      </c>
      <c r="D1274" s="46" t="s">
        <v>2310</v>
      </c>
      <c r="E1274" s="47" t="s">
        <v>1119</v>
      </c>
      <c r="F1274" s="47" t="s">
        <v>1123</v>
      </c>
      <c r="G1274" s="47">
        <v>242639</v>
      </c>
      <c r="H1274" s="57">
        <v>230.9</v>
      </c>
      <c r="I1274" s="60">
        <f>IF(R1274="UP",VLOOKUP($I$1,Änderungen!$F$1:$G$4,2,FALSE),IF(OR(ISERROR(FIND("NOVOS",B1274)),ISERROR(FIND("Design ",B1274))),IF(OR(ISERROR(FIND("thanos EVO",B1274)),ISERROR(FIND("Design ",B1274))),0,96.55),19.35))</f>
        <v>0</v>
      </c>
      <c r="J1274" s="40"/>
      <c r="K1274" s="40" t="s">
        <v>1171</v>
      </c>
      <c r="L1274" s="29">
        <f>IF(K1274&lt;&gt;"",IFERROR(VLOOKUP(K1274,Rabattwerte_eintragen!$A$3:$C$24,3,FALSE),0),0)</f>
        <v>0</v>
      </c>
      <c r="M1274" s="58">
        <f>IF(H1274&lt;&gt;"",H1274*(1-L1274)+I1274*(1-VLOOKUP("A1",Rabattwerte_eintragen!$A$3:$C$26,3,FALSE)),"")</f>
        <v>230.9</v>
      </c>
      <c r="N1274" s="40"/>
      <c r="O1274" s="39" t="str">
        <f t="shared" si="22"/>
        <v>Artikel online anzeigen</v>
      </c>
      <c r="P1274" s="44"/>
      <c r="Q1274" s="49" t="s">
        <v>3628</v>
      </c>
      <c r="R1274" s="37"/>
      <c r="S1274" s="55"/>
      <c r="T1274" s="40" t="s">
        <v>1145</v>
      </c>
      <c r="U1274" s="63" t="s">
        <v>4645</v>
      </c>
    </row>
    <row r="1275" spans="1:21" x14ac:dyDescent="0.25">
      <c r="A1275" s="1">
        <v>7536</v>
      </c>
      <c r="B1275" s="46" t="s">
        <v>474</v>
      </c>
      <c r="C1275" s="46" t="s">
        <v>2206</v>
      </c>
      <c r="D1275" s="46" t="s">
        <v>2310</v>
      </c>
      <c r="E1275" s="47" t="s">
        <v>1119</v>
      </c>
      <c r="F1275" s="47" t="s">
        <v>1123</v>
      </c>
      <c r="G1275" s="47">
        <v>351034</v>
      </c>
      <c r="H1275" s="57">
        <v>233.15</v>
      </c>
      <c r="I1275" s="60">
        <f>IF(R1275="UP",VLOOKUP($I$1,Änderungen!$F$1:$G$4,2,FALSE),IF(OR(ISERROR(FIND("NOVOS",B1275)),ISERROR(FIND("Design ",B1275))),IF(OR(ISERROR(FIND("thanos EVO",B1275)),ISERROR(FIND("Design ",B1275))),0,96.55),19.35))</f>
        <v>0</v>
      </c>
      <c r="J1275" s="40"/>
      <c r="K1275" s="40" t="s">
        <v>1171</v>
      </c>
      <c r="L1275" s="29">
        <f>IF(K1275&lt;&gt;"",IFERROR(VLOOKUP(K1275,Rabattwerte_eintragen!$A$3:$C$24,3,FALSE),0),0)</f>
        <v>0</v>
      </c>
      <c r="M1275" s="58">
        <f>IF(H1275&lt;&gt;"",H1275*(1-L1275)+I1275*(1-VLOOKUP("A1",Rabattwerte_eintragen!$A$3:$C$26,3,FALSE)),"")</f>
        <v>233.15</v>
      </c>
      <c r="N1275" s="40"/>
      <c r="O1275" s="39" t="str">
        <f t="shared" si="22"/>
        <v>Artikel online anzeigen</v>
      </c>
      <c r="P1275" s="44"/>
      <c r="Q1275" s="49" t="s">
        <v>3629</v>
      </c>
      <c r="R1275" s="37"/>
      <c r="S1275" s="55"/>
      <c r="T1275" s="40" t="s">
        <v>1145</v>
      </c>
      <c r="U1275" s="63" t="s">
        <v>4646</v>
      </c>
    </row>
    <row r="1276" spans="1:21" x14ac:dyDescent="0.25">
      <c r="A1276" s="1">
        <v>7537</v>
      </c>
      <c r="B1276" s="46" t="s">
        <v>475</v>
      </c>
      <c r="C1276" s="46" t="s">
        <v>2206</v>
      </c>
      <c r="D1276" s="46" t="s">
        <v>2310</v>
      </c>
      <c r="E1276" s="47" t="s">
        <v>1119</v>
      </c>
      <c r="F1276" s="47" t="s">
        <v>1123</v>
      </c>
      <c r="G1276" s="47">
        <v>351041</v>
      </c>
      <c r="H1276" s="57">
        <v>235.65</v>
      </c>
      <c r="I1276" s="60">
        <f>IF(R1276="UP",VLOOKUP($I$1,Änderungen!$F$1:$G$4,2,FALSE),IF(OR(ISERROR(FIND("NOVOS",B1276)),ISERROR(FIND("Design ",B1276))),IF(OR(ISERROR(FIND("thanos EVO",B1276)),ISERROR(FIND("Design ",B1276))),0,96.55),19.35))</f>
        <v>0</v>
      </c>
      <c r="J1276" s="40"/>
      <c r="K1276" s="40" t="s">
        <v>1171</v>
      </c>
      <c r="L1276" s="29">
        <f>IF(K1276&lt;&gt;"",IFERROR(VLOOKUP(K1276,Rabattwerte_eintragen!$A$3:$C$24,3,FALSE),0),0)</f>
        <v>0</v>
      </c>
      <c r="M1276" s="58">
        <f>IF(H1276&lt;&gt;"",H1276*(1-L1276)+I1276*(1-VLOOKUP("A1",Rabattwerte_eintragen!$A$3:$C$26,3,FALSE)),"")</f>
        <v>235.65</v>
      </c>
      <c r="N1276" s="40"/>
      <c r="O1276" s="39" t="str">
        <f t="shared" si="22"/>
        <v>Artikel online anzeigen</v>
      </c>
      <c r="P1276" s="44"/>
      <c r="Q1276" s="49" t="s">
        <v>3630</v>
      </c>
      <c r="R1276" s="37"/>
      <c r="S1276" s="55"/>
      <c r="T1276" s="40" t="s">
        <v>1145</v>
      </c>
      <c r="U1276" s="63" t="s">
        <v>4647</v>
      </c>
    </row>
    <row r="1277" spans="1:21" x14ac:dyDescent="0.25">
      <c r="A1277" s="1">
        <v>7538</v>
      </c>
      <c r="B1277" s="46" t="s">
        <v>476</v>
      </c>
      <c r="C1277" s="46" t="s">
        <v>2206</v>
      </c>
      <c r="D1277" s="46" t="s">
        <v>2310</v>
      </c>
      <c r="E1277" s="47" t="s">
        <v>1119</v>
      </c>
      <c r="F1277" s="47" t="s">
        <v>1123</v>
      </c>
      <c r="G1277" s="47">
        <v>351133</v>
      </c>
      <c r="H1277" s="57">
        <v>238.2</v>
      </c>
      <c r="I1277" s="60">
        <f>IF(R1277="UP",VLOOKUP($I$1,Änderungen!$F$1:$G$4,2,FALSE),IF(OR(ISERROR(FIND("NOVOS",B1277)),ISERROR(FIND("Design ",B1277))),IF(OR(ISERROR(FIND("thanos EVO",B1277)),ISERROR(FIND("Design ",B1277))),0,96.55),19.35))</f>
        <v>0</v>
      </c>
      <c r="J1277" s="40"/>
      <c r="K1277" s="40" t="s">
        <v>1171</v>
      </c>
      <c r="L1277" s="29">
        <f>IF(K1277&lt;&gt;"",IFERROR(VLOOKUP(K1277,Rabattwerte_eintragen!$A$3:$C$24,3,FALSE),0),0)</f>
        <v>0</v>
      </c>
      <c r="M1277" s="58">
        <f>IF(H1277&lt;&gt;"",H1277*(1-L1277)+I1277*(1-VLOOKUP("A1",Rabattwerte_eintragen!$A$3:$C$26,3,FALSE)),"")</f>
        <v>238.2</v>
      </c>
      <c r="N1277" s="40"/>
      <c r="O1277" s="39" t="str">
        <f t="shared" si="22"/>
        <v>Artikel online anzeigen</v>
      </c>
      <c r="P1277" s="44"/>
      <c r="Q1277" s="49" t="s">
        <v>3631</v>
      </c>
      <c r="R1277" s="37"/>
      <c r="S1277" s="55"/>
      <c r="T1277" s="40" t="s">
        <v>1145</v>
      </c>
      <c r="U1277" s="63" t="s">
        <v>4648</v>
      </c>
    </row>
    <row r="1278" spans="1:21" x14ac:dyDescent="0.25">
      <c r="A1278" s="1">
        <v>7539</v>
      </c>
      <c r="B1278" s="46" t="s">
        <v>477</v>
      </c>
      <c r="C1278" s="46" t="s">
        <v>2206</v>
      </c>
      <c r="D1278" s="46" t="s">
        <v>2310</v>
      </c>
      <c r="E1278" s="47" t="s">
        <v>1119</v>
      </c>
      <c r="F1278" s="47" t="s">
        <v>1123</v>
      </c>
      <c r="G1278" s="47">
        <v>338585</v>
      </c>
      <c r="H1278" s="57">
        <v>230.9</v>
      </c>
      <c r="I1278" s="60">
        <f>IF(R1278="UP",VLOOKUP($I$1,Änderungen!$F$1:$G$4,2,FALSE),IF(OR(ISERROR(FIND("NOVOS",B1278)),ISERROR(FIND("Design ",B1278))),IF(OR(ISERROR(FIND("thanos EVO",B1278)),ISERROR(FIND("Design ",B1278))),0,96.55),19.35))</f>
        <v>0</v>
      </c>
      <c r="J1278" s="40"/>
      <c r="K1278" s="40" t="s">
        <v>1171</v>
      </c>
      <c r="L1278" s="29">
        <f>IF(K1278&lt;&gt;"",IFERROR(VLOOKUP(K1278,Rabattwerte_eintragen!$A$3:$C$24,3,FALSE),0),0)</f>
        <v>0</v>
      </c>
      <c r="M1278" s="58">
        <f>IF(H1278&lt;&gt;"",H1278*(1-L1278)+I1278*(1-VLOOKUP("A1",Rabattwerte_eintragen!$A$3:$C$26,3,FALSE)),"")</f>
        <v>230.9</v>
      </c>
      <c r="N1278" s="40"/>
      <c r="O1278" s="39" t="str">
        <f t="shared" si="22"/>
        <v>Artikel online anzeigen</v>
      </c>
      <c r="P1278" s="44"/>
      <c r="Q1278" s="49" t="s">
        <v>3632</v>
      </c>
      <c r="R1278" s="37"/>
      <c r="S1278" s="55"/>
      <c r="T1278" s="40" t="s">
        <v>1145</v>
      </c>
      <c r="U1278" s="63" t="s">
        <v>4649</v>
      </c>
    </row>
    <row r="1279" spans="1:21" x14ac:dyDescent="0.25">
      <c r="A1279" s="1">
        <v>7540</v>
      </c>
      <c r="B1279" s="46" t="s">
        <v>478</v>
      </c>
      <c r="C1279" s="46" t="s">
        <v>2206</v>
      </c>
      <c r="D1279" s="46" t="s">
        <v>2310</v>
      </c>
      <c r="E1279" s="47" t="s">
        <v>1119</v>
      </c>
      <c r="F1279" s="47" t="s">
        <v>1123</v>
      </c>
      <c r="G1279" s="47">
        <v>170239</v>
      </c>
      <c r="H1279" s="57">
        <v>233.15</v>
      </c>
      <c r="I1279" s="60">
        <f>IF(R1279="UP",VLOOKUP($I$1,Änderungen!$F$1:$G$4,2,FALSE),IF(OR(ISERROR(FIND("NOVOS",B1279)),ISERROR(FIND("Design ",B1279))),IF(OR(ISERROR(FIND("thanos EVO",B1279)),ISERROR(FIND("Design ",B1279))),0,96.55),19.35))</f>
        <v>0</v>
      </c>
      <c r="J1279" s="40"/>
      <c r="K1279" s="40" t="s">
        <v>1171</v>
      </c>
      <c r="L1279" s="29">
        <f>IF(K1279&lt;&gt;"",IFERROR(VLOOKUP(K1279,Rabattwerte_eintragen!$A$3:$C$24,3,FALSE),0),0)</f>
        <v>0</v>
      </c>
      <c r="M1279" s="58">
        <f>IF(H1279&lt;&gt;"",H1279*(1-L1279)+I1279*(1-VLOOKUP("A1",Rabattwerte_eintragen!$A$3:$C$26,3,FALSE)),"")</f>
        <v>233.15</v>
      </c>
      <c r="N1279" s="40"/>
      <c r="O1279" s="39" t="str">
        <f t="shared" si="22"/>
        <v>Artikel online anzeigen</v>
      </c>
      <c r="P1279" s="44"/>
      <c r="Q1279" s="49" t="s">
        <v>3633</v>
      </c>
      <c r="R1279" s="37"/>
      <c r="S1279" s="55"/>
      <c r="T1279" s="40" t="s">
        <v>1145</v>
      </c>
      <c r="U1279" s="63" t="s">
        <v>4650</v>
      </c>
    </row>
    <row r="1280" spans="1:21" x14ac:dyDescent="0.25">
      <c r="A1280" s="1">
        <v>7541</v>
      </c>
      <c r="B1280" s="46" t="s">
        <v>479</v>
      </c>
      <c r="C1280" s="46" t="s">
        <v>2206</v>
      </c>
      <c r="D1280" s="46" t="s">
        <v>2310</v>
      </c>
      <c r="E1280" s="47" t="s">
        <v>1119</v>
      </c>
      <c r="F1280" s="47" t="s">
        <v>1123</v>
      </c>
      <c r="G1280" s="47">
        <v>161909</v>
      </c>
      <c r="H1280" s="57">
        <v>235.65</v>
      </c>
      <c r="I1280" s="60">
        <f>IF(R1280="UP",VLOOKUP($I$1,Änderungen!$F$1:$G$4,2,FALSE),IF(OR(ISERROR(FIND("NOVOS",B1280)),ISERROR(FIND("Design ",B1280))),IF(OR(ISERROR(FIND("thanos EVO",B1280)),ISERROR(FIND("Design ",B1280))),0,96.55),19.35))</f>
        <v>0</v>
      </c>
      <c r="J1280" s="40"/>
      <c r="K1280" s="40" t="s">
        <v>1171</v>
      </c>
      <c r="L1280" s="29">
        <f>IF(K1280&lt;&gt;"",IFERROR(VLOOKUP(K1280,Rabattwerte_eintragen!$A$3:$C$24,3,FALSE),0),0)</f>
        <v>0</v>
      </c>
      <c r="M1280" s="58">
        <f>IF(H1280&lt;&gt;"",H1280*(1-L1280)+I1280*(1-VLOOKUP("A1",Rabattwerte_eintragen!$A$3:$C$26,3,FALSE)),"")</f>
        <v>235.65</v>
      </c>
      <c r="N1280" s="40"/>
      <c r="O1280" s="39" t="str">
        <f t="shared" si="22"/>
        <v>Artikel online anzeigen</v>
      </c>
      <c r="P1280" s="44"/>
      <c r="Q1280" s="49" t="s">
        <v>3634</v>
      </c>
      <c r="R1280" s="37"/>
      <c r="S1280" s="55"/>
      <c r="T1280" s="40" t="s">
        <v>1145</v>
      </c>
      <c r="U1280" s="63" t="s">
        <v>4651</v>
      </c>
    </row>
    <row r="1281" spans="1:21" x14ac:dyDescent="0.25">
      <c r="A1281" s="1">
        <v>7542</v>
      </c>
      <c r="B1281" s="46" t="s">
        <v>480</v>
      </c>
      <c r="C1281" s="46" t="s">
        <v>2206</v>
      </c>
      <c r="D1281" s="46" t="s">
        <v>2310</v>
      </c>
      <c r="E1281" s="47" t="s">
        <v>1119</v>
      </c>
      <c r="F1281" s="47" t="s">
        <v>1123</v>
      </c>
      <c r="G1281" s="47">
        <v>134804</v>
      </c>
      <c r="H1281" s="57">
        <v>238.2</v>
      </c>
      <c r="I1281" s="60">
        <f>IF(R1281="UP",VLOOKUP($I$1,Änderungen!$F$1:$G$4,2,FALSE),IF(OR(ISERROR(FIND("NOVOS",B1281)),ISERROR(FIND("Design ",B1281))),IF(OR(ISERROR(FIND("thanos EVO",B1281)),ISERROR(FIND("Design ",B1281))),0,96.55),19.35))</f>
        <v>0</v>
      </c>
      <c r="J1281" s="40"/>
      <c r="K1281" s="40" t="s">
        <v>1171</v>
      </c>
      <c r="L1281" s="29">
        <f>IF(K1281&lt;&gt;"",IFERROR(VLOOKUP(K1281,Rabattwerte_eintragen!$A$3:$C$24,3,FALSE),0),0)</f>
        <v>0</v>
      </c>
      <c r="M1281" s="58">
        <f>IF(H1281&lt;&gt;"",H1281*(1-L1281)+I1281*(1-VLOOKUP("A1",Rabattwerte_eintragen!$A$3:$C$26,3,FALSE)),"")</f>
        <v>238.2</v>
      </c>
      <c r="N1281" s="40"/>
      <c r="O1281" s="39" t="str">
        <f t="shared" si="22"/>
        <v>Artikel online anzeigen</v>
      </c>
      <c r="P1281" s="44"/>
      <c r="Q1281" s="49" t="s">
        <v>3635</v>
      </c>
      <c r="R1281" s="37"/>
      <c r="S1281" s="55"/>
      <c r="T1281" s="40" t="s">
        <v>1145</v>
      </c>
      <c r="U1281" s="63" t="s">
        <v>4652</v>
      </c>
    </row>
    <row r="1282" spans="1:21" x14ac:dyDescent="0.25">
      <c r="A1282" s="1">
        <v>7543</v>
      </c>
      <c r="B1282" s="46" t="s">
        <v>481</v>
      </c>
      <c r="C1282" s="46" t="s">
        <v>2206</v>
      </c>
      <c r="D1282" s="46" t="s">
        <v>2310</v>
      </c>
      <c r="E1282" s="47" t="s">
        <v>1119</v>
      </c>
      <c r="F1282" s="47" t="s">
        <v>1123</v>
      </c>
      <c r="G1282" s="47">
        <v>315920</v>
      </c>
      <c r="H1282" s="57">
        <v>230.9</v>
      </c>
      <c r="I1282" s="60">
        <f>IF(R1282="UP",VLOOKUP($I$1,Änderungen!$F$1:$G$4,2,FALSE),IF(OR(ISERROR(FIND("NOVOS",B1282)),ISERROR(FIND("Design ",B1282))),IF(OR(ISERROR(FIND("thanos EVO",B1282)),ISERROR(FIND("Design ",B1282))),0,96.55),19.35))</f>
        <v>0</v>
      </c>
      <c r="J1282" s="40"/>
      <c r="K1282" s="40" t="s">
        <v>1171</v>
      </c>
      <c r="L1282" s="29">
        <f>IF(K1282&lt;&gt;"",IFERROR(VLOOKUP(K1282,Rabattwerte_eintragen!$A$3:$C$24,3,FALSE),0),0)</f>
        <v>0</v>
      </c>
      <c r="M1282" s="58">
        <f>IF(H1282&lt;&gt;"",H1282*(1-L1282)+I1282*(1-VLOOKUP("A1",Rabattwerte_eintragen!$A$3:$C$26,3,FALSE)),"")</f>
        <v>230.9</v>
      </c>
      <c r="N1282" s="40"/>
      <c r="O1282" s="39" t="str">
        <f t="shared" si="22"/>
        <v>Artikel online anzeigen</v>
      </c>
      <c r="P1282" s="44"/>
      <c r="Q1282" s="49" t="s">
        <v>3636</v>
      </c>
      <c r="R1282" s="37"/>
      <c r="S1282" s="55"/>
      <c r="T1282" s="40" t="s">
        <v>1145</v>
      </c>
      <c r="U1282" s="63" t="s">
        <v>4653</v>
      </c>
    </row>
    <row r="1283" spans="1:21" x14ac:dyDescent="0.25">
      <c r="A1283" s="1">
        <v>7544</v>
      </c>
      <c r="B1283" s="46" t="s">
        <v>482</v>
      </c>
      <c r="C1283" s="46" t="s">
        <v>2206</v>
      </c>
      <c r="D1283" s="46" t="s">
        <v>2310</v>
      </c>
      <c r="E1283" s="47" t="s">
        <v>1119</v>
      </c>
      <c r="F1283" s="47" t="s">
        <v>1123</v>
      </c>
      <c r="G1283" s="47">
        <v>338981</v>
      </c>
      <c r="H1283" s="57">
        <v>233.15</v>
      </c>
      <c r="I1283" s="60">
        <f>IF(R1283="UP",VLOOKUP($I$1,Änderungen!$F$1:$G$4,2,FALSE),IF(OR(ISERROR(FIND("NOVOS",B1283)),ISERROR(FIND("Design ",B1283))),IF(OR(ISERROR(FIND("thanos EVO",B1283)),ISERROR(FIND("Design ",B1283))),0,96.55),19.35))</f>
        <v>0</v>
      </c>
      <c r="J1283" s="40"/>
      <c r="K1283" s="40" t="s">
        <v>1171</v>
      </c>
      <c r="L1283" s="29">
        <f>IF(K1283&lt;&gt;"",IFERROR(VLOOKUP(K1283,Rabattwerte_eintragen!$A$3:$C$24,3,FALSE),0),0)</f>
        <v>0</v>
      </c>
      <c r="M1283" s="58">
        <f>IF(H1283&lt;&gt;"",H1283*(1-L1283)+I1283*(1-VLOOKUP("A1",Rabattwerte_eintragen!$A$3:$C$26,3,FALSE)),"")</f>
        <v>233.15</v>
      </c>
      <c r="N1283" s="40"/>
      <c r="O1283" s="39" t="str">
        <f t="shared" si="22"/>
        <v>Artikel online anzeigen</v>
      </c>
      <c r="P1283" s="44"/>
      <c r="Q1283" s="49" t="s">
        <v>3637</v>
      </c>
      <c r="R1283" s="37"/>
      <c r="S1283" s="55"/>
      <c r="T1283" s="40" t="s">
        <v>1145</v>
      </c>
      <c r="U1283" s="63" t="s">
        <v>4654</v>
      </c>
    </row>
    <row r="1284" spans="1:21" x14ac:dyDescent="0.25">
      <c r="A1284" s="1">
        <v>7545</v>
      </c>
      <c r="B1284" s="46" t="s">
        <v>483</v>
      </c>
      <c r="C1284" s="46" t="s">
        <v>2206</v>
      </c>
      <c r="D1284" s="46" t="s">
        <v>2310</v>
      </c>
      <c r="E1284" s="47" t="s">
        <v>1119</v>
      </c>
      <c r="F1284" s="47" t="s">
        <v>1123</v>
      </c>
      <c r="G1284" s="47">
        <v>337380</v>
      </c>
      <c r="H1284" s="57">
        <v>235.65</v>
      </c>
      <c r="I1284" s="60">
        <f>IF(R1284="UP",VLOOKUP($I$1,Änderungen!$F$1:$G$4,2,FALSE),IF(OR(ISERROR(FIND("NOVOS",B1284)),ISERROR(FIND("Design ",B1284))),IF(OR(ISERROR(FIND("thanos EVO",B1284)),ISERROR(FIND("Design ",B1284))),0,96.55),19.35))</f>
        <v>0</v>
      </c>
      <c r="J1284" s="40"/>
      <c r="K1284" s="40" t="s">
        <v>1171</v>
      </c>
      <c r="L1284" s="29">
        <f>IF(K1284&lt;&gt;"",IFERROR(VLOOKUP(K1284,Rabattwerte_eintragen!$A$3:$C$24,3,FALSE),0),0)</f>
        <v>0</v>
      </c>
      <c r="M1284" s="58">
        <f>IF(H1284&lt;&gt;"",H1284*(1-L1284)+I1284*(1-VLOOKUP("A1",Rabattwerte_eintragen!$A$3:$C$26,3,FALSE)),"")</f>
        <v>235.65</v>
      </c>
      <c r="N1284" s="40"/>
      <c r="O1284" s="39" t="str">
        <f t="shared" si="22"/>
        <v>Artikel online anzeigen</v>
      </c>
      <c r="P1284" s="44"/>
      <c r="Q1284" s="49" t="s">
        <v>3638</v>
      </c>
      <c r="R1284" s="37"/>
      <c r="S1284" s="55"/>
      <c r="T1284" s="40" t="s">
        <v>1145</v>
      </c>
      <c r="U1284" s="63" t="s">
        <v>4655</v>
      </c>
    </row>
    <row r="1285" spans="1:21" x14ac:dyDescent="0.25">
      <c r="A1285" s="1">
        <v>7546</v>
      </c>
      <c r="B1285" s="46" t="s">
        <v>484</v>
      </c>
      <c r="C1285" s="46" t="s">
        <v>2206</v>
      </c>
      <c r="D1285" s="46" t="s">
        <v>2310</v>
      </c>
      <c r="E1285" s="47" t="s">
        <v>1119</v>
      </c>
      <c r="F1285" s="47" t="s">
        <v>1123</v>
      </c>
      <c r="G1285" s="47">
        <v>303057</v>
      </c>
      <c r="H1285" s="57">
        <v>238.2</v>
      </c>
      <c r="I1285" s="60">
        <f>IF(R1285="UP",VLOOKUP($I$1,Änderungen!$F$1:$G$4,2,FALSE),IF(OR(ISERROR(FIND("NOVOS",B1285)),ISERROR(FIND("Design ",B1285))),IF(OR(ISERROR(FIND("thanos EVO",B1285)),ISERROR(FIND("Design ",B1285))),0,96.55),19.35))</f>
        <v>0</v>
      </c>
      <c r="J1285" s="40"/>
      <c r="K1285" s="40" t="s">
        <v>1171</v>
      </c>
      <c r="L1285" s="29">
        <f>IF(K1285&lt;&gt;"",IFERROR(VLOOKUP(K1285,Rabattwerte_eintragen!$A$3:$C$24,3,FALSE),0),0)</f>
        <v>0</v>
      </c>
      <c r="M1285" s="58">
        <f>IF(H1285&lt;&gt;"",H1285*(1-L1285)+I1285*(1-VLOOKUP("A1",Rabattwerte_eintragen!$A$3:$C$26,3,FALSE)),"")</f>
        <v>238.2</v>
      </c>
      <c r="N1285" s="40"/>
      <c r="O1285" s="39" t="str">
        <f t="shared" si="22"/>
        <v>Artikel online anzeigen</v>
      </c>
      <c r="P1285" s="44"/>
      <c r="Q1285" s="49" t="s">
        <v>3639</v>
      </c>
      <c r="R1285" s="37"/>
      <c r="S1285" s="55"/>
      <c r="T1285" s="40" t="s">
        <v>1145</v>
      </c>
      <c r="U1285" s="63" t="s">
        <v>4656</v>
      </c>
    </row>
    <row r="1286" spans="1:21" x14ac:dyDescent="0.25">
      <c r="A1286" s="1">
        <v>7547</v>
      </c>
      <c r="B1286" s="46" t="s">
        <v>485</v>
      </c>
      <c r="C1286" s="46" t="s">
        <v>2206</v>
      </c>
      <c r="D1286" s="46" t="s">
        <v>2310</v>
      </c>
      <c r="E1286" s="47" t="s">
        <v>1119</v>
      </c>
      <c r="F1286" s="47" t="s">
        <v>1123</v>
      </c>
      <c r="G1286" s="47">
        <v>239080</v>
      </c>
      <c r="H1286" s="57">
        <v>244.60000000000002</v>
      </c>
      <c r="I1286" s="60">
        <f>IF(R1286="UP",VLOOKUP($I$1,Änderungen!$F$1:$G$4,2,FALSE),IF(OR(ISERROR(FIND("NOVOS",B1286)),ISERROR(FIND("Design ",B1286))),IF(OR(ISERROR(FIND("thanos EVO",B1286)),ISERROR(FIND("Design ",B1286))),0,96.55),19.35))</f>
        <v>0</v>
      </c>
      <c r="J1286" s="40"/>
      <c r="K1286" s="40" t="s">
        <v>1171</v>
      </c>
      <c r="L1286" s="29">
        <f>IF(K1286&lt;&gt;"",IFERROR(VLOOKUP(K1286,Rabattwerte_eintragen!$A$3:$C$24,3,FALSE),0),0)</f>
        <v>0</v>
      </c>
      <c r="M1286" s="58">
        <f>IF(H1286&lt;&gt;"",H1286*(1-L1286)+I1286*(1-VLOOKUP("A1",Rabattwerte_eintragen!$A$3:$C$26,3,FALSE)),"")</f>
        <v>244.60000000000002</v>
      </c>
      <c r="N1286" s="40"/>
      <c r="O1286" s="39" t="str">
        <f t="shared" si="22"/>
        <v>Artikel online anzeigen</v>
      </c>
      <c r="P1286" s="44"/>
      <c r="Q1286" s="49" t="s">
        <v>3640</v>
      </c>
      <c r="R1286" s="37"/>
      <c r="S1286" s="55"/>
      <c r="T1286" s="40" t="s">
        <v>1145</v>
      </c>
      <c r="U1286" s="63" t="s">
        <v>4657</v>
      </c>
    </row>
    <row r="1287" spans="1:21" x14ac:dyDescent="0.25">
      <c r="A1287" s="1">
        <v>7548</v>
      </c>
      <c r="B1287" s="46" t="s">
        <v>486</v>
      </c>
      <c r="C1287" s="46" t="s">
        <v>2206</v>
      </c>
      <c r="D1287" s="46" t="s">
        <v>2310</v>
      </c>
      <c r="E1287" s="47" t="s">
        <v>1119</v>
      </c>
      <c r="F1287" s="47" t="s">
        <v>1123</v>
      </c>
      <c r="G1287" s="47">
        <v>320948</v>
      </c>
      <c r="H1287" s="57">
        <v>246.95</v>
      </c>
      <c r="I1287" s="60">
        <f>IF(R1287="UP",VLOOKUP($I$1,Änderungen!$F$1:$G$4,2,FALSE),IF(OR(ISERROR(FIND("NOVOS",B1287)),ISERROR(FIND("Design ",B1287))),IF(OR(ISERROR(FIND("thanos EVO",B1287)),ISERROR(FIND("Design ",B1287))),0,96.55),19.35))</f>
        <v>0</v>
      </c>
      <c r="J1287" s="40"/>
      <c r="K1287" s="40" t="s">
        <v>1171</v>
      </c>
      <c r="L1287" s="29">
        <f>IF(K1287&lt;&gt;"",IFERROR(VLOOKUP(K1287,Rabattwerte_eintragen!$A$3:$C$24,3,FALSE),0),0)</f>
        <v>0</v>
      </c>
      <c r="M1287" s="58">
        <f>IF(H1287&lt;&gt;"",H1287*(1-L1287)+I1287*(1-VLOOKUP("A1",Rabattwerte_eintragen!$A$3:$C$26,3,FALSE)),"")</f>
        <v>246.95</v>
      </c>
      <c r="N1287" s="40"/>
      <c r="O1287" s="39" t="str">
        <f t="shared" si="22"/>
        <v>Artikel online anzeigen</v>
      </c>
      <c r="P1287" s="44"/>
      <c r="Q1287" s="49" t="s">
        <v>3641</v>
      </c>
      <c r="R1287" s="37"/>
      <c r="S1287" s="55"/>
      <c r="T1287" s="40" t="s">
        <v>1145</v>
      </c>
      <c r="U1287" s="63" t="s">
        <v>4658</v>
      </c>
    </row>
    <row r="1288" spans="1:21" x14ac:dyDescent="0.25">
      <c r="A1288" s="1">
        <v>7549</v>
      </c>
      <c r="B1288" s="46" t="s">
        <v>487</v>
      </c>
      <c r="C1288" s="46" t="s">
        <v>2206</v>
      </c>
      <c r="D1288" s="46" t="s">
        <v>2310</v>
      </c>
      <c r="E1288" s="47" t="s">
        <v>1119</v>
      </c>
      <c r="F1288" s="47" t="s">
        <v>1123</v>
      </c>
      <c r="G1288" s="47">
        <v>404792</v>
      </c>
      <c r="H1288" s="57">
        <v>249.20000000000002</v>
      </c>
      <c r="I1288" s="60">
        <f>IF(R1288="UP",VLOOKUP($I$1,Änderungen!$F$1:$G$4,2,FALSE),IF(OR(ISERROR(FIND("NOVOS",B1288)),ISERROR(FIND("Design ",B1288))),IF(OR(ISERROR(FIND("thanos EVO",B1288)),ISERROR(FIND("Design ",B1288))),0,96.55),19.35))</f>
        <v>0</v>
      </c>
      <c r="J1288" s="40"/>
      <c r="K1288" s="40" t="s">
        <v>1171</v>
      </c>
      <c r="L1288" s="29">
        <f>IF(K1288&lt;&gt;"",IFERROR(VLOOKUP(K1288,Rabattwerte_eintragen!$A$3:$C$24,3,FALSE),0),0)</f>
        <v>0</v>
      </c>
      <c r="M1288" s="58">
        <f>IF(H1288&lt;&gt;"",H1288*(1-L1288)+I1288*(1-VLOOKUP("A1",Rabattwerte_eintragen!$A$3:$C$26,3,FALSE)),"")</f>
        <v>249.20000000000002</v>
      </c>
      <c r="N1288" s="40"/>
      <c r="O1288" s="39" t="str">
        <f t="shared" si="22"/>
        <v>Artikel online anzeigen</v>
      </c>
      <c r="P1288" s="44"/>
      <c r="Q1288" s="49" t="s">
        <v>3642</v>
      </c>
      <c r="R1288" s="37"/>
      <c r="S1288" s="55"/>
      <c r="T1288" s="40" t="s">
        <v>1145</v>
      </c>
      <c r="U1288" s="63" t="s">
        <v>4659</v>
      </c>
    </row>
    <row r="1289" spans="1:21" x14ac:dyDescent="0.25">
      <c r="A1289" s="1">
        <v>7550</v>
      </c>
      <c r="B1289" s="46" t="s">
        <v>488</v>
      </c>
      <c r="C1289" s="46" t="s">
        <v>2206</v>
      </c>
      <c r="D1289" s="46" t="s">
        <v>2310</v>
      </c>
      <c r="E1289" s="47" t="s">
        <v>1119</v>
      </c>
      <c r="F1289" s="47" t="s">
        <v>1123</v>
      </c>
      <c r="G1289" s="47">
        <v>281577</v>
      </c>
      <c r="H1289" s="57">
        <v>251.85</v>
      </c>
      <c r="I1289" s="60">
        <f>IF(R1289="UP",VLOOKUP($I$1,Änderungen!$F$1:$G$4,2,FALSE),IF(OR(ISERROR(FIND("NOVOS",B1289)),ISERROR(FIND("Design ",B1289))),IF(OR(ISERROR(FIND("thanos EVO",B1289)),ISERROR(FIND("Design ",B1289))),0,96.55),19.35))</f>
        <v>0</v>
      </c>
      <c r="J1289" s="40"/>
      <c r="K1289" s="40" t="s">
        <v>1171</v>
      </c>
      <c r="L1289" s="29">
        <f>IF(K1289&lt;&gt;"",IFERROR(VLOOKUP(K1289,Rabattwerte_eintragen!$A$3:$C$24,3,FALSE),0),0)</f>
        <v>0</v>
      </c>
      <c r="M1289" s="58">
        <f>IF(H1289&lt;&gt;"",H1289*(1-L1289)+I1289*(1-VLOOKUP("A1",Rabattwerte_eintragen!$A$3:$C$26,3,FALSE)),"")</f>
        <v>251.85</v>
      </c>
      <c r="N1289" s="40"/>
      <c r="O1289" s="39" t="str">
        <f t="shared" si="22"/>
        <v>Artikel online anzeigen</v>
      </c>
      <c r="P1289" s="44"/>
      <c r="Q1289" s="49" t="s">
        <v>3643</v>
      </c>
      <c r="R1289" s="37"/>
      <c r="S1289" s="55"/>
      <c r="T1289" s="40" t="s">
        <v>1145</v>
      </c>
      <c r="U1289" s="63" t="s">
        <v>4660</v>
      </c>
    </row>
    <row r="1290" spans="1:21" x14ac:dyDescent="0.25">
      <c r="A1290" s="1">
        <v>633</v>
      </c>
      <c r="B1290" s="46" t="s">
        <v>1745</v>
      </c>
      <c r="C1290" s="46" t="s">
        <v>2222</v>
      </c>
      <c r="D1290" s="46" t="s">
        <v>2311</v>
      </c>
      <c r="E1290" s="47" t="s">
        <v>1124</v>
      </c>
      <c r="F1290" s="47" t="s">
        <v>1125</v>
      </c>
      <c r="G1290" s="47">
        <v>35019</v>
      </c>
      <c r="H1290" s="57">
        <v>16.7</v>
      </c>
      <c r="I1290" s="60">
        <f>IF(R1290="UP",VLOOKUP($I$1,Änderungen!$F$1:$G$4,2,FALSE),IF(OR(ISERROR(FIND("NOVOS",B1290)),ISERROR(FIND("Design ",B1290))),IF(OR(ISERROR(FIND("thanos EVO",B1290)),ISERROR(FIND("Design ",B1290))),0,96.55),19.35))</f>
        <v>0</v>
      </c>
      <c r="J1290" s="40"/>
      <c r="K1290" s="40" t="s">
        <v>1173</v>
      </c>
      <c r="L1290" s="29">
        <f>IF(K1290&lt;&gt;"",IFERROR(VLOOKUP(K1290,Rabattwerte_eintragen!$A$3:$C$24,3,FALSE),0),0)</f>
        <v>0</v>
      </c>
      <c r="M1290" s="58">
        <f>IF(H1290&lt;&gt;"",H1290*(1-L1290)+I1290*(1-VLOOKUP("A1",Rabattwerte_eintragen!$A$3:$C$26,3,FALSE)),"")</f>
        <v>16.7</v>
      </c>
      <c r="N1290" s="40"/>
      <c r="O1290" s="39" t="str">
        <f t="shared" si="22"/>
        <v>Artikel online anzeigen</v>
      </c>
      <c r="P1290" s="44"/>
      <c r="Q1290" s="49" t="s">
        <v>3644</v>
      </c>
      <c r="R1290" s="37"/>
      <c r="S1290" s="55"/>
      <c r="T1290" s="40" t="s">
        <v>1145</v>
      </c>
      <c r="U1290" s="63" t="s">
        <v>5699</v>
      </c>
    </row>
    <row r="1291" spans="1:21" x14ac:dyDescent="0.25">
      <c r="A1291" s="1">
        <v>4049</v>
      </c>
      <c r="B1291" s="46" t="s">
        <v>1746</v>
      </c>
      <c r="C1291" s="46" t="s">
        <v>2222</v>
      </c>
      <c r="D1291" s="46" t="s">
        <v>2311</v>
      </c>
      <c r="E1291" s="47" t="s">
        <v>1124</v>
      </c>
      <c r="F1291" s="47" t="s">
        <v>1125</v>
      </c>
      <c r="G1291" s="47">
        <v>35071</v>
      </c>
      <c r="H1291" s="57">
        <v>19.899999999999999</v>
      </c>
      <c r="I1291" s="60">
        <f>IF(R1291="UP",VLOOKUP($I$1,Änderungen!$F$1:$G$4,2,FALSE),IF(OR(ISERROR(FIND("NOVOS",B1291)),ISERROR(FIND("Design ",B1291))),IF(OR(ISERROR(FIND("thanos EVO",B1291)),ISERROR(FIND("Design ",B1291))),0,96.55),19.35))</f>
        <v>0</v>
      </c>
      <c r="J1291" s="40"/>
      <c r="K1291" s="40" t="s">
        <v>1173</v>
      </c>
      <c r="L1291" s="29">
        <f>IF(K1291&lt;&gt;"",IFERROR(VLOOKUP(K1291,Rabattwerte_eintragen!$A$3:$C$24,3,FALSE),0),0)</f>
        <v>0</v>
      </c>
      <c r="M1291" s="58">
        <f>IF(H1291&lt;&gt;"",H1291*(1-L1291)+I1291*(1-VLOOKUP("A1",Rabattwerte_eintragen!$A$3:$C$26,3,FALSE)),"")</f>
        <v>19.899999999999999</v>
      </c>
      <c r="N1291" s="40"/>
      <c r="O1291" s="39" t="str">
        <f t="shared" si="22"/>
        <v>Artikel online anzeigen</v>
      </c>
      <c r="P1291" s="44"/>
      <c r="Q1291" s="49" t="s">
        <v>3645</v>
      </c>
      <c r="R1291" s="37"/>
      <c r="S1291" s="55"/>
      <c r="T1291" s="40" t="s">
        <v>1145</v>
      </c>
      <c r="U1291" s="63" t="s">
        <v>5700</v>
      </c>
    </row>
    <row r="1292" spans="1:21" x14ac:dyDescent="0.25">
      <c r="A1292" s="1">
        <v>4058</v>
      </c>
      <c r="B1292" s="46" t="s">
        <v>1747</v>
      </c>
      <c r="C1292" s="46" t="s">
        <v>2222</v>
      </c>
      <c r="D1292" s="46" t="s">
        <v>2311</v>
      </c>
      <c r="E1292" s="47" t="s">
        <v>1124</v>
      </c>
      <c r="F1292" s="47" t="s">
        <v>1125</v>
      </c>
      <c r="G1292" s="47">
        <v>35132</v>
      </c>
      <c r="H1292" s="57">
        <v>26.349999999999998</v>
      </c>
      <c r="I1292" s="60">
        <f>IF(R1292="UP",VLOOKUP($I$1,Änderungen!$F$1:$G$4,2,FALSE),IF(OR(ISERROR(FIND("NOVOS",B1292)),ISERROR(FIND("Design ",B1292))),IF(OR(ISERROR(FIND("thanos EVO",B1292)),ISERROR(FIND("Design ",B1292))),0,96.55),19.35))</f>
        <v>0</v>
      </c>
      <c r="J1292" s="40"/>
      <c r="K1292" s="40" t="s">
        <v>1173</v>
      </c>
      <c r="L1292" s="29">
        <f>IF(K1292&lt;&gt;"",IFERROR(VLOOKUP(K1292,Rabattwerte_eintragen!$A$3:$C$24,3,FALSE),0),0)</f>
        <v>0</v>
      </c>
      <c r="M1292" s="58">
        <f>IF(H1292&lt;&gt;"",H1292*(1-L1292)+I1292*(1-VLOOKUP("A1",Rabattwerte_eintragen!$A$3:$C$26,3,FALSE)),"")</f>
        <v>26.349999999999998</v>
      </c>
      <c r="N1292" s="40"/>
      <c r="O1292" s="39" t="str">
        <f t="shared" si="22"/>
        <v>Artikel online anzeigen</v>
      </c>
      <c r="P1292" s="44"/>
      <c r="Q1292" s="49" t="s">
        <v>3646</v>
      </c>
      <c r="R1292" s="37"/>
      <c r="S1292" s="55"/>
      <c r="T1292" s="40" t="s">
        <v>1145</v>
      </c>
      <c r="U1292" s="63" t="s">
        <v>5701</v>
      </c>
    </row>
    <row r="1293" spans="1:21" x14ac:dyDescent="0.25">
      <c r="A1293" s="1">
        <v>4066</v>
      </c>
      <c r="B1293" s="46" t="s">
        <v>1748</v>
      </c>
      <c r="C1293" s="46" t="s">
        <v>2222</v>
      </c>
      <c r="D1293" s="46" t="s">
        <v>2311</v>
      </c>
      <c r="E1293" s="47" t="s">
        <v>1124</v>
      </c>
      <c r="F1293" s="47" t="s">
        <v>1125</v>
      </c>
      <c r="G1293" s="47">
        <v>35194</v>
      </c>
      <c r="H1293" s="57">
        <v>32.799999999999997</v>
      </c>
      <c r="I1293" s="60">
        <f>IF(R1293="UP",VLOOKUP($I$1,Änderungen!$F$1:$G$4,2,FALSE),IF(OR(ISERROR(FIND("NOVOS",B1293)),ISERROR(FIND("Design ",B1293))),IF(OR(ISERROR(FIND("thanos EVO",B1293)),ISERROR(FIND("Design ",B1293))),0,96.55),19.35))</f>
        <v>0</v>
      </c>
      <c r="J1293" s="40"/>
      <c r="K1293" s="40" t="s">
        <v>1173</v>
      </c>
      <c r="L1293" s="29">
        <f>IF(K1293&lt;&gt;"",IFERROR(VLOOKUP(K1293,Rabattwerte_eintragen!$A$3:$C$24,3,FALSE),0),0)</f>
        <v>0</v>
      </c>
      <c r="M1293" s="58">
        <f>IF(H1293&lt;&gt;"",H1293*(1-L1293)+I1293*(1-VLOOKUP("A1",Rabattwerte_eintragen!$A$3:$C$26,3,FALSE)),"")</f>
        <v>32.799999999999997</v>
      </c>
      <c r="N1293" s="40"/>
      <c r="O1293" s="39" t="str">
        <f t="shared" si="22"/>
        <v>Artikel online anzeigen</v>
      </c>
      <c r="P1293" s="44"/>
      <c r="Q1293" s="49" t="s">
        <v>3647</v>
      </c>
      <c r="R1293" s="37"/>
      <c r="S1293" s="55"/>
      <c r="T1293" s="40" t="s">
        <v>1145</v>
      </c>
      <c r="U1293" s="63" t="s">
        <v>5702</v>
      </c>
    </row>
    <row r="1294" spans="1:21" x14ac:dyDescent="0.25">
      <c r="A1294" s="1">
        <v>4121</v>
      </c>
      <c r="B1294" s="46" t="s">
        <v>1749</v>
      </c>
      <c r="C1294" s="46" t="s">
        <v>2222</v>
      </c>
      <c r="D1294" s="46" t="s">
        <v>2311</v>
      </c>
      <c r="E1294" s="47" t="s">
        <v>1124</v>
      </c>
      <c r="F1294" s="47" t="s">
        <v>1125</v>
      </c>
      <c r="G1294" s="47">
        <v>35484</v>
      </c>
      <c r="H1294" s="57">
        <v>19.55</v>
      </c>
      <c r="I1294" s="60">
        <f>IF(R1294="UP",VLOOKUP($I$1,Änderungen!$F$1:$G$4,2,FALSE),IF(OR(ISERROR(FIND("NOVOS",B1294)),ISERROR(FIND("Design ",B1294))),IF(OR(ISERROR(FIND("thanos EVO",B1294)),ISERROR(FIND("Design ",B1294))),0,96.55),19.35))</f>
        <v>0</v>
      </c>
      <c r="J1294" s="40" t="s">
        <v>1019</v>
      </c>
      <c r="K1294" s="40" t="s">
        <v>1173</v>
      </c>
      <c r="L1294" s="29">
        <f>IF(K1294&lt;&gt;"",IFERROR(VLOOKUP(K1294,Rabattwerte_eintragen!$A$3:$C$24,3,FALSE),0),0)</f>
        <v>0</v>
      </c>
      <c r="M1294" s="58">
        <f>IF(H1294&lt;&gt;"",H1294*(1-L1294)+I1294*(1-VLOOKUP("A1",Rabattwerte_eintragen!$A$3:$C$26,3,FALSE)),"")</f>
        <v>19.55</v>
      </c>
      <c r="N1294" s="40"/>
      <c r="O1294" s="39" t="str">
        <f t="shared" ref="O1294:O1357" si="24">IF(Q1294&lt;&gt;"",HYPERLINK(Q1294, "Artikel online anzeigen"),"")</f>
        <v>Artikel online anzeigen</v>
      </c>
      <c r="P1294" s="44"/>
      <c r="Q1294" s="49" t="s">
        <v>3648</v>
      </c>
      <c r="R1294" s="37"/>
      <c r="S1294" s="55"/>
      <c r="T1294" s="40" t="s">
        <v>1145</v>
      </c>
      <c r="U1294" s="63" t="s">
        <v>5703</v>
      </c>
    </row>
    <row r="1295" spans="1:21" x14ac:dyDescent="0.25">
      <c r="A1295" s="1">
        <v>4128</v>
      </c>
      <c r="B1295" s="46" t="s">
        <v>1750</v>
      </c>
      <c r="C1295" s="46" t="s">
        <v>2222</v>
      </c>
      <c r="D1295" s="46" t="s">
        <v>2311</v>
      </c>
      <c r="E1295" s="47" t="s">
        <v>1124</v>
      </c>
      <c r="F1295" s="47" t="s">
        <v>1125</v>
      </c>
      <c r="G1295" s="47">
        <v>35545</v>
      </c>
      <c r="H1295" s="57">
        <v>22.75</v>
      </c>
      <c r="I1295" s="60">
        <f>IF(R1295="UP",VLOOKUP($I$1,Änderungen!$F$1:$G$4,2,FALSE),IF(OR(ISERROR(FIND("NOVOS",B1295)),ISERROR(FIND("Design ",B1295))),IF(OR(ISERROR(FIND("thanos EVO",B1295)),ISERROR(FIND("Design ",B1295))),0,96.55),19.35))</f>
        <v>0</v>
      </c>
      <c r="J1295" s="40" t="s">
        <v>1019</v>
      </c>
      <c r="K1295" s="40" t="s">
        <v>1173</v>
      </c>
      <c r="L1295" s="29">
        <f>IF(K1295&lt;&gt;"",IFERROR(VLOOKUP(K1295,Rabattwerte_eintragen!$A$3:$C$24,3,FALSE),0),0)</f>
        <v>0</v>
      </c>
      <c r="M1295" s="58">
        <f>IF(H1295&lt;&gt;"",H1295*(1-L1295)+I1295*(1-VLOOKUP("A1",Rabattwerte_eintragen!$A$3:$C$26,3,FALSE)),"")</f>
        <v>22.75</v>
      </c>
      <c r="N1295" s="40"/>
      <c r="O1295" s="39" t="str">
        <f t="shared" si="24"/>
        <v>Artikel online anzeigen</v>
      </c>
      <c r="P1295" s="44"/>
      <c r="Q1295" s="49" t="s">
        <v>3649</v>
      </c>
      <c r="R1295" s="37"/>
      <c r="S1295" s="55"/>
      <c r="T1295" s="40" t="s">
        <v>1145</v>
      </c>
      <c r="U1295" s="63" t="s">
        <v>5704</v>
      </c>
    </row>
    <row r="1296" spans="1:21" x14ac:dyDescent="0.25">
      <c r="A1296" s="1">
        <v>4137</v>
      </c>
      <c r="B1296" s="46" t="s">
        <v>1751</v>
      </c>
      <c r="C1296" s="46" t="s">
        <v>2222</v>
      </c>
      <c r="D1296" s="46" t="s">
        <v>2311</v>
      </c>
      <c r="E1296" s="47" t="s">
        <v>1124</v>
      </c>
      <c r="F1296" s="47" t="s">
        <v>1125</v>
      </c>
      <c r="G1296" s="47">
        <v>35606</v>
      </c>
      <c r="H1296" s="57">
        <v>29.2</v>
      </c>
      <c r="I1296" s="60">
        <f>IF(R1296="UP",VLOOKUP($I$1,Änderungen!$F$1:$G$4,2,FALSE),IF(OR(ISERROR(FIND("NOVOS",B1296)),ISERROR(FIND("Design ",B1296))),IF(OR(ISERROR(FIND("thanos EVO",B1296)),ISERROR(FIND("Design ",B1296))),0,96.55),19.35))</f>
        <v>0</v>
      </c>
      <c r="J1296" s="40"/>
      <c r="K1296" s="40" t="s">
        <v>1173</v>
      </c>
      <c r="L1296" s="29">
        <f>IF(K1296&lt;&gt;"",IFERROR(VLOOKUP(K1296,Rabattwerte_eintragen!$A$3:$C$24,3,FALSE),0),0)</f>
        <v>0</v>
      </c>
      <c r="M1296" s="58">
        <f>IF(H1296&lt;&gt;"",H1296*(1-L1296)+I1296*(1-VLOOKUP("A1",Rabattwerte_eintragen!$A$3:$C$26,3,FALSE)),"")</f>
        <v>29.2</v>
      </c>
      <c r="N1296" s="40"/>
      <c r="O1296" s="39" t="str">
        <f t="shared" si="24"/>
        <v>Artikel online anzeigen</v>
      </c>
      <c r="P1296" s="44"/>
      <c r="Q1296" s="49" t="s">
        <v>3650</v>
      </c>
      <c r="R1296" s="37"/>
      <c r="S1296" s="55"/>
      <c r="T1296" s="40" t="s">
        <v>1145</v>
      </c>
      <c r="U1296" s="63" t="s">
        <v>5705</v>
      </c>
    </row>
    <row r="1297" spans="1:21" x14ac:dyDescent="0.25">
      <c r="A1297" s="1">
        <v>4146</v>
      </c>
      <c r="B1297" s="46" t="s">
        <v>1752</v>
      </c>
      <c r="C1297" s="46" t="s">
        <v>2222</v>
      </c>
      <c r="D1297" s="46" t="s">
        <v>2311</v>
      </c>
      <c r="E1297" s="47" t="s">
        <v>1124</v>
      </c>
      <c r="F1297" s="47" t="s">
        <v>1125</v>
      </c>
      <c r="G1297" s="47">
        <v>35668</v>
      </c>
      <c r="H1297" s="57">
        <v>35.65</v>
      </c>
      <c r="I1297" s="60">
        <f>IF(R1297="UP",VLOOKUP($I$1,Änderungen!$F$1:$G$4,2,FALSE),IF(OR(ISERROR(FIND("NOVOS",B1297)),ISERROR(FIND("Design ",B1297))),IF(OR(ISERROR(FIND("thanos EVO",B1297)),ISERROR(FIND("Design ",B1297))),0,96.55),19.35))</f>
        <v>0</v>
      </c>
      <c r="J1297" s="40"/>
      <c r="K1297" s="40" t="s">
        <v>1173</v>
      </c>
      <c r="L1297" s="29">
        <f>IF(K1297&lt;&gt;"",IFERROR(VLOOKUP(K1297,Rabattwerte_eintragen!$A$3:$C$24,3,FALSE),0),0)</f>
        <v>0</v>
      </c>
      <c r="M1297" s="58">
        <f>IF(H1297&lt;&gt;"",H1297*(1-L1297)+I1297*(1-VLOOKUP("A1",Rabattwerte_eintragen!$A$3:$C$26,3,FALSE)),"")</f>
        <v>35.65</v>
      </c>
      <c r="N1297" s="40"/>
      <c r="O1297" s="39" t="str">
        <f t="shared" si="24"/>
        <v>Artikel online anzeigen</v>
      </c>
      <c r="P1297" s="44"/>
      <c r="Q1297" s="49" t="s">
        <v>3651</v>
      </c>
      <c r="R1297" s="37"/>
      <c r="S1297" s="55"/>
      <c r="T1297" s="40" t="s">
        <v>1145</v>
      </c>
      <c r="U1297" s="63" t="s">
        <v>5706</v>
      </c>
    </row>
    <row r="1298" spans="1:21" x14ac:dyDescent="0.25">
      <c r="A1298" s="1">
        <v>4173</v>
      </c>
      <c r="B1298" s="46" t="s">
        <v>1753</v>
      </c>
      <c r="C1298" s="46" t="s">
        <v>2222</v>
      </c>
      <c r="D1298" s="46" t="s">
        <v>2311</v>
      </c>
      <c r="E1298" s="47" t="s">
        <v>1124</v>
      </c>
      <c r="F1298" s="47" t="s">
        <v>1125</v>
      </c>
      <c r="G1298" s="47">
        <v>35729</v>
      </c>
      <c r="H1298" s="57">
        <v>24.15</v>
      </c>
      <c r="I1298" s="60">
        <f>IF(R1298="UP",VLOOKUP($I$1,Änderungen!$F$1:$G$4,2,FALSE),IF(OR(ISERROR(FIND("NOVOS",B1298)),ISERROR(FIND("Design ",B1298))),IF(OR(ISERROR(FIND("thanos EVO",B1298)),ISERROR(FIND("Design ",B1298))),0,96.55),19.35))</f>
        <v>0</v>
      </c>
      <c r="J1298" s="40"/>
      <c r="K1298" s="40" t="s">
        <v>1173</v>
      </c>
      <c r="L1298" s="29">
        <f>IF(K1298&lt;&gt;"",IFERROR(VLOOKUP(K1298,Rabattwerte_eintragen!$A$3:$C$24,3,FALSE),0),0)</f>
        <v>0</v>
      </c>
      <c r="M1298" s="58">
        <f>IF(H1298&lt;&gt;"",H1298*(1-L1298)+I1298*(1-VLOOKUP("A1",Rabattwerte_eintragen!$A$3:$C$26,3,FALSE)),"")</f>
        <v>24.15</v>
      </c>
      <c r="N1298" s="40"/>
      <c r="O1298" s="39" t="str">
        <f t="shared" si="24"/>
        <v>Artikel online anzeigen</v>
      </c>
      <c r="P1298" s="44"/>
      <c r="Q1298" s="49" t="s">
        <v>3652</v>
      </c>
      <c r="R1298" s="37"/>
      <c r="S1298" s="55"/>
      <c r="T1298" s="40" t="s">
        <v>1145</v>
      </c>
      <c r="U1298" s="63" t="s">
        <v>5707</v>
      </c>
    </row>
    <row r="1299" spans="1:21" x14ac:dyDescent="0.25">
      <c r="A1299" s="1">
        <v>4179</v>
      </c>
      <c r="B1299" s="46" t="s">
        <v>1754</v>
      </c>
      <c r="C1299" s="46" t="s">
        <v>2222</v>
      </c>
      <c r="D1299" s="46" t="s">
        <v>2311</v>
      </c>
      <c r="E1299" s="47" t="s">
        <v>1124</v>
      </c>
      <c r="F1299" s="47" t="s">
        <v>1125</v>
      </c>
      <c r="G1299" s="47">
        <v>35781</v>
      </c>
      <c r="H1299" s="57">
        <v>27.349999999999998</v>
      </c>
      <c r="I1299" s="60">
        <f>IF(R1299="UP",VLOOKUP($I$1,Änderungen!$F$1:$G$4,2,FALSE),IF(OR(ISERROR(FIND("NOVOS",B1299)),ISERROR(FIND("Design ",B1299))),IF(OR(ISERROR(FIND("thanos EVO",B1299)),ISERROR(FIND("Design ",B1299))),0,96.55),19.35))</f>
        <v>0</v>
      </c>
      <c r="J1299" s="40"/>
      <c r="K1299" s="40" t="s">
        <v>1173</v>
      </c>
      <c r="L1299" s="29">
        <f>IF(K1299&lt;&gt;"",IFERROR(VLOOKUP(K1299,Rabattwerte_eintragen!$A$3:$C$24,3,FALSE),0),0)</f>
        <v>0</v>
      </c>
      <c r="M1299" s="58">
        <f>IF(H1299&lt;&gt;"",H1299*(1-L1299)+I1299*(1-VLOOKUP("A1",Rabattwerte_eintragen!$A$3:$C$26,3,FALSE)),"")</f>
        <v>27.349999999999998</v>
      </c>
      <c r="N1299" s="40"/>
      <c r="O1299" s="39" t="str">
        <f t="shared" si="24"/>
        <v>Artikel online anzeigen</v>
      </c>
      <c r="P1299" s="44"/>
      <c r="Q1299" s="49" t="s">
        <v>3653</v>
      </c>
      <c r="R1299" s="37"/>
      <c r="S1299" s="55"/>
      <c r="T1299" s="40" t="s">
        <v>1145</v>
      </c>
      <c r="U1299" s="63" t="s">
        <v>5708</v>
      </c>
    </row>
    <row r="1300" spans="1:21" x14ac:dyDescent="0.25">
      <c r="A1300" s="1">
        <v>4184</v>
      </c>
      <c r="B1300" s="46" t="s">
        <v>1755</v>
      </c>
      <c r="C1300" s="46" t="s">
        <v>2222</v>
      </c>
      <c r="D1300" s="46" t="s">
        <v>2311</v>
      </c>
      <c r="E1300" s="47" t="s">
        <v>1124</v>
      </c>
      <c r="F1300" s="47" t="s">
        <v>1125</v>
      </c>
      <c r="G1300" s="47">
        <v>35842</v>
      </c>
      <c r="H1300" s="57">
        <v>33.799999999999997</v>
      </c>
      <c r="I1300" s="60">
        <f>IF(R1300="UP",VLOOKUP($I$1,Änderungen!$F$1:$G$4,2,FALSE),IF(OR(ISERROR(FIND("NOVOS",B1300)),ISERROR(FIND("Design ",B1300))),IF(OR(ISERROR(FIND("thanos EVO",B1300)),ISERROR(FIND("Design ",B1300))),0,96.55),19.35))</f>
        <v>0</v>
      </c>
      <c r="J1300" s="40"/>
      <c r="K1300" s="40" t="s">
        <v>1173</v>
      </c>
      <c r="L1300" s="29">
        <f>IF(K1300&lt;&gt;"",IFERROR(VLOOKUP(K1300,Rabattwerte_eintragen!$A$3:$C$24,3,FALSE),0),0)</f>
        <v>0</v>
      </c>
      <c r="M1300" s="58">
        <f>IF(H1300&lt;&gt;"",H1300*(1-L1300)+I1300*(1-VLOOKUP("A1",Rabattwerte_eintragen!$A$3:$C$26,3,FALSE)),"")</f>
        <v>33.799999999999997</v>
      </c>
      <c r="N1300" s="40"/>
      <c r="O1300" s="39" t="str">
        <f t="shared" si="24"/>
        <v>Artikel online anzeigen</v>
      </c>
      <c r="P1300" s="44"/>
      <c r="Q1300" s="49" t="s">
        <v>3654</v>
      </c>
      <c r="R1300" s="37"/>
      <c r="S1300" s="55"/>
      <c r="T1300" s="40" t="s">
        <v>1145</v>
      </c>
      <c r="U1300" s="63" t="s">
        <v>5709</v>
      </c>
    </row>
    <row r="1301" spans="1:21" x14ac:dyDescent="0.25">
      <c r="A1301" s="1">
        <v>4188</v>
      </c>
      <c r="B1301" s="46" t="s">
        <v>1756</v>
      </c>
      <c r="C1301" s="46" t="s">
        <v>2222</v>
      </c>
      <c r="D1301" s="46" t="s">
        <v>2311</v>
      </c>
      <c r="E1301" s="47" t="s">
        <v>1124</v>
      </c>
      <c r="F1301" s="47" t="s">
        <v>1125</v>
      </c>
      <c r="G1301" s="47">
        <v>35903</v>
      </c>
      <c r="H1301" s="57">
        <v>40.25</v>
      </c>
      <c r="I1301" s="60">
        <f>IF(R1301="UP",VLOOKUP($I$1,Änderungen!$F$1:$G$4,2,FALSE),IF(OR(ISERROR(FIND("NOVOS",B1301)),ISERROR(FIND("Design ",B1301))),IF(OR(ISERROR(FIND("thanos EVO",B1301)),ISERROR(FIND("Design ",B1301))),0,96.55),19.35))</f>
        <v>0</v>
      </c>
      <c r="J1301" s="40"/>
      <c r="K1301" s="40" t="s">
        <v>1173</v>
      </c>
      <c r="L1301" s="29">
        <f>IF(K1301&lt;&gt;"",IFERROR(VLOOKUP(K1301,Rabattwerte_eintragen!$A$3:$C$24,3,FALSE),0),0)</f>
        <v>0</v>
      </c>
      <c r="M1301" s="58">
        <f>IF(H1301&lt;&gt;"",H1301*(1-L1301)+I1301*(1-VLOOKUP("A1",Rabattwerte_eintragen!$A$3:$C$26,3,FALSE)),"")</f>
        <v>40.25</v>
      </c>
      <c r="N1301" s="40"/>
      <c r="O1301" s="39" t="str">
        <f t="shared" si="24"/>
        <v>Artikel online anzeigen</v>
      </c>
      <c r="P1301" s="44"/>
      <c r="Q1301" s="49" t="s">
        <v>3655</v>
      </c>
      <c r="R1301" s="37"/>
      <c r="S1301" s="55"/>
      <c r="T1301" s="40" t="s">
        <v>1145</v>
      </c>
      <c r="U1301" s="63" t="s">
        <v>5710</v>
      </c>
    </row>
    <row r="1302" spans="1:21" x14ac:dyDescent="0.25">
      <c r="A1302" s="1">
        <v>4253</v>
      </c>
      <c r="B1302" s="46" t="s">
        <v>766</v>
      </c>
      <c r="C1302" s="46" t="s">
        <v>2222</v>
      </c>
      <c r="D1302" s="46" t="s">
        <v>2311</v>
      </c>
      <c r="E1302" s="47" t="s">
        <v>1124</v>
      </c>
      <c r="F1302" s="47" t="s">
        <v>1125</v>
      </c>
      <c r="G1302" s="47">
        <v>41539</v>
      </c>
      <c r="H1302" s="57">
        <v>14.850000000000001</v>
      </c>
      <c r="I1302" s="60">
        <f>IF(R1302="UP",VLOOKUP($I$1,Änderungen!$F$1:$G$4,2,FALSE),IF(OR(ISERROR(FIND("NOVOS",B1302)),ISERROR(FIND("Design ",B1302))),IF(OR(ISERROR(FIND("thanos EVO",B1302)),ISERROR(FIND("Design ",B1302))),0,96.55),19.35))</f>
        <v>0</v>
      </c>
      <c r="J1302" s="40"/>
      <c r="K1302" s="40" t="s">
        <v>1173</v>
      </c>
      <c r="L1302" s="29">
        <f>IF(K1302&lt;&gt;"",IFERROR(VLOOKUP(K1302,Rabattwerte_eintragen!$A$3:$C$24,3,FALSE),0),0)</f>
        <v>0</v>
      </c>
      <c r="M1302" s="58">
        <f>IF(H1302&lt;&gt;"",H1302*(1-L1302)+I1302*(1-VLOOKUP("A1",Rabattwerte_eintragen!$A$3:$C$26,3,FALSE)),"")</f>
        <v>14.850000000000001</v>
      </c>
      <c r="N1302" s="40"/>
      <c r="O1302" s="39" t="str">
        <f t="shared" si="24"/>
        <v>Artikel online anzeigen</v>
      </c>
      <c r="P1302" s="44"/>
      <c r="Q1302" s="49" t="s">
        <v>3656</v>
      </c>
      <c r="R1302" s="37"/>
      <c r="S1302" s="55"/>
      <c r="T1302" s="40" t="s">
        <v>1145</v>
      </c>
      <c r="U1302" s="63" t="s">
        <v>5711</v>
      </c>
    </row>
    <row r="1303" spans="1:21" x14ac:dyDescent="0.25">
      <c r="A1303" s="1">
        <v>4257</v>
      </c>
      <c r="B1303" s="46" t="s">
        <v>1757</v>
      </c>
      <c r="C1303" s="46" t="s">
        <v>2222</v>
      </c>
      <c r="D1303" s="46" t="s">
        <v>2311</v>
      </c>
      <c r="E1303" s="47" t="s">
        <v>1124</v>
      </c>
      <c r="F1303" s="47" t="s">
        <v>1125</v>
      </c>
      <c r="G1303" s="47">
        <v>41607</v>
      </c>
      <c r="H1303" s="57">
        <v>18.05</v>
      </c>
      <c r="I1303" s="60">
        <f>IF(R1303="UP",VLOOKUP($I$1,Änderungen!$F$1:$G$4,2,FALSE),IF(OR(ISERROR(FIND("NOVOS",B1303)),ISERROR(FIND("Design ",B1303))),IF(OR(ISERROR(FIND("thanos EVO",B1303)),ISERROR(FIND("Design ",B1303))),0,96.55),19.35))</f>
        <v>0</v>
      </c>
      <c r="J1303" s="40"/>
      <c r="K1303" s="40" t="s">
        <v>1173</v>
      </c>
      <c r="L1303" s="29">
        <f>IF(K1303&lt;&gt;"",IFERROR(VLOOKUP(K1303,Rabattwerte_eintragen!$A$3:$C$24,3,FALSE),0),0)</f>
        <v>0</v>
      </c>
      <c r="M1303" s="58">
        <f>IF(H1303&lt;&gt;"",H1303*(1-L1303)+I1303*(1-VLOOKUP("A1",Rabattwerte_eintragen!$A$3:$C$26,3,FALSE)),"")</f>
        <v>18.05</v>
      </c>
      <c r="N1303" s="40"/>
      <c r="O1303" s="39" t="str">
        <f t="shared" si="24"/>
        <v>Artikel online anzeigen</v>
      </c>
      <c r="P1303" s="44"/>
      <c r="Q1303" s="49" t="s">
        <v>3657</v>
      </c>
      <c r="R1303" s="37"/>
      <c r="S1303" s="55"/>
      <c r="T1303" s="40" t="s">
        <v>1145</v>
      </c>
      <c r="U1303" s="63" t="s">
        <v>5712</v>
      </c>
    </row>
    <row r="1304" spans="1:21" x14ac:dyDescent="0.25">
      <c r="A1304" s="1">
        <v>4260</v>
      </c>
      <c r="B1304" s="46" t="s">
        <v>1758</v>
      </c>
      <c r="C1304" s="46" t="s">
        <v>2222</v>
      </c>
      <c r="D1304" s="46" t="s">
        <v>2311</v>
      </c>
      <c r="E1304" s="47" t="s">
        <v>1124</v>
      </c>
      <c r="F1304" s="47" t="s">
        <v>1125</v>
      </c>
      <c r="G1304" s="47">
        <v>41676</v>
      </c>
      <c r="H1304" s="57">
        <v>24.5</v>
      </c>
      <c r="I1304" s="60">
        <f>IF(R1304="UP",VLOOKUP($I$1,Änderungen!$F$1:$G$4,2,FALSE),IF(OR(ISERROR(FIND("NOVOS",B1304)),ISERROR(FIND("Design ",B1304))),IF(OR(ISERROR(FIND("thanos EVO",B1304)),ISERROR(FIND("Design ",B1304))),0,96.55),19.35))</f>
        <v>0</v>
      </c>
      <c r="J1304" s="40"/>
      <c r="K1304" s="40" t="s">
        <v>1173</v>
      </c>
      <c r="L1304" s="29">
        <f>IF(K1304&lt;&gt;"",IFERROR(VLOOKUP(K1304,Rabattwerte_eintragen!$A$3:$C$24,3,FALSE),0),0)</f>
        <v>0</v>
      </c>
      <c r="M1304" s="58">
        <f>IF(H1304&lt;&gt;"",H1304*(1-L1304)+I1304*(1-VLOOKUP("A1",Rabattwerte_eintragen!$A$3:$C$26,3,FALSE)),"")</f>
        <v>24.5</v>
      </c>
      <c r="N1304" s="40"/>
      <c r="O1304" s="39" t="str">
        <f t="shared" si="24"/>
        <v>Artikel online anzeigen</v>
      </c>
      <c r="P1304" s="44"/>
      <c r="Q1304" s="49" t="s">
        <v>3658</v>
      </c>
      <c r="R1304" s="37"/>
      <c r="S1304" s="55"/>
      <c r="T1304" s="40" t="s">
        <v>1145</v>
      </c>
      <c r="U1304" s="63" t="s">
        <v>5713</v>
      </c>
    </row>
    <row r="1305" spans="1:21" x14ac:dyDescent="0.25">
      <c r="A1305" s="1">
        <v>4262</v>
      </c>
      <c r="B1305" s="46" t="s">
        <v>1759</v>
      </c>
      <c r="C1305" s="46" t="s">
        <v>2222</v>
      </c>
      <c r="D1305" s="46" t="s">
        <v>2311</v>
      </c>
      <c r="E1305" s="47" t="s">
        <v>1124</v>
      </c>
      <c r="F1305" s="47" t="s">
        <v>1125</v>
      </c>
      <c r="G1305" s="47">
        <v>41744</v>
      </c>
      <c r="H1305" s="57">
        <v>30.950000000000003</v>
      </c>
      <c r="I1305" s="60">
        <f>IF(R1305="UP",VLOOKUP($I$1,Änderungen!$F$1:$G$4,2,FALSE),IF(OR(ISERROR(FIND("NOVOS",B1305)),ISERROR(FIND("Design ",B1305))),IF(OR(ISERROR(FIND("thanos EVO",B1305)),ISERROR(FIND("Design ",B1305))),0,96.55),19.35))</f>
        <v>0</v>
      </c>
      <c r="J1305" s="40"/>
      <c r="K1305" s="40" t="s">
        <v>1173</v>
      </c>
      <c r="L1305" s="29">
        <f>IF(K1305&lt;&gt;"",IFERROR(VLOOKUP(K1305,Rabattwerte_eintragen!$A$3:$C$24,3,FALSE),0),0)</f>
        <v>0</v>
      </c>
      <c r="M1305" s="58">
        <f>IF(H1305&lt;&gt;"",H1305*(1-L1305)+I1305*(1-VLOOKUP("A1",Rabattwerte_eintragen!$A$3:$C$26,3,FALSE)),"")</f>
        <v>30.950000000000003</v>
      </c>
      <c r="N1305" s="40"/>
      <c r="O1305" s="39" t="str">
        <f t="shared" si="24"/>
        <v>Artikel online anzeigen</v>
      </c>
      <c r="P1305" s="44"/>
      <c r="Q1305" s="49" t="s">
        <v>3659</v>
      </c>
      <c r="R1305" s="37"/>
      <c r="S1305" s="55"/>
      <c r="T1305" s="40" t="s">
        <v>1145</v>
      </c>
      <c r="U1305" s="63" t="s">
        <v>5714</v>
      </c>
    </row>
    <row r="1306" spans="1:21" x14ac:dyDescent="0.25">
      <c r="A1306" s="1">
        <v>4201</v>
      </c>
      <c r="B1306" s="46" t="s">
        <v>764</v>
      </c>
      <c r="C1306" s="46" t="s">
        <v>2222</v>
      </c>
      <c r="D1306" s="46" t="s">
        <v>2311</v>
      </c>
      <c r="E1306" s="47" t="s">
        <v>1124</v>
      </c>
      <c r="F1306" s="47" t="s">
        <v>1125</v>
      </c>
      <c r="G1306" s="47">
        <v>26116</v>
      </c>
      <c r="H1306" s="57">
        <v>19.2</v>
      </c>
      <c r="I1306" s="60">
        <f>IF(R1306="UP",VLOOKUP($I$1,Änderungen!$F$1:$G$4,2,FALSE),IF(OR(ISERROR(FIND("NOVOS",B1306)),ISERROR(FIND("Design ",B1306))),IF(OR(ISERROR(FIND("thanos EVO",B1306)),ISERROR(FIND("Design ",B1306))),0,96.55),19.35))</f>
        <v>0</v>
      </c>
      <c r="J1306" s="40"/>
      <c r="K1306" s="40" t="s">
        <v>1173</v>
      </c>
      <c r="L1306" s="29">
        <f>IF(K1306&lt;&gt;"",IFERROR(VLOOKUP(K1306,Rabattwerte_eintragen!$A$3:$C$24,3,FALSE),0),0)</f>
        <v>0</v>
      </c>
      <c r="M1306" s="58">
        <f>IF(H1306&lt;&gt;"",H1306*(1-L1306)+I1306*(1-VLOOKUP("A1",Rabattwerte_eintragen!$A$3:$C$26,3,FALSE)),"")</f>
        <v>19.2</v>
      </c>
      <c r="N1306" s="40"/>
      <c r="O1306" s="39" t="str">
        <f t="shared" si="24"/>
        <v>Artikel online anzeigen</v>
      </c>
      <c r="P1306" s="44"/>
      <c r="Q1306" s="49" t="s">
        <v>3660</v>
      </c>
      <c r="R1306" s="37"/>
      <c r="S1306" s="55"/>
      <c r="T1306" s="40" t="s">
        <v>1145</v>
      </c>
      <c r="U1306" s="63" t="s">
        <v>5715</v>
      </c>
    </row>
    <row r="1307" spans="1:21" x14ac:dyDescent="0.25">
      <c r="A1307" s="1">
        <v>4205</v>
      </c>
      <c r="B1307" s="46" t="s">
        <v>1760</v>
      </c>
      <c r="C1307" s="46" t="s">
        <v>2222</v>
      </c>
      <c r="D1307" s="46" t="s">
        <v>2311</v>
      </c>
      <c r="E1307" s="47" t="s">
        <v>1124</v>
      </c>
      <c r="F1307" s="47" t="s">
        <v>1125</v>
      </c>
      <c r="G1307" s="47">
        <v>26123</v>
      </c>
      <c r="H1307" s="57">
        <v>22.450000000000003</v>
      </c>
      <c r="I1307" s="60">
        <f>IF(R1307="UP",VLOOKUP($I$1,Änderungen!$F$1:$G$4,2,FALSE),IF(OR(ISERROR(FIND("NOVOS",B1307)),ISERROR(FIND("Design ",B1307))),IF(OR(ISERROR(FIND("thanos EVO",B1307)),ISERROR(FIND("Design ",B1307))),0,96.55),19.35))</f>
        <v>0</v>
      </c>
      <c r="J1307" s="40"/>
      <c r="K1307" s="40" t="s">
        <v>1173</v>
      </c>
      <c r="L1307" s="29">
        <f>IF(K1307&lt;&gt;"",IFERROR(VLOOKUP(K1307,Rabattwerte_eintragen!$A$3:$C$24,3,FALSE),0),0)</f>
        <v>0</v>
      </c>
      <c r="M1307" s="58">
        <f>IF(H1307&lt;&gt;"",H1307*(1-L1307)+I1307*(1-VLOOKUP("A1",Rabattwerte_eintragen!$A$3:$C$26,3,FALSE)),"")</f>
        <v>22.450000000000003</v>
      </c>
      <c r="N1307" s="40"/>
      <c r="O1307" s="39" t="str">
        <f t="shared" si="24"/>
        <v>Artikel online anzeigen</v>
      </c>
      <c r="P1307" s="44"/>
      <c r="Q1307" s="49" t="s">
        <v>3661</v>
      </c>
      <c r="R1307" s="37"/>
      <c r="S1307" s="55"/>
      <c r="T1307" s="40" t="s">
        <v>1145</v>
      </c>
      <c r="U1307" s="63" t="s">
        <v>5716</v>
      </c>
    </row>
    <row r="1308" spans="1:21" x14ac:dyDescent="0.25">
      <c r="A1308" s="1">
        <v>4210</v>
      </c>
      <c r="B1308" s="46" t="s">
        <v>1761</v>
      </c>
      <c r="C1308" s="46" t="s">
        <v>2222</v>
      </c>
      <c r="D1308" s="46" t="s">
        <v>2311</v>
      </c>
      <c r="E1308" s="47" t="s">
        <v>1124</v>
      </c>
      <c r="F1308" s="47" t="s">
        <v>1125</v>
      </c>
      <c r="G1308" s="47">
        <v>26130</v>
      </c>
      <c r="H1308" s="57">
        <v>28.849999999999998</v>
      </c>
      <c r="I1308" s="60">
        <f>IF(R1308="UP",VLOOKUP($I$1,Änderungen!$F$1:$G$4,2,FALSE),IF(OR(ISERROR(FIND("NOVOS",B1308)),ISERROR(FIND("Design ",B1308))),IF(OR(ISERROR(FIND("thanos EVO",B1308)),ISERROR(FIND("Design ",B1308))),0,96.55),19.35))</f>
        <v>0</v>
      </c>
      <c r="J1308" s="40"/>
      <c r="K1308" s="40" t="s">
        <v>1173</v>
      </c>
      <c r="L1308" s="29">
        <f>IF(K1308&lt;&gt;"",IFERROR(VLOOKUP(K1308,Rabattwerte_eintragen!$A$3:$C$24,3,FALSE),0),0)</f>
        <v>0</v>
      </c>
      <c r="M1308" s="58">
        <f>IF(H1308&lt;&gt;"",H1308*(1-L1308)+I1308*(1-VLOOKUP("A1",Rabattwerte_eintragen!$A$3:$C$26,3,FALSE)),"")</f>
        <v>28.849999999999998</v>
      </c>
      <c r="N1308" s="40"/>
      <c r="O1308" s="39" t="str">
        <f t="shared" si="24"/>
        <v>Artikel online anzeigen</v>
      </c>
      <c r="P1308" s="44"/>
      <c r="Q1308" s="49" t="s">
        <v>3662</v>
      </c>
      <c r="R1308" s="37"/>
      <c r="S1308" s="55"/>
      <c r="T1308" s="40" t="s">
        <v>1145</v>
      </c>
      <c r="U1308" s="63" t="s">
        <v>5717</v>
      </c>
    </row>
    <row r="1309" spans="1:21" x14ac:dyDescent="0.25">
      <c r="A1309" s="1">
        <v>4214</v>
      </c>
      <c r="B1309" s="46" t="s">
        <v>1762</v>
      </c>
      <c r="C1309" s="46" t="s">
        <v>2222</v>
      </c>
      <c r="D1309" s="46" t="s">
        <v>2311</v>
      </c>
      <c r="E1309" s="47" t="s">
        <v>1124</v>
      </c>
      <c r="F1309" s="47" t="s">
        <v>1125</v>
      </c>
      <c r="G1309" s="47">
        <v>26147</v>
      </c>
      <c r="H1309" s="57">
        <v>35.299999999999997</v>
      </c>
      <c r="I1309" s="60">
        <f>IF(R1309="UP",VLOOKUP($I$1,Änderungen!$F$1:$G$4,2,FALSE),IF(OR(ISERROR(FIND("NOVOS",B1309)),ISERROR(FIND("Design ",B1309))),IF(OR(ISERROR(FIND("thanos EVO",B1309)),ISERROR(FIND("Design ",B1309))),0,96.55),19.35))</f>
        <v>0</v>
      </c>
      <c r="J1309" s="40"/>
      <c r="K1309" s="40" t="s">
        <v>1173</v>
      </c>
      <c r="L1309" s="29">
        <f>IF(K1309&lt;&gt;"",IFERROR(VLOOKUP(K1309,Rabattwerte_eintragen!$A$3:$C$24,3,FALSE),0),0)</f>
        <v>0</v>
      </c>
      <c r="M1309" s="58">
        <f>IF(H1309&lt;&gt;"",H1309*(1-L1309)+I1309*(1-VLOOKUP("A1",Rabattwerte_eintragen!$A$3:$C$26,3,FALSE)),"")</f>
        <v>35.299999999999997</v>
      </c>
      <c r="N1309" s="40"/>
      <c r="O1309" s="39" t="str">
        <f t="shared" si="24"/>
        <v>Artikel online anzeigen</v>
      </c>
      <c r="P1309" s="44"/>
      <c r="Q1309" s="49" t="s">
        <v>3663</v>
      </c>
      <c r="R1309" s="37"/>
      <c r="S1309" s="55"/>
      <c r="T1309" s="40" t="s">
        <v>1145</v>
      </c>
      <c r="U1309" s="63" t="s">
        <v>5718</v>
      </c>
    </row>
    <row r="1310" spans="1:21" x14ac:dyDescent="0.25">
      <c r="A1310" s="1">
        <v>4233</v>
      </c>
      <c r="B1310" s="46" t="s">
        <v>765</v>
      </c>
      <c r="C1310" s="46" t="s">
        <v>2222</v>
      </c>
      <c r="D1310" s="46" t="s">
        <v>2311</v>
      </c>
      <c r="E1310" s="47" t="s">
        <v>1124</v>
      </c>
      <c r="F1310" s="47" t="s">
        <v>1125</v>
      </c>
      <c r="G1310" s="47">
        <v>26352</v>
      </c>
      <c r="H1310" s="57">
        <v>24.15</v>
      </c>
      <c r="I1310" s="60">
        <f>IF(R1310="UP",VLOOKUP($I$1,Änderungen!$F$1:$G$4,2,FALSE),IF(OR(ISERROR(FIND("NOVOS",B1310)),ISERROR(FIND("Design ",B1310))),IF(OR(ISERROR(FIND("thanos EVO",B1310)),ISERROR(FIND("Design ",B1310))),0,96.55),19.35))</f>
        <v>0</v>
      </c>
      <c r="J1310" s="40"/>
      <c r="K1310" s="40" t="s">
        <v>1173</v>
      </c>
      <c r="L1310" s="29">
        <f>IF(K1310&lt;&gt;"",IFERROR(VLOOKUP(K1310,Rabattwerte_eintragen!$A$3:$C$24,3,FALSE),0),0)</f>
        <v>0</v>
      </c>
      <c r="M1310" s="58">
        <f>IF(H1310&lt;&gt;"",H1310*(1-L1310)+I1310*(1-VLOOKUP("A1",Rabattwerte_eintragen!$A$3:$C$26,3,FALSE)),"")</f>
        <v>24.15</v>
      </c>
      <c r="N1310" s="40"/>
      <c r="O1310" s="39" t="str">
        <f t="shared" si="24"/>
        <v>Artikel online anzeigen</v>
      </c>
      <c r="P1310" s="44"/>
      <c r="Q1310" s="49" t="s">
        <v>3664</v>
      </c>
      <c r="R1310" s="37"/>
      <c r="S1310" s="55"/>
      <c r="T1310" s="40" t="s">
        <v>1145</v>
      </c>
      <c r="U1310" s="63" t="s">
        <v>5719</v>
      </c>
    </row>
    <row r="1311" spans="1:21" x14ac:dyDescent="0.25">
      <c r="A1311" s="1">
        <v>4236</v>
      </c>
      <c r="B1311" s="46" t="s">
        <v>1763</v>
      </c>
      <c r="C1311" s="46" t="s">
        <v>2222</v>
      </c>
      <c r="D1311" s="46" t="s">
        <v>2311</v>
      </c>
      <c r="E1311" s="47" t="s">
        <v>1124</v>
      </c>
      <c r="F1311" s="47" t="s">
        <v>1125</v>
      </c>
      <c r="G1311" s="47">
        <v>26369</v>
      </c>
      <c r="H1311" s="57">
        <v>27.349999999999998</v>
      </c>
      <c r="I1311" s="60">
        <f>IF(R1311="UP",VLOOKUP($I$1,Änderungen!$F$1:$G$4,2,FALSE),IF(OR(ISERROR(FIND("NOVOS",B1311)),ISERROR(FIND("Design ",B1311))),IF(OR(ISERROR(FIND("thanos EVO",B1311)),ISERROR(FIND("Design ",B1311))),0,96.55),19.35))</f>
        <v>0</v>
      </c>
      <c r="J1311" s="40"/>
      <c r="K1311" s="40" t="s">
        <v>1173</v>
      </c>
      <c r="L1311" s="29">
        <f>IF(K1311&lt;&gt;"",IFERROR(VLOOKUP(K1311,Rabattwerte_eintragen!$A$3:$C$24,3,FALSE),0),0)</f>
        <v>0</v>
      </c>
      <c r="M1311" s="58">
        <f>IF(H1311&lt;&gt;"",H1311*(1-L1311)+I1311*(1-VLOOKUP("A1",Rabattwerte_eintragen!$A$3:$C$26,3,FALSE)),"")</f>
        <v>27.349999999999998</v>
      </c>
      <c r="N1311" s="40"/>
      <c r="O1311" s="39" t="str">
        <f t="shared" si="24"/>
        <v>Artikel online anzeigen</v>
      </c>
      <c r="P1311" s="44"/>
      <c r="Q1311" s="49" t="s">
        <v>3665</v>
      </c>
      <c r="R1311" s="37"/>
      <c r="S1311" s="55"/>
      <c r="T1311" s="40" t="s">
        <v>1145</v>
      </c>
      <c r="U1311" s="63" t="s">
        <v>5720</v>
      </c>
    </row>
    <row r="1312" spans="1:21" x14ac:dyDescent="0.25">
      <c r="A1312" s="1">
        <v>4240</v>
      </c>
      <c r="B1312" s="46" t="s">
        <v>1764</v>
      </c>
      <c r="C1312" s="46" t="s">
        <v>2222</v>
      </c>
      <c r="D1312" s="46" t="s">
        <v>2311</v>
      </c>
      <c r="E1312" s="47" t="s">
        <v>1124</v>
      </c>
      <c r="F1312" s="47" t="s">
        <v>1125</v>
      </c>
      <c r="G1312" s="47">
        <v>26376</v>
      </c>
      <c r="H1312" s="57">
        <v>33.799999999999997</v>
      </c>
      <c r="I1312" s="60">
        <f>IF(R1312="UP",VLOOKUP($I$1,Änderungen!$F$1:$G$4,2,FALSE),IF(OR(ISERROR(FIND("NOVOS",B1312)),ISERROR(FIND("Design ",B1312))),IF(OR(ISERROR(FIND("thanos EVO",B1312)),ISERROR(FIND("Design ",B1312))),0,96.55),19.35))</f>
        <v>0</v>
      </c>
      <c r="J1312" s="40"/>
      <c r="K1312" s="40" t="s">
        <v>1173</v>
      </c>
      <c r="L1312" s="29">
        <f>IF(K1312&lt;&gt;"",IFERROR(VLOOKUP(K1312,Rabattwerte_eintragen!$A$3:$C$24,3,FALSE),0),0)</f>
        <v>0</v>
      </c>
      <c r="M1312" s="58">
        <f>IF(H1312&lt;&gt;"",H1312*(1-L1312)+I1312*(1-VLOOKUP("A1",Rabattwerte_eintragen!$A$3:$C$26,3,FALSE)),"")</f>
        <v>33.799999999999997</v>
      </c>
      <c r="N1312" s="40"/>
      <c r="O1312" s="39" t="str">
        <f t="shared" si="24"/>
        <v>Artikel online anzeigen</v>
      </c>
      <c r="P1312" s="44"/>
      <c r="Q1312" s="49" t="s">
        <v>3666</v>
      </c>
      <c r="R1312" s="37"/>
      <c r="S1312" s="55"/>
      <c r="T1312" s="40" t="s">
        <v>1145</v>
      </c>
      <c r="U1312" s="63" t="s">
        <v>5721</v>
      </c>
    </row>
    <row r="1313" spans="1:21" x14ac:dyDescent="0.25">
      <c r="A1313" s="1">
        <v>4243</v>
      </c>
      <c r="B1313" s="46" t="s">
        <v>1765</v>
      </c>
      <c r="C1313" s="46" t="s">
        <v>2222</v>
      </c>
      <c r="D1313" s="46" t="s">
        <v>2311</v>
      </c>
      <c r="E1313" s="47" t="s">
        <v>1124</v>
      </c>
      <c r="F1313" s="47" t="s">
        <v>1125</v>
      </c>
      <c r="G1313" s="47">
        <v>649582</v>
      </c>
      <c r="H1313" s="57">
        <v>40.25</v>
      </c>
      <c r="I1313" s="60">
        <f>IF(R1313="UP",VLOOKUP($I$1,Änderungen!$F$1:$G$4,2,FALSE),IF(OR(ISERROR(FIND("NOVOS",B1313)),ISERROR(FIND("Design ",B1313))),IF(OR(ISERROR(FIND("thanos EVO",B1313)),ISERROR(FIND("Design ",B1313))),0,96.55),19.35))</f>
        <v>0</v>
      </c>
      <c r="J1313" s="40"/>
      <c r="K1313" s="40" t="s">
        <v>1173</v>
      </c>
      <c r="L1313" s="29">
        <f>IF(K1313&lt;&gt;"",IFERROR(VLOOKUP(K1313,Rabattwerte_eintragen!$A$3:$C$24,3,FALSE),0),0)</f>
        <v>0</v>
      </c>
      <c r="M1313" s="58">
        <f>IF(H1313&lt;&gt;"",H1313*(1-L1313)+I1313*(1-VLOOKUP("A1",Rabattwerte_eintragen!$A$3:$C$26,3,FALSE)),"")</f>
        <v>40.25</v>
      </c>
      <c r="N1313" s="40"/>
      <c r="O1313" s="39" t="str">
        <f t="shared" si="24"/>
        <v>Artikel online anzeigen</v>
      </c>
      <c r="P1313" s="44"/>
      <c r="Q1313" s="49" t="s">
        <v>3667</v>
      </c>
      <c r="R1313" s="37"/>
      <c r="S1313" s="55"/>
      <c r="T1313" s="40" t="s">
        <v>1145</v>
      </c>
      <c r="U1313" s="63" t="s">
        <v>5722</v>
      </c>
    </row>
    <row r="1314" spans="1:21" x14ac:dyDescent="0.25">
      <c r="A1314" s="1">
        <v>4407</v>
      </c>
      <c r="B1314" s="46" t="s">
        <v>1766</v>
      </c>
      <c r="C1314" s="46" t="s">
        <v>2222</v>
      </c>
      <c r="D1314" s="46" t="s">
        <v>2311</v>
      </c>
      <c r="E1314" s="47" t="s">
        <v>1124</v>
      </c>
      <c r="F1314" s="47" t="s">
        <v>1125</v>
      </c>
      <c r="G1314" s="47">
        <v>52771</v>
      </c>
      <c r="H1314" s="57">
        <v>28.05</v>
      </c>
      <c r="I1314" s="60">
        <f>IF(R1314="UP",VLOOKUP($I$1,Änderungen!$F$1:$G$4,2,FALSE),IF(OR(ISERROR(FIND("NOVOS",B1314)),ISERROR(FIND("Design ",B1314))),IF(OR(ISERROR(FIND("thanos EVO",B1314)),ISERROR(FIND("Design ",B1314))),0,96.55),19.35))</f>
        <v>0</v>
      </c>
      <c r="J1314" s="40"/>
      <c r="K1314" s="40" t="s">
        <v>1173</v>
      </c>
      <c r="L1314" s="29">
        <f>IF(K1314&lt;&gt;"",IFERROR(VLOOKUP(K1314,Rabattwerte_eintragen!$A$3:$C$24,3,FALSE),0),0)</f>
        <v>0</v>
      </c>
      <c r="M1314" s="58">
        <f>IF(H1314&lt;&gt;"",H1314*(1-L1314)+I1314*(1-VLOOKUP("A1",Rabattwerte_eintragen!$A$3:$C$26,3,FALSE)),"")</f>
        <v>28.05</v>
      </c>
      <c r="N1314" s="40"/>
      <c r="O1314" s="39" t="str">
        <f t="shared" si="24"/>
        <v>Artikel online anzeigen</v>
      </c>
      <c r="P1314" s="44"/>
      <c r="Q1314" s="49" t="s">
        <v>3668</v>
      </c>
      <c r="R1314" s="37"/>
      <c r="S1314" s="55"/>
      <c r="T1314" s="40" t="s">
        <v>1145</v>
      </c>
      <c r="U1314" s="63" t="s">
        <v>5723</v>
      </c>
    </row>
    <row r="1315" spans="1:21" x14ac:dyDescent="0.25">
      <c r="A1315" s="1">
        <v>4413</v>
      </c>
      <c r="B1315" s="46" t="s">
        <v>1767</v>
      </c>
      <c r="C1315" s="46" t="s">
        <v>2222</v>
      </c>
      <c r="D1315" s="46" t="s">
        <v>2311</v>
      </c>
      <c r="E1315" s="47" t="s">
        <v>1124</v>
      </c>
      <c r="F1315" s="47" t="s">
        <v>1125</v>
      </c>
      <c r="G1315" s="47">
        <v>52832</v>
      </c>
      <c r="H1315" s="57">
        <v>27.05</v>
      </c>
      <c r="I1315" s="60">
        <f>IF(R1315="UP",VLOOKUP($I$1,Änderungen!$F$1:$G$4,2,FALSE),IF(OR(ISERROR(FIND("NOVOS",B1315)),ISERROR(FIND("Design ",B1315))),IF(OR(ISERROR(FIND("thanos EVO",B1315)),ISERROR(FIND("Design ",B1315))),0,96.55),19.35))</f>
        <v>0</v>
      </c>
      <c r="J1315" s="40"/>
      <c r="K1315" s="40" t="s">
        <v>1173</v>
      </c>
      <c r="L1315" s="29">
        <f>IF(K1315&lt;&gt;"",IFERROR(VLOOKUP(K1315,Rabattwerte_eintragen!$A$3:$C$24,3,FALSE),0),0)</f>
        <v>0</v>
      </c>
      <c r="M1315" s="58">
        <f>IF(H1315&lt;&gt;"",H1315*(1-L1315)+I1315*(1-VLOOKUP("A1",Rabattwerte_eintragen!$A$3:$C$26,3,FALSE)),"")</f>
        <v>27.05</v>
      </c>
      <c r="N1315" s="40"/>
      <c r="O1315" s="39" t="str">
        <f t="shared" si="24"/>
        <v>Artikel online anzeigen</v>
      </c>
      <c r="P1315" s="44"/>
      <c r="Q1315" s="49" t="s">
        <v>3669</v>
      </c>
      <c r="R1315" s="37"/>
      <c r="S1315" s="55"/>
      <c r="T1315" s="40" t="s">
        <v>1145</v>
      </c>
      <c r="U1315" s="63" t="s">
        <v>5724</v>
      </c>
    </row>
    <row r="1316" spans="1:21" x14ac:dyDescent="0.25">
      <c r="A1316" s="1">
        <v>4420</v>
      </c>
      <c r="B1316" s="46" t="s">
        <v>1768</v>
      </c>
      <c r="C1316" s="46" t="s">
        <v>2222</v>
      </c>
      <c r="D1316" s="46" t="s">
        <v>2311</v>
      </c>
      <c r="E1316" s="47" t="s">
        <v>1124</v>
      </c>
      <c r="F1316" s="47" t="s">
        <v>1125</v>
      </c>
      <c r="G1316" s="47">
        <v>52894</v>
      </c>
      <c r="H1316" s="57">
        <v>37.599999999999994</v>
      </c>
      <c r="I1316" s="60">
        <f>IF(R1316="UP",VLOOKUP($I$1,Änderungen!$F$1:$G$4,2,FALSE),IF(OR(ISERROR(FIND("NOVOS",B1316)),ISERROR(FIND("Design ",B1316))),IF(OR(ISERROR(FIND("thanos EVO",B1316)),ISERROR(FIND("Design ",B1316))),0,96.55),19.35))</f>
        <v>0</v>
      </c>
      <c r="J1316" s="40"/>
      <c r="K1316" s="40" t="s">
        <v>1173</v>
      </c>
      <c r="L1316" s="29">
        <f>IF(K1316&lt;&gt;"",IFERROR(VLOOKUP(K1316,Rabattwerte_eintragen!$A$3:$C$24,3,FALSE),0),0)</f>
        <v>0</v>
      </c>
      <c r="M1316" s="58">
        <f>IF(H1316&lt;&gt;"",H1316*(1-L1316)+I1316*(1-VLOOKUP("A1",Rabattwerte_eintragen!$A$3:$C$26,3,FALSE)),"")</f>
        <v>37.599999999999994</v>
      </c>
      <c r="N1316" s="40"/>
      <c r="O1316" s="39" t="str">
        <f t="shared" si="24"/>
        <v>Artikel online anzeigen</v>
      </c>
      <c r="P1316" s="44"/>
      <c r="Q1316" s="49" t="s">
        <v>3670</v>
      </c>
      <c r="R1316" s="37"/>
      <c r="S1316" s="55"/>
      <c r="T1316" s="40" t="s">
        <v>1145</v>
      </c>
      <c r="U1316" s="63" t="s">
        <v>5725</v>
      </c>
    </row>
    <row r="1317" spans="1:21" x14ac:dyDescent="0.25">
      <c r="A1317" s="1">
        <v>4426</v>
      </c>
      <c r="B1317" s="46" t="s">
        <v>1769</v>
      </c>
      <c r="C1317" s="46" t="s">
        <v>2222</v>
      </c>
      <c r="D1317" s="46" t="s">
        <v>2311</v>
      </c>
      <c r="E1317" s="47" t="s">
        <v>1124</v>
      </c>
      <c r="F1317" s="47" t="s">
        <v>1125</v>
      </c>
      <c r="G1317" s="47">
        <v>52955</v>
      </c>
      <c r="H1317" s="57">
        <v>48.2</v>
      </c>
      <c r="I1317" s="60">
        <f>IF(R1317="UP",VLOOKUP($I$1,Änderungen!$F$1:$G$4,2,FALSE),IF(OR(ISERROR(FIND("NOVOS",B1317)),ISERROR(FIND("Design ",B1317))),IF(OR(ISERROR(FIND("thanos EVO",B1317)),ISERROR(FIND("Design ",B1317))),0,96.55),19.35))</f>
        <v>0</v>
      </c>
      <c r="J1317" s="40"/>
      <c r="K1317" s="40" t="s">
        <v>1173</v>
      </c>
      <c r="L1317" s="29">
        <f>IF(K1317&lt;&gt;"",IFERROR(VLOOKUP(K1317,Rabattwerte_eintragen!$A$3:$C$24,3,FALSE),0),0)</f>
        <v>0</v>
      </c>
      <c r="M1317" s="58">
        <f>IF(H1317&lt;&gt;"",H1317*(1-L1317)+I1317*(1-VLOOKUP("A1",Rabattwerte_eintragen!$A$3:$C$26,3,FALSE)),"")</f>
        <v>48.2</v>
      </c>
      <c r="N1317" s="40"/>
      <c r="O1317" s="39" t="str">
        <f t="shared" si="24"/>
        <v>Artikel online anzeigen</v>
      </c>
      <c r="P1317" s="44"/>
      <c r="Q1317" s="49" t="s">
        <v>3671</v>
      </c>
      <c r="R1317" s="37"/>
      <c r="S1317" s="55"/>
      <c r="T1317" s="40" t="s">
        <v>1145</v>
      </c>
      <c r="U1317" s="63" t="s">
        <v>5726</v>
      </c>
    </row>
    <row r="1318" spans="1:21" x14ac:dyDescent="0.25">
      <c r="A1318" s="1">
        <v>4473</v>
      </c>
      <c r="B1318" s="46" t="s">
        <v>1770</v>
      </c>
      <c r="C1318" s="46" t="s">
        <v>2222</v>
      </c>
      <c r="D1318" s="46" t="s">
        <v>2311</v>
      </c>
      <c r="E1318" s="47" t="s">
        <v>1124</v>
      </c>
      <c r="F1318" s="47" t="s">
        <v>1125</v>
      </c>
      <c r="G1318" s="47">
        <v>58247</v>
      </c>
      <c r="H1318" s="57">
        <v>24.6</v>
      </c>
      <c r="I1318" s="60">
        <f>IF(R1318="UP",VLOOKUP($I$1,Änderungen!$F$1:$G$4,2,FALSE),IF(OR(ISERROR(FIND("NOVOS",B1318)),ISERROR(FIND("Design ",B1318))),IF(OR(ISERROR(FIND("thanos EVO",B1318)),ISERROR(FIND("Design ",B1318))),0,96.55),19.35))</f>
        <v>0</v>
      </c>
      <c r="J1318" s="40"/>
      <c r="K1318" s="40" t="s">
        <v>1173</v>
      </c>
      <c r="L1318" s="29">
        <f>IF(K1318&lt;&gt;"",IFERROR(VLOOKUP(K1318,Rabattwerte_eintragen!$A$3:$C$24,3,FALSE),0),0)</f>
        <v>0</v>
      </c>
      <c r="M1318" s="58">
        <f>IF(H1318&lt;&gt;"",H1318*(1-L1318)+I1318*(1-VLOOKUP("A1",Rabattwerte_eintragen!$A$3:$C$26,3,FALSE)),"")</f>
        <v>24.6</v>
      </c>
      <c r="N1318" s="40"/>
      <c r="O1318" s="39" t="str">
        <f t="shared" si="24"/>
        <v>Artikel online anzeigen</v>
      </c>
      <c r="P1318" s="44"/>
      <c r="Q1318" s="49" t="s">
        <v>3672</v>
      </c>
      <c r="R1318" s="37"/>
      <c r="S1318" s="55"/>
      <c r="T1318" s="40" t="s">
        <v>1145</v>
      </c>
      <c r="U1318" s="63" t="s">
        <v>5727</v>
      </c>
    </row>
    <row r="1319" spans="1:21" x14ac:dyDescent="0.25">
      <c r="A1319" s="1">
        <v>4481</v>
      </c>
      <c r="B1319" s="46" t="s">
        <v>1771</v>
      </c>
      <c r="C1319" s="46" t="s">
        <v>2222</v>
      </c>
      <c r="D1319" s="46" t="s">
        <v>2311</v>
      </c>
      <c r="E1319" s="47" t="s">
        <v>1124</v>
      </c>
      <c r="F1319" s="47" t="s">
        <v>1125</v>
      </c>
      <c r="G1319" s="47">
        <v>58308</v>
      </c>
      <c r="H1319" s="57">
        <v>29.900000000000002</v>
      </c>
      <c r="I1319" s="60">
        <f>IF(R1319="UP",VLOOKUP($I$1,Änderungen!$F$1:$G$4,2,FALSE),IF(OR(ISERROR(FIND("NOVOS",B1319)),ISERROR(FIND("Design ",B1319))),IF(OR(ISERROR(FIND("thanos EVO",B1319)),ISERROR(FIND("Design ",B1319))),0,96.55),19.35))</f>
        <v>0</v>
      </c>
      <c r="J1319" s="40"/>
      <c r="K1319" s="40" t="s">
        <v>1173</v>
      </c>
      <c r="L1319" s="29">
        <f>IF(K1319&lt;&gt;"",IFERROR(VLOOKUP(K1319,Rabattwerte_eintragen!$A$3:$C$24,3,FALSE),0),0)</f>
        <v>0</v>
      </c>
      <c r="M1319" s="58">
        <f>IF(H1319&lt;&gt;"",H1319*(1-L1319)+I1319*(1-VLOOKUP("A1",Rabattwerte_eintragen!$A$3:$C$26,3,FALSE)),"")</f>
        <v>29.900000000000002</v>
      </c>
      <c r="N1319" s="40"/>
      <c r="O1319" s="39" t="str">
        <f t="shared" si="24"/>
        <v>Artikel online anzeigen</v>
      </c>
      <c r="P1319" s="44"/>
      <c r="Q1319" s="49" t="s">
        <v>3673</v>
      </c>
      <c r="R1319" s="37"/>
      <c r="S1319" s="55"/>
      <c r="T1319" s="40" t="s">
        <v>1145</v>
      </c>
      <c r="U1319" s="63" t="s">
        <v>5728</v>
      </c>
    </row>
    <row r="1320" spans="1:21" x14ac:dyDescent="0.25">
      <c r="A1320" s="1">
        <v>4488</v>
      </c>
      <c r="B1320" s="46" t="s">
        <v>1772</v>
      </c>
      <c r="C1320" s="46" t="s">
        <v>2222</v>
      </c>
      <c r="D1320" s="46" t="s">
        <v>2311</v>
      </c>
      <c r="E1320" s="47" t="s">
        <v>1124</v>
      </c>
      <c r="F1320" s="47" t="s">
        <v>1125</v>
      </c>
      <c r="G1320" s="47">
        <v>58360</v>
      </c>
      <c r="H1320" s="57">
        <v>40.5</v>
      </c>
      <c r="I1320" s="60">
        <f>IF(R1320="UP",VLOOKUP($I$1,Änderungen!$F$1:$G$4,2,FALSE),IF(OR(ISERROR(FIND("NOVOS",B1320)),ISERROR(FIND("Design ",B1320))),IF(OR(ISERROR(FIND("thanos EVO",B1320)),ISERROR(FIND("Design ",B1320))),0,96.55),19.35))</f>
        <v>0</v>
      </c>
      <c r="J1320" s="40"/>
      <c r="K1320" s="40" t="s">
        <v>1173</v>
      </c>
      <c r="L1320" s="29">
        <f>IF(K1320&lt;&gt;"",IFERROR(VLOOKUP(K1320,Rabattwerte_eintragen!$A$3:$C$24,3,FALSE),0),0)</f>
        <v>0</v>
      </c>
      <c r="M1320" s="58">
        <f>IF(H1320&lt;&gt;"",H1320*(1-L1320)+I1320*(1-VLOOKUP("A1",Rabattwerte_eintragen!$A$3:$C$26,3,FALSE)),"")</f>
        <v>40.5</v>
      </c>
      <c r="N1320" s="40"/>
      <c r="O1320" s="39" t="str">
        <f t="shared" si="24"/>
        <v>Artikel online anzeigen</v>
      </c>
      <c r="P1320" s="44"/>
      <c r="Q1320" s="49" t="s">
        <v>3674</v>
      </c>
      <c r="R1320" s="37"/>
      <c r="S1320" s="55"/>
      <c r="T1320" s="40" t="s">
        <v>1145</v>
      </c>
      <c r="U1320" s="63" t="s">
        <v>5729</v>
      </c>
    </row>
    <row r="1321" spans="1:21" x14ac:dyDescent="0.25">
      <c r="A1321" s="1">
        <v>4494</v>
      </c>
      <c r="B1321" s="46" t="s">
        <v>1773</v>
      </c>
      <c r="C1321" s="46" t="s">
        <v>2222</v>
      </c>
      <c r="D1321" s="46" t="s">
        <v>2311</v>
      </c>
      <c r="E1321" s="47" t="s">
        <v>1124</v>
      </c>
      <c r="F1321" s="47" t="s">
        <v>1125</v>
      </c>
      <c r="G1321" s="47">
        <v>58421</v>
      </c>
      <c r="H1321" s="57">
        <v>51.050000000000004</v>
      </c>
      <c r="I1321" s="60">
        <f>IF(R1321="UP",VLOOKUP($I$1,Änderungen!$F$1:$G$4,2,FALSE),IF(OR(ISERROR(FIND("NOVOS",B1321)),ISERROR(FIND("Design ",B1321))),IF(OR(ISERROR(FIND("thanos EVO",B1321)),ISERROR(FIND("Design ",B1321))),0,96.55),19.35))</f>
        <v>0</v>
      </c>
      <c r="J1321" s="40"/>
      <c r="K1321" s="40" t="s">
        <v>1173</v>
      </c>
      <c r="L1321" s="29">
        <f>IF(K1321&lt;&gt;"",IFERROR(VLOOKUP(K1321,Rabattwerte_eintragen!$A$3:$C$24,3,FALSE),0),0)</f>
        <v>0</v>
      </c>
      <c r="M1321" s="58">
        <f>IF(H1321&lt;&gt;"",H1321*(1-L1321)+I1321*(1-VLOOKUP("A1",Rabattwerte_eintragen!$A$3:$C$26,3,FALSE)),"")</f>
        <v>51.050000000000004</v>
      </c>
      <c r="N1321" s="40"/>
      <c r="O1321" s="39" t="str">
        <f t="shared" si="24"/>
        <v>Artikel online anzeigen</v>
      </c>
      <c r="P1321" s="44"/>
      <c r="Q1321" s="49" t="s">
        <v>3675</v>
      </c>
      <c r="R1321" s="37"/>
      <c r="S1321" s="55"/>
      <c r="T1321" s="40" t="s">
        <v>1145</v>
      </c>
      <c r="U1321" s="63" t="s">
        <v>5730</v>
      </c>
    </row>
    <row r="1322" spans="1:21" x14ac:dyDescent="0.25">
      <c r="A1322" s="1">
        <v>4517</v>
      </c>
      <c r="B1322" s="46" t="s">
        <v>1774</v>
      </c>
      <c r="C1322" s="46" t="s">
        <v>2222</v>
      </c>
      <c r="D1322" s="46" t="s">
        <v>2311</v>
      </c>
      <c r="E1322" s="47" t="s">
        <v>1124</v>
      </c>
      <c r="F1322" s="47" t="s">
        <v>1125</v>
      </c>
      <c r="G1322" s="47">
        <v>58483</v>
      </c>
      <c r="H1322" s="57">
        <v>29.2</v>
      </c>
      <c r="I1322" s="60">
        <f>IF(R1322="UP",VLOOKUP($I$1,Änderungen!$F$1:$G$4,2,FALSE),IF(OR(ISERROR(FIND("NOVOS",B1322)),ISERROR(FIND("Design ",B1322))),IF(OR(ISERROR(FIND("thanos EVO",B1322)),ISERROR(FIND("Design ",B1322))),0,96.55),19.35))</f>
        <v>0</v>
      </c>
      <c r="J1322" s="40"/>
      <c r="K1322" s="40" t="s">
        <v>1173</v>
      </c>
      <c r="L1322" s="29">
        <f>IF(K1322&lt;&gt;"",IFERROR(VLOOKUP(K1322,Rabattwerte_eintragen!$A$3:$C$24,3,FALSE),0),0)</f>
        <v>0</v>
      </c>
      <c r="M1322" s="58">
        <f>IF(H1322&lt;&gt;"",H1322*(1-L1322)+I1322*(1-VLOOKUP("A1",Rabattwerte_eintragen!$A$3:$C$26,3,FALSE)),"")</f>
        <v>29.2</v>
      </c>
      <c r="N1322" s="40"/>
      <c r="O1322" s="39" t="str">
        <f t="shared" si="24"/>
        <v>Artikel online anzeigen</v>
      </c>
      <c r="P1322" s="44"/>
      <c r="Q1322" s="49" t="s">
        <v>3676</v>
      </c>
      <c r="R1322" s="37"/>
      <c r="S1322" s="55"/>
      <c r="T1322" s="40" t="s">
        <v>1145</v>
      </c>
      <c r="U1322" s="63" t="s">
        <v>5707</v>
      </c>
    </row>
    <row r="1323" spans="1:21" x14ac:dyDescent="0.25">
      <c r="A1323" s="1">
        <v>4520</v>
      </c>
      <c r="B1323" s="46" t="s">
        <v>1775</v>
      </c>
      <c r="C1323" s="46" t="s">
        <v>2222</v>
      </c>
      <c r="D1323" s="46" t="s">
        <v>2311</v>
      </c>
      <c r="E1323" s="47" t="s">
        <v>1124</v>
      </c>
      <c r="F1323" s="47" t="s">
        <v>1125</v>
      </c>
      <c r="G1323" s="47">
        <v>58544</v>
      </c>
      <c r="H1323" s="57">
        <v>34.5</v>
      </c>
      <c r="I1323" s="60">
        <f>IF(R1323="UP",VLOOKUP($I$1,Änderungen!$F$1:$G$4,2,FALSE),IF(OR(ISERROR(FIND("NOVOS",B1323)),ISERROR(FIND("Design ",B1323))),IF(OR(ISERROR(FIND("thanos EVO",B1323)),ISERROR(FIND("Design ",B1323))),0,96.55),19.35))</f>
        <v>0</v>
      </c>
      <c r="J1323" s="40"/>
      <c r="K1323" s="40" t="s">
        <v>1173</v>
      </c>
      <c r="L1323" s="29">
        <f>IF(K1323&lt;&gt;"",IFERROR(VLOOKUP(K1323,Rabattwerte_eintragen!$A$3:$C$24,3,FALSE),0),0)</f>
        <v>0</v>
      </c>
      <c r="M1323" s="58">
        <f>IF(H1323&lt;&gt;"",H1323*(1-L1323)+I1323*(1-VLOOKUP("A1",Rabattwerte_eintragen!$A$3:$C$26,3,FALSE)),"")</f>
        <v>34.5</v>
      </c>
      <c r="N1323" s="40"/>
      <c r="O1323" s="39" t="str">
        <f t="shared" si="24"/>
        <v>Artikel online anzeigen</v>
      </c>
      <c r="P1323" s="44"/>
      <c r="Q1323" s="49" t="s">
        <v>3677</v>
      </c>
      <c r="R1323" s="37"/>
      <c r="S1323" s="55"/>
      <c r="T1323" s="40" t="s">
        <v>1145</v>
      </c>
      <c r="U1323" s="63" t="s">
        <v>5708</v>
      </c>
    </row>
    <row r="1324" spans="1:21" x14ac:dyDescent="0.25">
      <c r="A1324" s="1">
        <v>13836</v>
      </c>
      <c r="B1324" s="46" t="s">
        <v>1776</v>
      </c>
      <c r="C1324" s="46" t="s">
        <v>2222</v>
      </c>
      <c r="D1324" s="46" t="s">
        <v>2311</v>
      </c>
      <c r="E1324" s="47" t="s">
        <v>1124</v>
      </c>
      <c r="F1324" s="47" t="s">
        <v>1125</v>
      </c>
      <c r="G1324" s="47">
        <v>851480</v>
      </c>
      <c r="H1324" s="57">
        <v>45.099999999999994</v>
      </c>
      <c r="I1324" s="60">
        <f>IF(R1324="UP",VLOOKUP($I$1,Änderungen!$F$1:$G$4,2,FALSE),IF(OR(ISERROR(FIND("NOVOS",B1324)),ISERROR(FIND("Design ",B1324))),IF(OR(ISERROR(FIND("thanos EVO",B1324)),ISERROR(FIND("Design ",B1324))),0,96.55),19.35))</f>
        <v>0</v>
      </c>
      <c r="J1324" s="40"/>
      <c r="K1324" s="40" t="s">
        <v>1173</v>
      </c>
      <c r="L1324" s="29">
        <f>IF(K1324&lt;&gt;"",IFERROR(VLOOKUP(K1324,Rabattwerte_eintragen!$A$3:$C$24,3,FALSE),0),0)</f>
        <v>0</v>
      </c>
      <c r="M1324" s="58">
        <f>IF(H1324&lt;&gt;"",H1324*(1-L1324)+I1324*(1-VLOOKUP("A1",Rabattwerte_eintragen!$A$3:$C$26,3,FALSE)),"")</f>
        <v>45.099999999999994</v>
      </c>
      <c r="N1324" s="40"/>
      <c r="O1324" s="39" t="str">
        <f t="shared" si="24"/>
        <v>Artikel online anzeigen</v>
      </c>
      <c r="P1324" s="44"/>
      <c r="Q1324" s="49" t="s">
        <v>3678</v>
      </c>
      <c r="R1324" s="37"/>
      <c r="S1324" s="55"/>
      <c r="T1324" s="40" t="s">
        <v>1145</v>
      </c>
      <c r="U1324" s="63" t="s">
        <v>5709</v>
      </c>
    </row>
    <row r="1325" spans="1:21" x14ac:dyDescent="0.25">
      <c r="A1325" s="1">
        <v>4526</v>
      </c>
      <c r="B1325" s="46" t="s">
        <v>1777</v>
      </c>
      <c r="C1325" s="46" t="s">
        <v>2222</v>
      </c>
      <c r="D1325" s="46" t="s">
        <v>2311</v>
      </c>
      <c r="E1325" s="47" t="s">
        <v>1124</v>
      </c>
      <c r="F1325" s="47" t="s">
        <v>1125</v>
      </c>
      <c r="G1325" s="47">
        <v>58667</v>
      </c>
      <c r="H1325" s="57">
        <v>55.650000000000006</v>
      </c>
      <c r="I1325" s="60">
        <f>IF(R1325="UP",VLOOKUP($I$1,Änderungen!$F$1:$G$4,2,FALSE),IF(OR(ISERROR(FIND("NOVOS",B1325)),ISERROR(FIND("Design ",B1325))),IF(OR(ISERROR(FIND("thanos EVO",B1325)),ISERROR(FIND("Design ",B1325))),0,96.55),19.35))</f>
        <v>0</v>
      </c>
      <c r="J1325" s="40"/>
      <c r="K1325" s="40" t="s">
        <v>1173</v>
      </c>
      <c r="L1325" s="29">
        <f>IF(K1325&lt;&gt;"",IFERROR(VLOOKUP(K1325,Rabattwerte_eintragen!$A$3:$C$24,3,FALSE),0),0)</f>
        <v>0</v>
      </c>
      <c r="M1325" s="58">
        <f>IF(H1325&lt;&gt;"",H1325*(1-L1325)+I1325*(1-VLOOKUP("A1",Rabattwerte_eintragen!$A$3:$C$26,3,FALSE)),"")</f>
        <v>55.650000000000006</v>
      </c>
      <c r="N1325" s="40"/>
      <c r="O1325" s="39" t="str">
        <f t="shared" si="24"/>
        <v>Artikel online anzeigen</v>
      </c>
      <c r="P1325" s="44"/>
      <c r="Q1325" s="49" t="s">
        <v>3679</v>
      </c>
      <c r="R1325" s="37"/>
      <c r="S1325" s="55"/>
      <c r="T1325" s="40" t="s">
        <v>1145</v>
      </c>
      <c r="U1325" s="63" t="s">
        <v>5710</v>
      </c>
    </row>
    <row r="1326" spans="1:21" x14ac:dyDescent="0.25">
      <c r="A1326" s="1">
        <v>4580</v>
      </c>
      <c r="B1326" s="46" t="s">
        <v>769</v>
      </c>
      <c r="C1326" s="46" t="s">
        <v>2222</v>
      </c>
      <c r="D1326" s="46" t="s">
        <v>2311</v>
      </c>
      <c r="E1326" s="47" t="s">
        <v>1124</v>
      </c>
      <c r="F1326" s="47" t="s">
        <v>1125</v>
      </c>
      <c r="G1326" s="47">
        <v>59466</v>
      </c>
      <c r="H1326" s="57">
        <v>19.899999999999999</v>
      </c>
      <c r="I1326" s="60">
        <f>IF(R1326="UP",VLOOKUP($I$1,Änderungen!$F$1:$G$4,2,FALSE),IF(OR(ISERROR(FIND("NOVOS",B1326)),ISERROR(FIND("Design ",B1326))),IF(OR(ISERROR(FIND("thanos EVO",B1326)),ISERROR(FIND("Design ",B1326))),0,96.55),19.35))</f>
        <v>0</v>
      </c>
      <c r="J1326" s="40"/>
      <c r="K1326" s="40" t="s">
        <v>1173</v>
      </c>
      <c r="L1326" s="29">
        <f>IF(K1326&lt;&gt;"",IFERROR(VLOOKUP(K1326,Rabattwerte_eintragen!$A$3:$C$24,3,FALSE),0),0)</f>
        <v>0</v>
      </c>
      <c r="M1326" s="58">
        <f>IF(H1326&lt;&gt;"",H1326*(1-L1326)+I1326*(1-VLOOKUP("A1",Rabattwerte_eintragen!$A$3:$C$26,3,FALSE)),"")</f>
        <v>19.899999999999999</v>
      </c>
      <c r="N1326" s="40"/>
      <c r="O1326" s="39" t="str">
        <f t="shared" si="24"/>
        <v>Artikel online anzeigen</v>
      </c>
      <c r="P1326" s="44"/>
      <c r="Q1326" s="49" t="s">
        <v>3680</v>
      </c>
      <c r="R1326" s="37"/>
      <c r="S1326" s="55"/>
      <c r="T1326" s="40" t="s">
        <v>1145</v>
      </c>
      <c r="U1326" s="63" t="s">
        <v>5731</v>
      </c>
    </row>
    <row r="1327" spans="1:21" x14ac:dyDescent="0.25">
      <c r="A1327" s="1">
        <v>4583</v>
      </c>
      <c r="B1327" s="46" t="s">
        <v>1778</v>
      </c>
      <c r="C1327" s="46" t="s">
        <v>2222</v>
      </c>
      <c r="D1327" s="46" t="s">
        <v>2311</v>
      </c>
      <c r="E1327" s="47" t="s">
        <v>1124</v>
      </c>
      <c r="F1327" s="47" t="s">
        <v>1125</v>
      </c>
      <c r="G1327" s="47">
        <v>60493</v>
      </c>
      <c r="H1327" s="57">
        <v>25.2</v>
      </c>
      <c r="I1327" s="60">
        <f>IF(R1327="UP",VLOOKUP($I$1,Änderungen!$F$1:$G$4,2,FALSE),IF(OR(ISERROR(FIND("NOVOS",B1327)),ISERROR(FIND("Design ",B1327))),IF(OR(ISERROR(FIND("thanos EVO",B1327)),ISERROR(FIND("Design ",B1327))),0,96.55),19.35))</f>
        <v>0</v>
      </c>
      <c r="J1327" s="40"/>
      <c r="K1327" s="40" t="s">
        <v>1173</v>
      </c>
      <c r="L1327" s="29">
        <f>IF(K1327&lt;&gt;"",IFERROR(VLOOKUP(K1327,Rabattwerte_eintragen!$A$3:$C$24,3,FALSE),0),0)</f>
        <v>0</v>
      </c>
      <c r="M1327" s="58">
        <f>IF(H1327&lt;&gt;"",H1327*(1-L1327)+I1327*(1-VLOOKUP("A1",Rabattwerte_eintragen!$A$3:$C$26,3,FALSE)),"")</f>
        <v>25.2</v>
      </c>
      <c r="N1327" s="40"/>
      <c r="O1327" s="39" t="str">
        <f t="shared" si="24"/>
        <v>Artikel online anzeigen</v>
      </c>
      <c r="P1327" s="44"/>
      <c r="Q1327" s="49" t="s">
        <v>3681</v>
      </c>
      <c r="R1327" s="37"/>
      <c r="S1327" s="55"/>
      <c r="T1327" s="40" t="s">
        <v>1145</v>
      </c>
      <c r="U1327" s="63" t="s">
        <v>5732</v>
      </c>
    </row>
    <row r="1328" spans="1:21" x14ac:dyDescent="0.25">
      <c r="A1328" s="1">
        <v>4586</v>
      </c>
      <c r="B1328" s="46" t="s">
        <v>1779</v>
      </c>
      <c r="C1328" s="46" t="s">
        <v>2222</v>
      </c>
      <c r="D1328" s="46" t="s">
        <v>2311</v>
      </c>
      <c r="E1328" s="47" t="s">
        <v>1124</v>
      </c>
      <c r="F1328" s="47" t="s">
        <v>1125</v>
      </c>
      <c r="G1328" s="47">
        <v>60554</v>
      </c>
      <c r="H1328" s="57">
        <v>35.75</v>
      </c>
      <c r="I1328" s="60">
        <f>IF(R1328="UP",VLOOKUP($I$1,Änderungen!$F$1:$G$4,2,FALSE),IF(OR(ISERROR(FIND("NOVOS",B1328)),ISERROR(FIND("Design ",B1328))),IF(OR(ISERROR(FIND("thanos EVO",B1328)),ISERROR(FIND("Design ",B1328))),0,96.55),19.35))</f>
        <v>0</v>
      </c>
      <c r="J1328" s="40"/>
      <c r="K1328" s="40" t="s">
        <v>1173</v>
      </c>
      <c r="L1328" s="29">
        <f>IF(K1328&lt;&gt;"",IFERROR(VLOOKUP(K1328,Rabattwerte_eintragen!$A$3:$C$24,3,FALSE),0),0)</f>
        <v>0</v>
      </c>
      <c r="M1328" s="58">
        <f>IF(H1328&lt;&gt;"",H1328*(1-L1328)+I1328*(1-VLOOKUP("A1",Rabattwerte_eintragen!$A$3:$C$26,3,FALSE)),"")</f>
        <v>35.75</v>
      </c>
      <c r="N1328" s="40"/>
      <c r="O1328" s="39" t="str">
        <f t="shared" si="24"/>
        <v>Artikel online anzeigen</v>
      </c>
      <c r="P1328" s="44"/>
      <c r="Q1328" s="49" t="s">
        <v>3682</v>
      </c>
      <c r="R1328" s="37"/>
      <c r="S1328" s="55"/>
      <c r="T1328" s="40" t="s">
        <v>1145</v>
      </c>
      <c r="U1328" s="63" t="s">
        <v>5733</v>
      </c>
    </row>
    <row r="1329" spans="1:21" x14ac:dyDescent="0.25">
      <c r="A1329" s="1">
        <v>4588</v>
      </c>
      <c r="B1329" s="46" t="s">
        <v>1780</v>
      </c>
      <c r="C1329" s="46" t="s">
        <v>2222</v>
      </c>
      <c r="D1329" s="46" t="s">
        <v>2311</v>
      </c>
      <c r="E1329" s="47" t="s">
        <v>1124</v>
      </c>
      <c r="F1329" s="47" t="s">
        <v>1125</v>
      </c>
      <c r="G1329" s="47">
        <v>60615</v>
      </c>
      <c r="H1329" s="57">
        <v>46.349999999999994</v>
      </c>
      <c r="I1329" s="60">
        <f>IF(R1329="UP",VLOOKUP($I$1,Änderungen!$F$1:$G$4,2,FALSE),IF(OR(ISERROR(FIND("NOVOS",B1329)),ISERROR(FIND("Design ",B1329))),IF(OR(ISERROR(FIND("thanos EVO",B1329)),ISERROR(FIND("Design ",B1329))),0,96.55),19.35))</f>
        <v>0</v>
      </c>
      <c r="J1329" s="40"/>
      <c r="K1329" s="40" t="s">
        <v>1173</v>
      </c>
      <c r="L1329" s="29">
        <f>IF(K1329&lt;&gt;"",IFERROR(VLOOKUP(K1329,Rabattwerte_eintragen!$A$3:$C$24,3,FALSE),0),0)</f>
        <v>0</v>
      </c>
      <c r="M1329" s="58">
        <f>IF(H1329&lt;&gt;"",H1329*(1-L1329)+I1329*(1-VLOOKUP("A1",Rabattwerte_eintragen!$A$3:$C$26,3,FALSE)),"")</f>
        <v>46.349999999999994</v>
      </c>
      <c r="N1329" s="40"/>
      <c r="O1329" s="39" t="str">
        <f t="shared" si="24"/>
        <v>Artikel online anzeigen</v>
      </c>
      <c r="P1329" s="44"/>
      <c r="Q1329" s="49" t="s">
        <v>3683</v>
      </c>
      <c r="R1329" s="37"/>
      <c r="S1329" s="55"/>
      <c r="T1329" s="40" t="s">
        <v>1145</v>
      </c>
      <c r="U1329" s="63" t="s">
        <v>5734</v>
      </c>
    </row>
    <row r="1330" spans="1:21" x14ac:dyDescent="0.25">
      <c r="A1330" s="1">
        <v>4536</v>
      </c>
      <c r="B1330" s="46" t="s">
        <v>767</v>
      </c>
      <c r="C1330" s="46" t="s">
        <v>2222</v>
      </c>
      <c r="D1330" s="46" t="s">
        <v>2311</v>
      </c>
      <c r="E1330" s="47" t="s">
        <v>1124</v>
      </c>
      <c r="F1330" s="47" t="s">
        <v>1125</v>
      </c>
      <c r="G1330" s="47">
        <v>58728</v>
      </c>
      <c r="H1330" s="57">
        <v>24.25</v>
      </c>
      <c r="I1330" s="60">
        <f>IF(R1330="UP",VLOOKUP($I$1,Änderungen!$F$1:$G$4,2,FALSE),IF(OR(ISERROR(FIND("NOVOS",B1330)),ISERROR(FIND("Design ",B1330))),IF(OR(ISERROR(FIND("thanos EVO",B1330)),ISERROR(FIND("Design ",B1330))),0,96.55),19.35))</f>
        <v>0</v>
      </c>
      <c r="J1330" s="40"/>
      <c r="K1330" s="40" t="s">
        <v>1173</v>
      </c>
      <c r="L1330" s="29">
        <f>IF(K1330&lt;&gt;"",IFERROR(VLOOKUP(K1330,Rabattwerte_eintragen!$A$3:$C$24,3,FALSE),0),0)</f>
        <v>0</v>
      </c>
      <c r="M1330" s="58">
        <f>IF(H1330&lt;&gt;"",H1330*(1-L1330)+I1330*(1-VLOOKUP("A1",Rabattwerte_eintragen!$A$3:$C$26,3,FALSE)),"")</f>
        <v>24.25</v>
      </c>
      <c r="N1330" s="40"/>
      <c r="O1330" s="39" t="str">
        <f t="shared" si="24"/>
        <v>Artikel online anzeigen</v>
      </c>
      <c r="P1330" s="44"/>
      <c r="Q1330" s="49" t="s">
        <v>3684</v>
      </c>
      <c r="R1330" s="37"/>
      <c r="S1330" s="55"/>
      <c r="T1330" s="40" t="s">
        <v>1145</v>
      </c>
      <c r="U1330" s="63" t="s">
        <v>5735</v>
      </c>
    </row>
    <row r="1331" spans="1:21" x14ac:dyDescent="0.25">
      <c r="A1331" s="1">
        <v>4540</v>
      </c>
      <c r="B1331" s="46" t="s">
        <v>1781</v>
      </c>
      <c r="C1331" s="46" t="s">
        <v>2222</v>
      </c>
      <c r="D1331" s="46" t="s">
        <v>2311</v>
      </c>
      <c r="E1331" s="47" t="s">
        <v>1124</v>
      </c>
      <c r="F1331" s="47" t="s">
        <v>1125</v>
      </c>
      <c r="G1331" s="47">
        <v>58780</v>
      </c>
      <c r="H1331" s="57">
        <v>29.55</v>
      </c>
      <c r="I1331" s="60">
        <f>IF(R1331="UP",VLOOKUP($I$1,Änderungen!$F$1:$G$4,2,FALSE),IF(OR(ISERROR(FIND("NOVOS",B1331)),ISERROR(FIND("Design ",B1331))),IF(OR(ISERROR(FIND("thanos EVO",B1331)),ISERROR(FIND("Design ",B1331))),0,96.55),19.35))</f>
        <v>0</v>
      </c>
      <c r="J1331" s="40"/>
      <c r="K1331" s="40" t="s">
        <v>1173</v>
      </c>
      <c r="L1331" s="29">
        <f>IF(K1331&lt;&gt;"",IFERROR(VLOOKUP(K1331,Rabattwerte_eintragen!$A$3:$C$24,3,FALSE),0),0)</f>
        <v>0</v>
      </c>
      <c r="M1331" s="58">
        <f>IF(H1331&lt;&gt;"",H1331*(1-L1331)+I1331*(1-VLOOKUP("A1",Rabattwerte_eintragen!$A$3:$C$26,3,FALSE)),"")</f>
        <v>29.55</v>
      </c>
      <c r="N1331" s="40"/>
      <c r="O1331" s="39" t="str">
        <f t="shared" si="24"/>
        <v>Artikel online anzeigen</v>
      </c>
      <c r="P1331" s="44"/>
      <c r="Q1331" s="49" t="s">
        <v>3685</v>
      </c>
      <c r="R1331" s="37"/>
      <c r="S1331" s="55"/>
      <c r="T1331" s="40" t="s">
        <v>1145</v>
      </c>
      <c r="U1331" s="63" t="s">
        <v>5736</v>
      </c>
    </row>
    <row r="1332" spans="1:21" x14ac:dyDescent="0.25">
      <c r="A1332" s="1">
        <v>4543</v>
      </c>
      <c r="B1332" s="46" t="s">
        <v>1782</v>
      </c>
      <c r="C1332" s="46" t="s">
        <v>2222</v>
      </c>
      <c r="D1332" s="46" t="s">
        <v>2311</v>
      </c>
      <c r="E1332" s="47" t="s">
        <v>1124</v>
      </c>
      <c r="F1332" s="47" t="s">
        <v>1125</v>
      </c>
      <c r="G1332" s="47">
        <v>58841</v>
      </c>
      <c r="H1332" s="57">
        <v>40.15</v>
      </c>
      <c r="I1332" s="60">
        <f>IF(R1332="UP",VLOOKUP($I$1,Änderungen!$F$1:$G$4,2,FALSE),IF(OR(ISERROR(FIND("NOVOS",B1332)),ISERROR(FIND("Design ",B1332))),IF(OR(ISERROR(FIND("thanos EVO",B1332)),ISERROR(FIND("Design ",B1332))),0,96.55),19.35))</f>
        <v>0</v>
      </c>
      <c r="J1332" s="40"/>
      <c r="K1332" s="40" t="s">
        <v>1173</v>
      </c>
      <c r="L1332" s="29">
        <f>IF(K1332&lt;&gt;"",IFERROR(VLOOKUP(K1332,Rabattwerte_eintragen!$A$3:$C$24,3,FALSE),0),0)</f>
        <v>0</v>
      </c>
      <c r="M1332" s="58">
        <f>IF(H1332&lt;&gt;"",H1332*(1-L1332)+I1332*(1-VLOOKUP("A1",Rabattwerte_eintragen!$A$3:$C$26,3,FALSE)),"")</f>
        <v>40.15</v>
      </c>
      <c r="N1332" s="40"/>
      <c r="O1332" s="39" t="str">
        <f t="shared" si="24"/>
        <v>Artikel online anzeigen</v>
      </c>
      <c r="P1332" s="44"/>
      <c r="Q1332" s="49" t="s">
        <v>3686</v>
      </c>
      <c r="R1332" s="37"/>
      <c r="S1332" s="55"/>
      <c r="T1332" s="40" t="s">
        <v>1145</v>
      </c>
      <c r="U1332" s="63" t="s">
        <v>5737</v>
      </c>
    </row>
    <row r="1333" spans="1:21" x14ac:dyDescent="0.25">
      <c r="A1333" s="1">
        <v>4545</v>
      </c>
      <c r="B1333" s="46" t="s">
        <v>1783</v>
      </c>
      <c r="C1333" s="46" t="s">
        <v>2222</v>
      </c>
      <c r="D1333" s="46" t="s">
        <v>2311</v>
      </c>
      <c r="E1333" s="47" t="s">
        <v>1124</v>
      </c>
      <c r="F1333" s="47" t="s">
        <v>1125</v>
      </c>
      <c r="G1333" s="47">
        <v>58902</v>
      </c>
      <c r="H1333" s="57">
        <v>50.7</v>
      </c>
      <c r="I1333" s="60">
        <f>IF(R1333="UP",VLOOKUP($I$1,Änderungen!$F$1:$G$4,2,FALSE),IF(OR(ISERROR(FIND("NOVOS",B1333)),ISERROR(FIND("Design ",B1333))),IF(OR(ISERROR(FIND("thanos EVO",B1333)),ISERROR(FIND("Design ",B1333))),0,96.55),19.35))</f>
        <v>0</v>
      </c>
      <c r="J1333" s="40"/>
      <c r="K1333" s="40" t="s">
        <v>1173</v>
      </c>
      <c r="L1333" s="29">
        <f>IF(K1333&lt;&gt;"",IFERROR(VLOOKUP(K1333,Rabattwerte_eintragen!$A$3:$C$24,3,FALSE),0),0)</f>
        <v>0</v>
      </c>
      <c r="M1333" s="58">
        <f>IF(H1333&lt;&gt;"",H1333*(1-L1333)+I1333*(1-VLOOKUP("A1",Rabattwerte_eintragen!$A$3:$C$26,3,FALSE)),"")</f>
        <v>50.7</v>
      </c>
      <c r="N1333" s="40"/>
      <c r="O1333" s="39" t="str">
        <f t="shared" si="24"/>
        <v>Artikel online anzeigen</v>
      </c>
      <c r="P1333" s="44"/>
      <c r="Q1333" s="49" t="s">
        <v>3687</v>
      </c>
      <c r="R1333" s="37"/>
      <c r="S1333" s="55"/>
      <c r="T1333" s="40" t="s">
        <v>1145</v>
      </c>
      <c r="U1333" s="63" t="s">
        <v>5738</v>
      </c>
    </row>
    <row r="1334" spans="1:21" x14ac:dyDescent="0.25">
      <c r="A1334" s="1">
        <v>4560</v>
      </c>
      <c r="B1334" s="46" t="s">
        <v>768</v>
      </c>
      <c r="C1334" s="46" t="s">
        <v>2222</v>
      </c>
      <c r="D1334" s="46" t="s">
        <v>2311</v>
      </c>
      <c r="E1334" s="47" t="s">
        <v>1124</v>
      </c>
      <c r="F1334" s="47" t="s">
        <v>1125</v>
      </c>
      <c r="G1334" s="47">
        <v>58964</v>
      </c>
      <c r="H1334" s="57">
        <v>29.2</v>
      </c>
      <c r="I1334" s="60">
        <f>IF(R1334="UP",VLOOKUP($I$1,Änderungen!$F$1:$G$4,2,FALSE),IF(OR(ISERROR(FIND("NOVOS",B1334)),ISERROR(FIND("Design ",B1334))),IF(OR(ISERROR(FIND("thanos EVO",B1334)),ISERROR(FIND("Design ",B1334))),0,96.55),19.35))</f>
        <v>0</v>
      </c>
      <c r="J1334" s="40"/>
      <c r="K1334" s="40" t="s">
        <v>1173</v>
      </c>
      <c r="L1334" s="29">
        <f>IF(K1334&lt;&gt;"",IFERROR(VLOOKUP(K1334,Rabattwerte_eintragen!$A$3:$C$24,3,FALSE),0),0)</f>
        <v>0</v>
      </c>
      <c r="M1334" s="58">
        <f>IF(H1334&lt;&gt;"",H1334*(1-L1334)+I1334*(1-VLOOKUP("A1",Rabattwerte_eintragen!$A$3:$C$26,3,FALSE)),"")</f>
        <v>29.2</v>
      </c>
      <c r="N1334" s="40"/>
      <c r="O1334" s="39" t="str">
        <f t="shared" si="24"/>
        <v>Artikel online anzeigen</v>
      </c>
      <c r="P1334" s="44"/>
      <c r="Q1334" s="49" t="s">
        <v>3688</v>
      </c>
      <c r="R1334" s="37"/>
      <c r="S1334" s="55"/>
      <c r="T1334" s="40" t="s">
        <v>1145</v>
      </c>
      <c r="U1334" s="63" t="s">
        <v>5739</v>
      </c>
    </row>
    <row r="1335" spans="1:21" x14ac:dyDescent="0.25">
      <c r="A1335" s="1">
        <v>4563</v>
      </c>
      <c r="B1335" s="46" t="s">
        <v>1784</v>
      </c>
      <c r="C1335" s="46" t="s">
        <v>2222</v>
      </c>
      <c r="D1335" s="46" t="s">
        <v>2311</v>
      </c>
      <c r="E1335" s="47" t="s">
        <v>1124</v>
      </c>
      <c r="F1335" s="47" t="s">
        <v>1125</v>
      </c>
      <c r="G1335" s="47">
        <v>59022</v>
      </c>
      <c r="H1335" s="57">
        <v>34.5</v>
      </c>
      <c r="I1335" s="60">
        <f>IF(R1335="UP",VLOOKUP($I$1,Änderungen!$F$1:$G$4,2,FALSE),IF(OR(ISERROR(FIND("NOVOS",B1335)),ISERROR(FIND("Design ",B1335))),IF(OR(ISERROR(FIND("thanos EVO",B1335)),ISERROR(FIND("Design ",B1335))),0,96.55),19.35))</f>
        <v>0</v>
      </c>
      <c r="J1335" s="40"/>
      <c r="K1335" s="40" t="s">
        <v>1173</v>
      </c>
      <c r="L1335" s="29">
        <f>IF(K1335&lt;&gt;"",IFERROR(VLOOKUP(K1335,Rabattwerte_eintragen!$A$3:$C$24,3,FALSE),0),0)</f>
        <v>0</v>
      </c>
      <c r="M1335" s="58">
        <f>IF(H1335&lt;&gt;"",H1335*(1-L1335)+I1335*(1-VLOOKUP("A1",Rabattwerte_eintragen!$A$3:$C$26,3,FALSE)),"")</f>
        <v>34.5</v>
      </c>
      <c r="N1335" s="40"/>
      <c r="O1335" s="39" t="str">
        <f t="shared" si="24"/>
        <v>Artikel online anzeigen</v>
      </c>
      <c r="P1335" s="44"/>
      <c r="Q1335" s="49" t="s">
        <v>3689</v>
      </c>
      <c r="R1335" s="37"/>
      <c r="S1335" s="55"/>
      <c r="T1335" s="40" t="s">
        <v>1145</v>
      </c>
      <c r="U1335" s="63" t="s">
        <v>5740</v>
      </c>
    </row>
    <row r="1336" spans="1:21" x14ac:dyDescent="0.25">
      <c r="A1336" s="1">
        <v>4567</v>
      </c>
      <c r="B1336" s="46" t="s">
        <v>1785</v>
      </c>
      <c r="C1336" s="46" t="s">
        <v>2222</v>
      </c>
      <c r="D1336" s="46" t="s">
        <v>2311</v>
      </c>
      <c r="E1336" s="47" t="s">
        <v>1124</v>
      </c>
      <c r="F1336" s="47" t="s">
        <v>1125</v>
      </c>
      <c r="G1336" s="47">
        <v>59084</v>
      </c>
      <c r="H1336" s="57">
        <v>45.099999999999994</v>
      </c>
      <c r="I1336" s="60">
        <f>IF(R1336="UP",VLOOKUP($I$1,Änderungen!$F$1:$G$4,2,FALSE),IF(OR(ISERROR(FIND("NOVOS",B1336)),ISERROR(FIND("Design ",B1336))),IF(OR(ISERROR(FIND("thanos EVO",B1336)),ISERROR(FIND("Design ",B1336))),0,96.55),19.35))</f>
        <v>0</v>
      </c>
      <c r="J1336" s="40"/>
      <c r="K1336" s="40" t="s">
        <v>1173</v>
      </c>
      <c r="L1336" s="29">
        <f>IF(K1336&lt;&gt;"",IFERROR(VLOOKUP(K1336,Rabattwerte_eintragen!$A$3:$C$24,3,FALSE),0),0)</f>
        <v>0</v>
      </c>
      <c r="M1336" s="58">
        <f>IF(H1336&lt;&gt;"",H1336*(1-L1336)+I1336*(1-VLOOKUP("A1",Rabattwerte_eintragen!$A$3:$C$26,3,FALSE)),"")</f>
        <v>45.099999999999994</v>
      </c>
      <c r="N1336" s="40"/>
      <c r="O1336" s="39" t="str">
        <f t="shared" si="24"/>
        <v>Artikel online anzeigen</v>
      </c>
      <c r="P1336" s="44"/>
      <c r="Q1336" s="49" t="s">
        <v>3690</v>
      </c>
      <c r="R1336" s="37"/>
      <c r="S1336" s="55"/>
      <c r="T1336" s="40" t="s">
        <v>1145</v>
      </c>
      <c r="U1336" s="63" t="s">
        <v>5741</v>
      </c>
    </row>
    <row r="1337" spans="1:21" x14ac:dyDescent="0.25">
      <c r="A1337" s="1">
        <v>4569</v>
      </c>
      <c r="B1337" s="46" t="s">
        <v>1786</v>
      </c>
      <c r="C1337" s="46" t="s">
        <v>2222</v>
      </c>
      <c r="D1337" s="46" t="s">
        <v>2311</v>
      </c>
      <c r="E1337" s="47" t="s">
        <v>1124</v>
      </c>
      <c r="F1337" s="47" t="s">
        <v>1125</v>
      </c>
      <c r="G1337" s="47">
        <v>59145</v>
      </c>
      <c r="H1337" s="57">
        <v>55.650000000000006</v>
      </c>
      <c r="I1337" s="60">
        <f>IF(R1337="UP",VLOOKUP($I$1,Änderungen!$F$1:$G$4,2,FALSE),IF(OR(ISERROR(FIND("NOVOS",B1337)),ISERROR(FIND("Design ",B1337))),IF(OR(ISERROR(FIND("thanos EVO",B1337)),ISERROR(FIND("Design ",B1337))),0,96.55),19.35))</f>
        <v>0</v>
      </c>
      <c r="J1337" s="40"/>
      <c r="K1337" s="40" t="s">
        <v>1173</v>
      </c>
      <c r="L1337" s="29">
        <f>IF(K1337&lt;&gt;"",IFERROR(VLOOKUP(K1337,Rabattwerte_eintragen!$A$3:$C$24,3,FALSE),0),0)</f>
        <v>0</v>
      </c>
      <c r="M1337" s="58">
        <f>IF(H1337&lt;&gt;"",H1337*(1-L1337)+I1337*(1-VLOOKUP("A1",Rabattwerte_eintragen!$A$3:$C$26,3,FALSE)),"")</f>
        <v>55.650000000000006</v>
      </c>
      <c r="N1337" s="40"/>
      <c r="O1337" s="39" t="str">
        <f t="shared" si="24"/>
        <v>Artikel online anzeigen</v>
      </c>
      <c r="P1337" s="44"/>
      <c r="Q1337" s="49" t="s">
        <v>3691</v>
      </c>
      <c r="R1337" s="37"/>
      <c r="S1337" s="55"/>
      <c r="T1337" s="40" t="s">
        <v>1145</v>
      </c>
      <c r="U1337" s="63" t="s">
        <v>5742</v>
      </c>
    </row>
    <row r="1338" spans="1:21" x14ac:dyDescent="0.25">
      <c r="A1338" s="1">
        <v>4685</v>
      </c>
      <c r="B1338" s="46" t="s">
        <v>1787</v>
      </c>
      <c r="C1338" s="46" t="s">
        <v>2222</v>
      </c>
      <c r="D1338" s="46" t="s">
        <v>2311</v>
      </c>
      <c r="E1338" s="47" t="s">
        <v>1124</v>
      </c>
      <c r="F1338" s="47" t="s">
        <v>1125</v>
      </c>
      <c r="G1338" s="47">
        <v>167406</v>
      </c>
      <c r="H1338" s="57">
        <v>35.35</v>
      </c>
      <c r="I1338" s="60">
        <f>IF(R1338="UP",VLOOKUP($I$1,Änderungen!$F$1:$G$4,2,FALSE),IF(OR(ISERROR(FIND("NOVOS",B1338)),ISERROR(FIND("Design ",B1338))),IF(OR(ISERROR(FIND("thanos EVO",B1338)),ISERROR(FIND("Design ",B1338))),0,96.55),19.35))</f>
        <v>0</v>
      </c>
      <c r="J1338" s="40"/>
      <c r="K1338" s="40" t="s">
        <v>1173</v>
      </c>
      <c r="L1338" s="29">
        <f>IF(K1338&lt;&gt;"",IFERROR(VLOOKUP(K1338,Rabattwerte_eintragen!$A$3:$C$24,3,FALSE),0),0)</f>
        <v>0</v>
      </c>
      <c r="M1338" s="58">
        <f>IF(H1338&lt;&gt;"",H1338*(1-L1338)+I1338*(1-VLOOKUP("A1",Rabattwerte_eintragen!$A$3:$C$26,3,FALSE)),"")</f>
        <v>35.35</v>
      </c>
      <c r="N1338" s="40"/>
      <c r="O1338" s="39" t="str">
        <f t="shared" si="24"/>
        <v>Artikel online anzeigen</v>
      </c>
      <c r="P1338" s="44"/>
      <c r="Q1338" s="49" t="s">
        <v>3692</v>
      </c>
      <c r="R1338" s="37"/>
      <c r="S1338" s="55"/>
      <c r="T1338" s="40" t="s">
        <v>1145</v>
      </c>
      <c r="U1338" s="63" t="s">
        <v>5743</v>
      </c>
    </row>
    <row r="1339" spans="1:21" x14ac:dyDescent="0.25">
      <c r="A1339" s="1">
        <v>4687</v>
      </c>
      <c r="B1339" s="46" t="s">
        <v>1788</v>
      </c>
      <c r="C1339" s="46" t="s">
        <v>2222</v>
      </c>
      <c r="D1339" s="46" t="s">
        <v>2311</v>
      </c>
      <c r="E1339" s="47" t="s">
        <v>1124</v>
      </c>
      <c r="F1339" s="47" t="s">
        <v>1125</v>
      </c>
      <c r="G1339" s="47">
        <v>185882</v>
      </c>
      <c r="H1339" s="57">
        <v>35.9</v>
      </c>
      <c r="I1339" s="60">
        <f>IF(R1339="UP",VLOOKUP($I$1,Änderungen!$F$1:$G$4,2,FALSE),IF(OR(ISERROR(FIND("NOVOS",B1339)),ISERROR(FIND("Design ",B1339))),IF(OR(ISERROR(FIND("thanos EVO",B1339)),ISERROR(FIND("Design ",B1339))),0,96.55),19.35))</f>
        <v>0</v>
      </c>
      <c r="J1339" s="40"/>
      <c r="K1339" s="40" t="s">
        <v>1173</v>
      </c>
      <c r="L1339" s="29">
        <f>IF(K1339&lt;&gt;"",IFERROR(VLOOKUP(K1339,Rabattwerte_eintragen!$A$3:$C$24,3,FALSE),0),0)</f>
        <v>0</v>
      </c>
      <c r="M1339" s="58">
        <f>IF(H1339&lt;&gt;"",H1339*(1-L1339)+I1339*(1-VLOOKUP("A1",Rabattwerte_eintragen!$A$3:$C$26,3,FALSE)),"")</f>
        <v>35.9</v>
      </c>
      <c r="N1339" s="40"/>
      <c r="O1339" s="39" t="str">
        <f t="shared" si="24"/>
        <v>Artikel online anzeigen</v>
      </c>
      <c r="P1339" s="44"/>
      <c r="Q1339" s="49" t="s">
        <v>3693</v>
      </c>
      <c r="R1339" s="37"/>
      <c r="S1339" s="55"/>
      <c r="T1339" s="40" t="s">
        <v>1145</v>
      </c>
      <c r="U1339" s="63" t="s">
        <v>5744</v>
      </c>
    </row>
    <row r="1340" spans="1:21" x14ac:dyDescent="0.25">
      <c r="A1340" s="1">
        <v>4690</v>
      </c>
      <c r="B1340" s="46" t="s">
        <v>1789</v>
      </c>
      <c r="C1340" s="46" t="s">
        <v>2222</v>
      </c>
      <c r="D1340" s="46" t="s">
        <v>2311</v>
      </c>
      <c r="E1340" s="47" t="s">
        <v>1124</v>
      </c>
      <c r="F1340" s="47" t="s">
        <v>1125</v>
      </c>
      <c r="G1340" s="47">
        <v>173780</v>
      </c>
      <c r="H1340" s="57">
        <v>52.9</v>
      </c>
      <c r="I1340" s="60">
        <f>IF(R1340="UP",VLOOKUP($I$1,Änderungen!$F$1:$G$4,2,FALSE),IF(OR(ISERROR(FIND("NOVOS",B1340)),ISERROR(FIND("Design ",B1340))),IF(OR(ISERROR(FIND("thanos EVO",B1340)),ISERROR(FIND("Design ",B1340))),0,96.55),19.35))</f>
        <v>0</v>
      </c>
      <c r="J1340" s="40"/>
      <c r="K1340" s="40" t="s">
        <v>1173</v>
      </c>
      <c r="L1340" s="29">
        <f>IF(K1340&lt;&gt;"",IFERROR(VLOOKUP(K1340,Rabattwerte_eintragen!$A$3:$C$24,3,FALSE),0),0)</f>
        <v>0</v>
      </c>
      <c r="M1340" s="58">
        <f>IF(H1340&lt;&gt;"",H1340*(1-L1340)+I1340*(1-VLOOKUP("A1",Rabattwerte_eintragen!$A$3:$C$26,3,FALSE)),"")</f>
        <v>52.9</v>
      </c>
      <c r="N1340" s="40"/>
      <c r="O1340" s="39" t="str">
        <f t="shared" si="24"/>
        <v>Artikel online anzeigen</v>
      </c>
      <c r="P1340" s="44"/>
      <c r="Q1340" s="49" t="s">
        <v>3694</v>
      </c>
      <c r="R1340" s="37"/>
      <c r="S1340" s="55"/>
      <c r="T1340" s="40" t="s">
        <v>1145</v>
      </c>
      <c r="U1340" s="63" t="s">
        <v>5745</v>
      </c>
    </row>
    <row r="1341" spans="1:21" x14ac:dyDescent="0.25">
      <c r="A1341" s="1">
        <v>13837</v>
      </c>
      <c r="B1341" s="46" t="s">
        <v>1790</v>
      </c>
      <c r="C1341" s="46" t="s">
        <v>2222</v>
      </c>
      <c r="D1341" s="46" t="s">
        <v>2311</v>
      </c>
      <c r="E1341" s="47" t="s">
        <v>1124</v>
      </c>
      <c r="F1341" s="47" t="s">
        <v>1125</v>
      </c>
      <c r="G1341" s="47">
        <v>851476</v>
      </c>
      <c r="H1341" s="57">
        <v>69.900000000000006</v>
      </c>
      <c r="I1341" s="60">
        <f>IF(R1341="UP",VLOOKUP($I$1,Änderungen!$F$1:$G$4,2,FALSE),IF(OR(ISERROR(FIND("NOVOS",B1341)),ISERROR(FIND("Design ",B1341))),IF(OR(ISERROR(FIND("thanos EVO",B1341)),ISERROR(FIND("Design ",B1341))),0,96.55),19.35))</f>
        <v>0</v>
      </c>
      <c r="J1341" s="40"/>
      <c r="K1341" s="40" t="s">
        <v>1173</v>
      </c>
      <c r="L1341" s="29">
        <f>IF(K1341&lt;&gt;"",IFERROR(VLOOKUP(K1341,Rabattwerte_eintragen!$A$3:$C$24,3,FALSE),0),0)</f>
        <v>0</v>
      </c>
      <c r="M1341" s="58">
        <f>IF(H1341&lt;&gt;"",H1341*(1-L1341)+I1341*(1-VLOOKUP("A1",Rabattwerte_eintragen!$A$3:$C$26,3,FALSE)),"")</f>
        <v>69.900000000000006</v>
      </c>
      <c r="N1341" s="40"/>
      <c r="O1341" s="39" t="str">
        <f t="shared" si="24"/>
        <v>Artikel online anzeigen</v>
      </c>
      <c r="P1341" s="44"/>
      <c r="Q1341" s="49" t="s">
        <v>3695</v>
      </c>
      <c r="R1341" s="37"/>
      <c r="S1341" s="55"/>
      <c r="T1341" s="40" t="s">
        <v>1145</v>
      </c>
      <c r="U1341" s="63" t="s">
        <v>5746</v>
      </c>
    </row>
    <row r="1342" spans="1:21" x14ac:dyDescent="0.25">
      <c r="A1342" s="1">
        <v>4702</v>
      </c>
      <c r="B1342" s="46" t="s">
        <v>1791</v>
      </c>
      <c r="C1342" s="46" t="s">
        <v>2222</v>
      </c>
      <c r="D1342" s="46" t="s">
        <v>2311</v>
      </c>
      <c r="E1342" s="47" t="s">
        <v>1124</v>
      </c>
      <c r="F1342" s="47" t="s">
        <v>1125</v>
      </c>
      <c r="G1342" s="47">
        <v>168717</v>
      </c>
      <c r="H1342" s="57">
        <v>30.25</v>
      </c>
      <c r="I1342" s="60">
        <f>IF(R1342="UP",VLOOKUP($I$1,Änderungen!$F$1:$G$4,2,FALSE),IF(OR(ISERROR(FIND("NOVOS",B1342)),ISERROR(FIND("Design ",B1342))),IF(OR(ISERROR(FIND("thanos EVO",B1342)),ISERROR(FIND("Design ",B1342))),0,96.55),19.35))</f>
        <v>0</v>
      </c>
      <c r="J1342" s="40"/>
      <c r="K1342" s="40" t="s">
        <v>1173</v>
      </c>
      <c r="L1342" s="29">
        <f>IF(K1342&lt;&gt;"",IFERROR(VLOOKUP(K1342,Rabattwerte_eintragen!$A$3:$C$24,3,FALSE),0),0)</f>
        <v>0</v>
      </c>
      <c r="M1342" s="58">
        <f>IF(H1342&lt;&gt;"",H1342*(1-L1342)+I1342*(1-VLOOKUP("A1",Rabattwerte_eintragen!$A$3:$C$26,3,FALSE)),"")</f>
        <v>30.25</v>
      </c>
      <c r="N1342" s="40"/>
      <c r="O1342" s="39" t="str">
        <f t="shared" si="24"/>
        <v>Artikel online anzeigen</v>
      </c>
      <c r="P1342" s="44"/>
      <c r="Q1342" s="49" t="s">
        <v>3696</v>
      </c>
      <c r="R1342" s="37"/>
      <c r="S1342" s="55"/>
      <c r="T1342" s="40" t="s">
        <v>1145</v>
      </c>
      <c r="U1342" s="63" t="s">
        <v>5747</v>
      </c>
    </row>
    <row r="1343" spans="1:21" x14ac:dyDescent="0.25">
      <c r="A1343" s="1">
        <v>4705</v>
      </c>
      <c r="B1343" s="46" t="s">
        <v>1792</v>
      </c>
      <c r="C1343" s="46" t="s">
        <v>2222</v>
      </c>
      <c r="D1343" s="46" t="s">
        <v>2311</v>
      </c>
      <c r="E1343" s="47" t="s">
        <v>1124</v>
      </c>
      <c r="F1343" s="47" t="s">
        <v>1125</v>
      </c>
      <c r="G1343" s="47">
        <v>176170</v>
      </c>
      <c r="H1343" s="57">
        <v>38.75</v>
      </c>
      <c r="I1343" s="60">
        <f>IF(R1343="UP",VLOOKUP($I$1,Änderungen!$F$1:$G$4,2,FALSE),IF(OR(ISERROR(FIND("NOVOS",B1343)),ISERROR(FIND("Design ",B1343))),IF(OR(ISERROR(FIND("thanos EVO",B1343)),ISERROR(FIND("Design ",B1343))),0,96.55),19.35))</f>
        <v>0</v>
      </c>
      <c r="J1343" s="40"/>
      <c r="K1343" s="40" t="s">
        <v>1173</v>
      </c>
      <c r="L1343" s="29">
        <f>IF(K1343&lt;&gt;"",IFERROR(VLOOKUP(K1343,Rabattwerte_eintragen!$A$3:$C$24,3,FALSE),0),0)</f>
        <v>0</v>
      </c>
      <c r="M1343" s="58">
        <f>IF(H1343&lt;&gt;"",H1343*(1-L1343)+I1343*(1-VLOOKUP("A1",Rabattwerte_eintragen!$A$3:$C$26,3,FALSE)),"")</f>
        <v>38.75</v>
      </c>
      <c r="N1343" s="40"/>
      <c r="O1343" s="39" t="str">
        <f t="shared" si="24"/>
        <v>Artikel online anzeigen</v>
      </c>
      <c r="P1343" s="44"/>
      <c r="Q1343" s="49" t="s">
        <v>3697</v>
      </c>
      <c r="R1343" s="37"/>
      <c r="S1343" s="55"/>
      <c r="T1343" s="40" t="s">
        <v>1145</v>
      </c>
      <c r="U1343" s="63" t="s">
        <v>5748</v>
      </c>
    </row>
    <row r="1344" spans="1:21" x14ac:dyDescent="0.25">
      <c r="A1344" s="1">
        <v>4707</v>
      </c>
      <c r="B1344" s="46" t="s">
        <v>1793</v>
      </c>
      <c r="C1344" s="46" t="s">
        <v>2222</v>
      </c>
      <c r="D1344" s="46" t="s">
        <v>2311</v>
      </c>
      <c r="E1344" s="47" t="s">
        <v>1124</v>
      </c>
      <c r="F1344" s="47" t="s">
        <v>1125</v>
      </c>
      <c r="G1344" s="47">
        <v>176828</v>
      </c>
      <c r="H1344" s="57">
        <v>55.8</v>
      </c>
      <c r="I1344" s="60">
        <f>IF(R1344="UP",VLOOKUP($I$1,Änderungen!$F$1:$G$4,2,FALSE),IF(OR(ISERROR(FIND("NOVOS",B1344)),ISERROR(FIND("Design ",B1344))),IF(OR(ISERROR(FIND("thanos EVO",B1344)),ISERROR(FIND("Design ",B1344))),0,96.55),19.35))</f>
        <v>0</v>
      </c>
      <c r="J1344" s="40"/>
      <c r="K1344" s="40" t="s">
        <v>1173</v>
      </c>
      <c r="L1344" s="29">
        <f>IF(K1344&lt;&gt;"",IFERROR(VLOOKUP(K1344,Rabattwerte_eintragen!$A$3:$C$24,3,FALSE),0),0)</f>
        <v>0</v>
      </c>
      <c r="M1344" s="58">
        <f>IF(H1344&lt;&gt;"",H1344*(1-L1344)+I1344*(1-VLOOKUP("A1",Rabattwerte_eintragen!$A$3:$C$26,3,FALSE)),"")</f>
        <v>55.8</v>
      </c>
      <c r="N1344" s="40"/>
      <c r="O1344" s="39" t="str">
        <f t="shared" si="24"/>
        <v>Artikel online anzeigen</v>
      </c>
      <c r="P1344" s="44"/>
      <c r="Q1344" s="49" t="s">
        <v>3698</v>
      </c>
      <c r="R1344" s="37"/>
      <c r="S1344" s="55"/>
      <c r="T1344" s="40" t="s">
        <v>1145</v>
      </c>
      <c r="U1344" s="63" t="s">
        <v>5749</v>
      </c>
    </row>
    <row r="1345" spans="1:21" x14ac:dyDescent="0.25">
      <c r="A1345" s="1">
        <v>4708</v>
      </c>
      <c r="B1345" s="46" t="s">
        <v>1794</v>
      </c>
      <c r="C1345" s="46" t="s">
        <v>2222</v>
      </c>
      <c r="D1345" s="46" t="s">
        <v>2311</v>
      </c>
      <c r="E1345" s="47" t="s">
        <v>1124</v>
      </c>
      <c r="F1345" s="47" t="s">
        <v>1125</v>
      </c>
      <c r="G1345" s="47">
        <v>685894</v>
      </c>
      <c r="H1345" s="57">
        <v>72.8</v>
      </c>
      <c r="I1345" s="60">
        <f>IF(R1345="UP",VLOOKUP($I$1,Änderungen!$F$1:$G$4,2,FALSE),IF(OR(ISERROR(FIND("NOVOS",B1345)),ISERROR(FIND("Design ",B1345))),IF(OR(ISERROR(FIND("thanos EVO",B1345)),ISERROR(FIND("Design ",B1345))),0,96.55),19.35))</f>
        <v>0</v>
      </c>
      <c r="J1345" s="40"/>
      <c r="K1345" s="40" t="s">
        <v>1173</v>
      </c>
      <c r="L1345" s="29">
        <f>IF(K1345&lt;&gt;"",IFERROR(VLOOKUP(K1345,Rabattwerte_eintragen!$A$3:$C$24,3,FALSE),0),0)</f>
        <v>0</v>
      </c>
      <c r="M1345" s="58">
        <f>IF(H1345&lt;&gt;"",H1345*(1-L1345)+I1345*(1-VLOOKUP("A1",Rabattwerte_eintragen!$A$3:$C$26,3,FALSE)),"")</f>
        <v>72.8</v>
      </c>
      <c r="N1345" s="40"/>
      <c r="O1345" s="39" t="str">
        <f t="shared" si="24"/>
        <v>Artikel online anzeigen</v>
      </c>
      <c r="P1345" s="44"/>
      <c r="Q1345" s="49" t="s">
        <v>3699</v>
      </c>
      <c r="R1345" s="37"/>
      <c r="S1345" s="55"/>
      <c r="T1345" s="40" t="s">
        <v>1145</v>
      </c>
      <c r="U1345" s="63" t="s">
        <v>5750</v>
      </c>
    </row>
    <row r="1346" spans="1:21" x14ac:dyDescent="0.25">
      <c r="A1346" s="1">
        <v>4715</v>
      </c>
      <c r="B1346" s="46" t="s">
        <v>1795</v>
      </c>
      <c r="C1346" s="46" t="s">
        <v>2222</v>
      </c>
      <c r="D1346" s="46" t="s">
        <v>2311</v>
      </c>
      <c r="E1346" s="47" t="s">
        <v>1124</v>
      </c>
      <c r="F1346" s="47" t="s">
        <v>1125</v>
      </c>
      <c r="G1346" s="47">
        <v>356749</v>
      </c>
      <c r="H1346" s="57">
        <v>34.85</v>
      </c>
      <c r="I1346" s="60">
        <f>IF(R1346="UP",VLOOKUP($I$1,Änderungen!$F$1:$G$4,2,FALSE),IF(OR(ISERROR(FIND("NOVOS",B1346)),ISERROR(FIND("Design ",B1346))),IF(OR(ISERROR(FIND("thanos EVO",B1346)),ISERROR(FIND("Design ",B1346))),0,96.55),19.35))</f>
        <v>0</v>
      </c>
      <c r="J1346" s="40"/>
      <c r="K1346" s="40" t="s">
        <v>1173</v>
      </c>
      <c r="L1346" s="29">
        <f>IF(K1346&lt;&gt;"",IFERROR(VLOOKUP(K1346,Rabattwerte_eintragen!$A$3:$C$24,3,FALSE),0),0)</f>
        <v>0</v>
      </c>
      <c r="M1346" s="58">
        <f>IF(H1346&lt;&gt;"",H1346*(1-L1346)+I1346*(1-VLOOKUP("A1",Rabattwerte_eintragen!$A$3:$C$26,3,FALSE)),"")</f>
        <v>34.85</v>
      </c>
      <c r="N1346" s="40"/>
      <c r="O1346" s="39" t="str">
        <f t="shared" si="24"/>
        <v>Artikel online anzeigen</v>
      </c>
      <c r="P1346" s="44"/>
      <c r="Q1346" s="49" t="s">
        <v>3700</v>
      </c>
      <c r="R1346" s="37"/>
      <c r="S1346" s="55"/>
      <c r="T1346" s="40" t="s">
        <v>1145</v>
      </c>
      <c r="U1346" s="63" t="s">
        <v>5751</v>
      </c>
    </row>
    <row r="1347" spans="1:21" x14ac:dyDescent="0.25">
      <c r="A1347" s="1">
        <v>4716</v>
      </c>
      <c r="B1347" s="46" t="s">
        <v>1796</v>
      </c>
      <c r="C1347" s="46" t="s">
        <v>2222</v>
      </c>
      <c r="D1347" s="46" t="s">
        <v>2311</v>
      </c>
      <c r="E1347" s="47" t="s">
        <v>1124</v>
      </c>
      <c r="F1347" s="47" t="s">
        <v>1125</v>
      </c>
      <c r="G1347" s="47">
        <v>318068</v>
      </c>
      <c r="H1347" s="57">
        <v>43.35</v>
      </c>
      <c r="I1347" s="60">
        <f>IF(R1347="UP",VLOOKUP($I$1,Änderungen!$F$1:$G$4,2,FALSE),IF(OR(ISERROR(FIND("NOVOS",B1347)),ISERROR(FIND("Design ",B1347))),IF(OR(ISERROR(FIND("thanos EVO",B1347)),ISERROR(FIND("Design ",B1347))),0,96.55),19.35))</f>
        <v>0</v>
      </c>
      <c r="J1347" s="40"/>
      <c r="K1347" s="40" t="s">
        <v>1173</v>
      </c>
      <c r="L1347" s="29">
        <f>IF(K1347&lt;&gt;"",IFERROR(VLOOKUP(K1347,Rabattwerte_eintragen!$A$3:$C$24,3,FALSE),0),0)</f>
        <v>0</v>
      </c>
      <c r="M1347" s="58">
        <f>IF(H1347&lt;&gt;"",H1347*(1-L1347)+I1347*(1-VLOOKUP("A1",Rabattwerte_eintragen!$A$3:$C$26,3,FALSE)),"")</f>
        <v>43.35</v>
      </c>
      <c r="N1347" s="40"/>
      <c r="O1347" s="39" t="str">
        <f t="shared" si="24"/>
        <v>Artikel online anzeigen</v>
      </c>
      <c r="P1347" s="44"/>
      <c r="Q1347" s="49" t="s">
        <v>3701</v>
      </c>
      <c r="R1347" s="37"/>
      <c r="S1347" s="55"/>
      <c r="T1347" s="40" t="s">
        <v>1145</v>
      </c>
      <c r="U1347" s="63" t="s">
        <v>5752</v>
      </c>
    </row>
    <row r="1348" spans="1:21" x14ac:dyDescent="0.25">
      <c r="A1348" s="1">
        <v>13838</v>
      </c>
      <c r="B1348" s="46" t="s">
        <v>1797</v>
      </c>
      <c r="C1348" s="46" t="s">
        <v>2222</v>
      </c>
      <c r="D1348" s="46" t="s">
        <v>2311</v>
      </c>
      <c r="E1348" s="47" t="s">
        <v>1124</v>
      </c>
      <c r="F1348" s="47" t="s">
        <v>1125</v>
      </c>
      <c r="G1348" s="47">
        <v>851478</v>
      </c>
      <c r="H1348" s="57">
        <v>60.4</v>
      </c>
      <c r="I1348" s="60">
        <f>IF(R1348="UP",VLOOKUP($I$1,Änderungen!$F$1:$G$4,2,FALSE),IF(OR(ISERROR(FIND("NOVOS",B1348)),ISERROR(FIND("Design ",B1348))),IF(OR(ISERROR(FIND("thanos EVO",B1348)),ISERROR(FIND("Design ",B1348))),0,96.55),19.35))</f>
        <v>0</v>
      </c>
      <c r="J1348" s="40"/>
      <c r="K1348" s="40" t="s">
        <v>1173</v>
      </c>
      <c r="L1348" s="29">
        <f>IF(K1348&lt;&gt;"",IFERROR(VLOOKUP(K1348,Rabattwerte_eintragen!$A$3:$C$24,3,FALSE),0),0)</f>
        <v>0</v>
      </c>
      <c r="M1348" s="58">
        <f>IF(H1348&lt;&gt;"",H1348*(1-L1348)+I1348*(1-VLOOKUP("A1",Rabattwerte_eintragen!$A$3:$C$26,3,FALSE)),"")</f>
        <v>60.4</v>
      </c>
      <c r="N1348" s="40"/>
      <c r="O1348" s="39" t="str">
        <f t="shared" si="24"/>
        <v>Artikel online anzeigen</v>
      </c>
      <c r="P1348" s="44"/>
      <c r="Q1348" s="49" t="s">
        <v>3702</v>
      </c>
      <c r="R1348" s="37"/>
      <c r="S1348" s="55"/>
      <c r="T1348" s="40" t="s">
        <v>1145</v>
      </c>
      <c r="U1348" s="63" t="s">
        <v>5753</v>
      </c>
    </row>
    <row r="1349" spans="1:21" x14ac:dyDescent="0.25">
      <c r="A1349" s="1">
        <v>13839</v>
      </c>
      <c r="B1349" s="46" t="s">
        <v>1798</v>
      </c>
      <c r="C1349" s="46" t="s">
        <v>2222</v>
      </c>
      <c r="D1349" s="46" t="s">
        <v>2311</v>
      </c>
      <c r="E1349" s="47" t="s">
        <v>1124</v>
      </c>
      <c r="F1349" s="47" t="s">
        <v>1125</v>
      </c>
      <c r="G1349" s="47">
        <v>851482</v>
      </c>
      <c r="H1349" s="57">
        <v>77.400000000000006</v>
      </c>
      <c r="I1349" s="60">
        <f>IF(R1349="UP",VLOOKUP($I$1,Änderungen!$F$1:$G$4,2,FALSE),IF(OR(ISERROR(FIND("NOVOS",B1349)),ISERROR(FIND("Design ",B1349))),IF(OR(ISERROR(FIND("thanos EVO",B1349)),ISERROR(FIND("Design ",B1349))),0,96.55),19.35))</f>
        <v>0</v>
      </c>
      <c r="J1349" s="40"/>
      <c r="K1349" s="40" t="s">
        <v>1173</v>
      </c>
      <c r="L1349" s="29">
        <f>IF(K1349&lt;&gt;"",IFERROR(VLOOKUP(K1349,Rabattwerte_eintragen!$A$3:$C$24,3,FALSE),0),0)</f>
        <v>0</v>
      </c>
      <c r="M1349" s="58">
        <f>IF(H1349&lt;&gt;"",H1349*(1-L1349)+I1349*(1-VLOOKUP("A1",Rabattwerte_eintragen!$A$3:$C$26,3,FALSE)),"")</f>
        <v>77.400000000000006</v>
      </c>
      <c r="N1349" s="40"/>
      <c r="O1349" s="39" t="str">
        <f t="shared" si="24"/>
        <v>Artikel online anzeigen</v>
      </c>
      <c r="P1349" s="44"/>
      <c r="Q1349" s="49" t="s">
        <v>3703</v>
      </c>
      <c r="R1349" s="37"/>
      <c r="S1349" s="55"/>
      <c r="T1349" s="40" t="s">
        <v>1145</v>
      </c>
      <c r="U1349" s="63" t="s">
        <v>5754</v>
      </c>
    </row>
    <row r="1350" spans="1:21" x14ac:dyDescent="0.25">
      <c r="A1350" s="1">
        <v>4723</v>
      </c>
      <c r="B1350" s="46" t="s">
        <v>770</v>
      </c>
      <c r="C1350" s="46" t="s">
        <v>2222</v>
      </c>
      <c r="D1350" s="46" t="s">
        <v>2311</v>
      </c>
      <c r="E1350" s="47" t="s">
        <v>1124</v>
      </c>
      <c r="F1350" s="47" t="s">
        <v>1125</v>
      </c>
      <c r="G1350" s="47">
        <v>151863</v>
      </c>
      <c r="H1350" s="57">
        <v>29.900000000000002</v>
      </c>
      <c r="I1350" s="60">
        <f>IF(R1350="UP",VLOOKUP($I$1,Änderungen!$F$1:$G$4,2,FALSE),IF(OR(ISERROR(FIND("NOVOS",B1350)),ISERROR(FIND("Design ",B1350))),IF(OR(ISERROR(FIND("thanos EVO",B1350)),ISERROR(FIND("Design ",B1350))),0,96.55),19.35))</f>
        <v>0</v>
      </c>
      <c r="J1350" s="40"/>
      <c r="K1350" s="40" t="s">
        <v>1173</v>
      </c>
      <c r="L1350" s="29">
        <f>IF(K1350&lt;&gt;"",IFERROR(VLOOKUP(K1350,Rabattwerte_eintragen!$A$3:$C$24,3,FALSE),0),0)</f>
        <v>0</v>
      </c>
      <c r="M1350" s="58">
        <f>IF(H1350&lt;&gt;"",H1350*(1-L1350)+I1350*(1-VLOOKUP("A1",Rabattwerte_eintragen!$A$3:$C$26,3,FALSE)),"")</f>
        <v>29.900000000000002</v>
      </c>
      <c r="N1350" s="40"/>
      <c r="O1350" s="39" t="str">
        <f t="shared" si="24"/>
        <v>Artikel online anzeigen</v>
      </c>
      <c r="P1350" s="44"/>
      <c r="Q1350" s="49" t="s">
        <v>3704</v>
      </c>
      <c r="R1350" s="37"/>
      <c r="S1350" s="55"/>
      <c r="T1350" s="40" t="s">
        <v>1145</v>
      </c>
      <c r="U1350" s="63" t="s">
        <v>5755</v>
      </c>
    </row>
    <row r="1351" spans="1:21" x14ac:dyDescent="0.25">
      <c r="A1351" s="1">
        <v>4725</v>
      </c>
      <c r="B1351" s="46" t="s">
        <v>1799</v>
      </c>
      <c r="C1351" s="46" t="s">
        <v>2222</v>
      </c>
      <c r="D1351" s="46" t="s">
        <v>2311</v>
      </c>
      <c r="E1351" s="47" t="s">
        <v>1124</v>
      </c>
      <c r="F1351" s="47" t="s">
        <v>1125</v>
      </c>
      <c r="G1351" s="47">
        <v>177641</v>
      </c>
      <c r="H1351" s="57">
        <v>38.4</v>
      </c>
      <c r="I1351" s="60">
        <f>IF(R1351="UP",VLOOKUP($I$1,Änderungen!$F$1:$G$4,2,FALSE),IF(OR(ISERROR(FIND("NOVOS",B1351)),ISERROR(FIND("Design ",B1351))),IF(OR(ISERROR(FIND("thanos EVO",B1351)),ISERROR(FIND("Design ",B1351))),0,96.55),19.35))</f>
        <v>0</v>
      </c>
      <c r="J1351" s="40"/>
      <c r="K1351" s="40" t="s">
        <v>1173</v>
      </c>
      <c r="L1351" s="29">
        <f>IF(K1351&lt;&gt;"",IFERROR(VLOOKUP(K1351,Rabattwerte_eintragen!$A$3:$C$24,3,FALSE),0),0)</f>
        <v>0</v>
      </c>
      <c r="M1351" s="58">
        <f>IF(H1351&lt;&gt;"",H1351*(1-L1351)+I1351*(1-VLOOKUP("A1",Rabattwerte_eintragen!$A$3:$C$26,3,FALSE)),"")</f>
        <v>38.4</v>
      </c>
      <c r="N1351" s="40"/>
      <c r="O1351" s="39" t="str">
        <f t="shared" si="24"/>
        <v>Artikel online anzeigen</v>
      </c>
      <c r="P1351" s="44"/>
      <c r="Q1351" s="49" t="s">
        <v>3705</v>
      </c>
      <c r="R1351" s="37"/>
      <c r="S1351" s="55"/>
      <c r="T1351" s="40" t="s">
        <v>1145</v>
      </c>
      <c r="U1351" s="63" t="s">
        <v>5756</v>
      </c>
    </row>
    <row r="1352" spans="1:21" x14ac:dyDescent="0.25">
      <c r="A1352" s="1">
        <v>4727</v>
      </c>
      <c r="B1352" s="46" t="s">
        <v>1800</v>
      </c>
      <c r="C1352" s="46" t="s">
        <v>2222</v>
      </c>
      <c r="D1352" s="46" t="s">
        <v>2311</v>
      </c>
      <c r="E1352" s="47" t="s">
        <v>1124</v>
      </c>
      <c r="F1352" s="47" t="s">
        <v>1125</v>
      </c>
      <c r="G1352" s="47">
        <v>284899</v>
      </c>
      <c r="H1352" s="57">
        <v>55.45</v>
      </c>
      <c r="I1352" s="60">
        <f>IF(R1352="UP",VLOOKUP($I$1,Änderungen!$F$1:$G$4,2,FALSE),IF(OR(ISERROR(FIND("NOVOS",B1352)),ISERROR(FIND("Design ",B1352))),IF(OR(ISERROR(FIND("thanos EVO",B1352)),ISERROR(FIND("Design ",B1352))),0,96.55),19.35))</f>
        <v>0</v>
      </c>
      <c r="J1352" s="40"/>
      <c r="K1352" s="40" t="s">
        <v>1173</v>
      </c>
      <c r="L1352" s="29">
        <f>IF(K1352&lt;&gt;"",IFERROR(VLOOKUP(K1352,Rabattwerte_eintragen!$A$3:$C$24,3,FALSE),0),0)</f>
        <v>0</v>
      </c>
      <c r="M1352" s="58">
        <f>IF(H1352&lt;&gt;"",H1352*(1-L1352)+I1352*(1-VLOOKUP("A1",Rabattwerte_eintragen!$A$3:$C$26,3,FALSE)),"")</f>
        <v>55.45</v>
      </c>
      <c r="N1352" s="40"/>
      <c r="O1352" s="39" t="str">
        <f t="shared" si="24"/>
        <v>Artikel online anzeigen</v>
      </c>
      <c r="P1352" s="44"/>
      <c r="Q1352" s="49" t="s">
        <v>3706</v>
      </c>
      <c r="R1352" s="37"/>
      <c r="S1352" s="55"/>
      <c r="T1352" s="40" t="s">
        <v>1145</v>
      </c>
      <c r="U1352" s="63" t="s">
        <v>5757</v>
      </c>
    </row>
    <row r="1353" spans="1:21" x14ac:dyDescent="0.25">
      <c r="A1353" s="1">
        <v>13840</v>
      </c>
      <c r="B1353" s="46" t="s">
        <v>1801</v>
      </c>
      <c r="C1353" s="46" t="s">
        <v>2222</v>
      </c>
      <c r="D1353" s="46" t="s">
        <v>2311</v>
      </c>
      <c r="E1353" s="47" t="s">
        <v>1124</v>
      </c>
      <c r="F1353" s="47" t="s">
        <v>1125</v>
      </c>
      <c r="G1353" s="47">
        <v>851491</v>
      </c>
      <c r="H1353" s="57">
        <v>72.45</v>
      </c>
      <c r="I1353" s="60">
        <f>IF(R1353="UP",VLOOKUP($I$1,Änderungen!$F$1:$G$4,2,FALSE),IF(OR(ISERROR(FIND("NOVOS",B1353)),ISERROR(FIND("Design ",B1353))),IF(OR(ISERROR(FIND("thanos EVO",B1353)),ISERROR(FIND("Design ",B1353))),0,96.55),19.35))</f>
        <v>0</v>
      </c>
      <c r="J1353" s="40"/>
      <c r="K1353" s="40" t="s">
        <v>1173</v>
      </c>
      <c r="L1353" s="29">
        <f>IF(K1353&lt;&gt;"",IFERROR(VLOOKUP(K1353,Rabattwerte_eintragen!$A$3:$C$24,3,FALSE),0),0)</f>
        <v>0</v>
      </c>
      <c r="M1353" s="58">
        <f>IF(H1353&lt;&gt;"",H1353*(1-L1353)+I1353*(1-VLOOKUP("A1",Rabattwerte_eintragen!$A$3:$C$26,3,FALSE)),"")</f>
        <v>72.45</v>
      </c>
      <c r="N1353" s="40"/>
      <c r="O1353" s="39" t="str">
        <f t="shared" si="24"/>
        <v>Artikel online anzeigen</v>
      </c>
      <c r="P1353" s="44"/>
      <c r="Q1353" s="49" t="s">
        <v>3707</v>
      </c>
      <c r="R1353" s="37"/>
      <c r="S1353" s="55"/>
      <c r="T1353" s="40" t="s">
        <v>1145</v>
      </c>
      <c r="U1353" s="63" t="s">
        <v>5758</v>
      </c>
    </row>
    <row r="1354" spans="1:21" x14ac:dyDescent="0.25">
      <c r="A1354" s="1">
        <v>4734</v>
      </c>
      <c r="B1354" s="46" t="s">
        <v>771</v>
      </c>
      <c r="C1354" s="46" t="s">
        <v>2222</v>
      </c>
      <c r="D1354" s="46" t="s">
        <v>2311</v>
      </c>
      <c r="E1354" s="47" t="s">
        <v>1124</v>
      </c>
      <c r="F1354" s="47" t="s">
        <v>1125</v>
      </c>
      <c r="G1354" s="47">
        <v>150781</v>
      </c>
      <c r="H1354" s="57">
        <v>34.85</v>
      </c>
      <c r="I1354" s="60">
        <f>IF(R1354="UP",VLOOKUP($I$1,Änderungen!$F$1:$G$4,2,FALSE),IF(OR(ISERROR(FIND("NOVOS",B1354)),ISERROR(FIND("Design ",B1354))),IF(OR(ISERROR(FIND("thanos EVO",B1354)),ISERROR(FIND("Design ",B1354))),0,96.55),19.35))</f>
        <v>0</v>
      </c>
      <c r="J1354" s="40"/>
      <c r="K1354" s="40" t="s">
        <v>1173</v>
      </c>
      <c r="L1354" s="29">
        <f>IF(K1354&lt;&gt;"",IFERROR(VLOOKUP(K1354,Rabattwerte_eintragen!$A$3:$C$24,3,FALSE),0),0)</f>
        <v>0</v>
      </c>
      <c r="M1354" s="58">
        <f>IF(H1354&lt;&gt;"",H1354*(1-L1354)+I1354*(1-VLOOKUP("A1",Rabattwerte_eintragen!$A$3:$C$26,3,FALSE)),"")</f>
        <v>34.85</v>
      </c>
      <c r="N1354" s="40"/>
      <c r="O1354" s="39" t="str">
        <f t="shared" si="24"/>
        <v>Artikel online anzeigen</v>
      </c>
      <c r="P1354" s="44"/>
      <c r="Q1354" s="49" t="s">
        <v>3708</v>
      </c>
      <c r="R1354" s="37"/>
      <c r="S1354" s="55"/>
      <c r="T1354" s="40" t="s">
        <v>1145</v>
      </c>
      <c r="U1354" s="63" t="s">
        <v>5759</v>
      </c>
    </row>
    <row r="1355" spans="1:21" x14ac:dyDescent="0.25">
      <c r="A1355" s="1">
        <v>13841</v>
      </c>
      <c r="B1355" s="46" t="s">
        <v>1802</v>
      </c>
      <c r="C1355" s="46" t="s">
        <v>2222</v>
      </c>
      <c r="D1355" s="46" t="s">
        <v>2311</v>
      </c>
      <c r="E1355" s="47" t="s">
        <v>1124</v>
      </c>
      <c r="F1355" s="47" t="s">
        <v>1125</v>
      </c>
      <c r="G1355" s="47">
        <v>851493</v>
      </c>
      <c r="H1355" s="57">
        <v>43.35</v>
      </c>
      <c r="I1355" s="60">
        <f>IF(R1355="UP",VLOOKUP($I$1,Änderungen!$F$1:$G$4,2,FALSE),IF(OR(ISERROR(FIND("NOVOS",B1355)),ISERROR(FIND("Design ",B1355))),IF(OR(ISERROR(FIND("thanos EVO",B1355)),ISERROR(FIND("Design ",B1355))),0,96.55),19.35))</f>
        <v>0</v>
      </c>
      <c r="J1355" s="40"/>
      <c r="K1355" s="40" t="s">
        <v>1173</v>
      </c>
      <c r="L1355" s="29">
        <f>IF(K1355&lt;&gt;"",IFERROR(VLOOKUP(K1355,Rabattwerte_eintragen!$A$3:$C$24,3,FALSE),0),0)</f>
        <v>0</v>
      </c>
      <c r="M1355" s="58">
        <f>IF(H1355&lt;&gt;"",H1355*(1-L1355)+I1355*(1-VLOOKUP("A1",Rabattwerte_eintragen!$A$3:$C$26,3,FALSE)),"")</f>
        <v>43.35</v>
      </c>
      <c r="N1355" s="40"/>
      <c r="O1355" s="39" t="str">
        <f t="shared" si="24"/>
        <v>Artikel online anzeigen</v>
      </c>
      <c r="P1355" s="44"/>
      <c r="Q1355" s="49" t="s">
        <v>3709</v>
      </c>
      <c r="R1355" s="37"/>
      <c r="S1355" s="55"/>
      <c r="T1355" s="40" t="s">
        <v>1145</v>
      </c>
      <c r="U1355" s="63" t="s">
        <v>5760</v>
      </c>
    </row>
    <row r="1356" spans="1:21" x14ac:dyDescent="0.25">
      <c r="A1356" s="1">
        <v>13842</v>
      </c>
      <c r="B1356" s="46" t="s">
        <v>1803</v>
      </c>
      <c r="C1356" s="46" t="s">
        <v>2222</v>
      </c>
      <c r="D1356" s="46" t="s">
        <v>2311</v>
      </c>
      <c r="E1356" s="47" t="s">
        <v>1124</v>
      </c>
      <c r="F1356" s="47" t="s">
        <v>1125</v>
      </c>
      <c r="G1356" s="47">
        <v>851484</v>
      </c>
      <c r="H1356" s="57">
        <v>60.4</v>
      </c>
      <c r="I1356" s="60">
        <f>IF(R1356="UP",VLOOKUP($I$1,Änderungen!$F$1:$G$4,2,FALSE),IF(OR(ISERROR(FIND("NOVOS",B1356)),ISERROR(FIND("Design ",B1356))),IF(OR(ISERROR(FIND("thanos EVO",B1356)),ISERROR(FIND("Design ",B1356))),0,96.55),19.35))</f>
        <v>0</v>
      </c>
      <c r="J1356" s="40"/>
      <c r="K1356" s="40" t="s">
        <v>1173</v>
      </c>
      <c r="L1356" s="29">
        <f>IF(K1356&lt;&gt;"",IFERROR(VLOOKUP(K1356,Rabattwerte_eintragen!$A$3:$C$24,3,FALSE),0),0)</f>
        <v>0</v>
      </c>
      <c r="M1356" s="58">
        <f>IF(H1356&lt;&gt;"",H1356*(1-L1356)+I1356*(1-VLOOKUP("A1",Rabattwerte_eintragen!$A$3:$C$26,3,FALSE)),"")</f>
        <v>60.4</v>
      </c>
      <c r="N1356" s="40"/>
      <c r="O1356" s="39" t="str">
        <f t="shared" si="24"/>
        <v>Artikel online anzeigen</v>
      </c>
      <c r="P1356" s="44"/>
      <c r="Q1356" s="49" t="s">
        <v>3710</v>
      </c>
      <c r="R1356" s="37"/>
      <c r="S1356" s="55"/>
      <c r="T1356" s="40" t="s">
        <v>1145</v>
      </c>
      <c r="U1356" s="63" t="s">
        <v>5761</v>
      </c>
    </row>
    <row r="1357" spans="1:21" x14ac:dyDescent="0.25">
      <c r="A1357" s="1">
        <v>13843</v>
      </c>
      <c r="B1357" s="46" t="s">
        <v>1804</v>
      </c>
      <c r="C1357" s="46" t="s">
        <v>2222</v>
      </c>
      <c r="D1357" s="46" t="s">
        <v>2311</v>
      </c>
      <c r="E1357" s="47" t="s">
        <v>1124</v>
      </c>
      <c r="F1357" s="47" t="s">
        <v>1125</v>
      </c>
      <c r="G1357" s="47">
        <v>851496</v>
      </c>
      <c r="H1357" s="57">
        <v>77.400000000000006</v>
      </c>
      <c r="I1357" s="60">
        <f>IF(R1357="UP",VLOOKUP($I$1,Änderungen!$F$1:$G$4,2,FALSE),IF(OR(ISERROR(FIND("NOVOS",B1357)),ISERROR(FIND("Design ",B1357))),IF(OR(ISERROR(FIND("thanos EVO",B1357)),ISERROR(FIND("Design ",B1357))),0,96.55),19.35))</f>
        <v>0</v>
      </c>
      <c r="J1357" s="40"/>
      <c r="K1357" s="40" t="s">
        <v>1173</v>
      </c>
      <c r="L1357" s="29">
        <f>IF(K1357&lt;&gt;"",IFERROR(VLOOKUP(K1357,Rabattwerte_eintragen!$A$3:$C$24,3,FALSE),0),0)</f>
        <v>0</v>
      </c>
      <c r="M1357" s="58">
        <f>IF(H1357&lt;&gt;"",H1357*(1-L1357)+I1357*(1-VLOOKUP("A1",Rabattwerte_eintragen!$A$3:$C$26,3,FALSE)),"")</f>
        <v>77.400000000000006</v>
      </c>
      <c r="N1357" s="40"/>
      <c r="O1357" s="39" t="str">
        <f t="shared" si="24"/>
        <v>Artikel online anzeigen</v>
      </c>
      <c r="P1357" s="44"/>
      <c r="Q1357" s="49" t="s">
        <v>3711</v>
      </c>
      <c r="R1357" s="37"/>
      <c r="S1357" s="55"/>
      <c r="T1357" s="40" t="s">
        <v>1145</v>
      </c>
      <c r="U1357" s="63" t="s">
        <v>5762</v>
      </c>
    </row>
    <row r="1358" spans="1:21" x14ac:dyDescent="0.25">
      <c r="A1358" s="1">
        <v>13826</v>
      </c>
      <c r="B1358" s="46" t="s">
        <v>1805</v>
      </c>
      <c r="C1358" s="46" t="s">
        <v>2222</v>
      </c>
      <c r="D1358" s="46" t="s">
        <v>2311</v>
      </c>
      <c r="E1358" s="47" t="s">
        <v>1124</v>
      </c>
      <c r="F1358" s="47" t="s">
        <v>1125</v>
      </c>
      <c r="G1358" s="47">
        <v>257923</v>
      </c>
      <c r="H1358" s="57">
        <v>39.9</v>
      </c>
      <c r="I1358" s="60">
        <f>IF(R1358="UP",VLOOKUP($I$1,Änderungen!$F$1:$G$4,2,FALSE),IF(OR(ISERROR(FIND("NOVOS",B1358)),ISERROR(FIND("Design ",B1358))),IF(OR(ISERROR(FIND("thanos EVO",B1358)),ISERROR(FIND("Design ",B1358))),0,96.55),19.35))</f>
        <v>0</v>
      </c>
      <c r="J1358" s="40"/>
      <c r="K1358" s="40" t="s">
        <v>1173</v>
      </c>
      <c r="L1358" s="29">
        <f>IF(K1358&lt;&gt;"",IFERROR(VLOOKUP(K1358,Rabattwerte_eintragen!$A$3:$C$24,3,FALSE),0),0)</f>
        <v>0</v>
      </c>
      <c r="M1358" s="58">
        <f>IF(H1358&lt;&gt;"",H1358*(1-L1358)+I1358*(1-VLOOKUP("A1",Rabattwerte_eintragen!$A$3:$C$26,3,FALSE)),"")</f>
        <v>39.9</v>
      </c>
      <c r="N1358" s="40"/>
      <c r="O1358" s="39" t="str">
        <f t="shared" ref="O1358:O1421" si="25">IF(Q1358&lt;&gt;"",HYPERLINK(Q1358, "Artikel online anzeigen"),"")</f>
        <v>Artikel online anzeigen</v>
      </c>
      <c r="P1358" s="44"/>
      <c r="Q1358" s="49" t="s">
        <v>3712</v>
      </c>
      <c r="R1358" s="37"/>
      <c r="S1358" s="55"/>
      <c r="T1358" s="40" t="s">
        <v>1145</v>
      </c>
      <c r="U1358" s="63" t="s">
        <v>5763</v>
      </c>
    </row>
    <row r="1359" spans="1:21" x14ac:dyDescent="0.25">
      <c r="A1359" s="1">
        <v>4741</v>
      </c>
      <c r="B1359" s="46" t="s">
        <v>1806</v>
      </c>
      <c r="C1359" s="46" t="s">
        <v>2222</v>
      </c>
      <c r="D1359" s="46" t="s">
        <v>2311</v>
      </c>
      <c r="E1359" s="47" t="s">
        <v>1124</v>
      </c>
      <c r="F1359" s="47" t="s">
        <v>1125</v>
      </c>
      <c r="G1359" s="47">
        <v>799645</v>
      </c>
      <c r="H1359" s="57">
        <v>46.900000000000006</v>
      </c>
      <c r="I1359" s="60">
        <f>IF(R1359="UP",VLOOKUP($I$1,Änderungen!$F$1:$G$4,2,FALSE),IF(OR(ISERROR(FIND("NOVOS",B1359)),ISERROR(FIND("Design ",B1359))),IF(OR(ISERROR(FIND("thanos EVO",B1359)),ISERROR(FIND("Design ",B1359))),0,96.55),19.35))</f>
        <v>0</v>
      </c>
      <c r="J1359" s="40"/>
      <c r="K1359" s="40" t="s">
        <v>1173</v>
      </c>
      <c r="L1359" s="29">
        <f>IF(K1359&lt;&gt;"",IFERROR(VLOOKUP(K1359,Rabattwerte_eintragen!$A$3:$C$24,3,FALSE),0),0)</f>
        <v>0</v>
      </c>
      <c r="M1359" s="58">
        <f>IF(H1359&lt;&gt;"",H1359*(1-L1359)+I1359*(1-VLOOKUP("A1",Rabattwerte_eintragen!$A$3:$C$26,3,FALSE)),"")</f>
        <v>46.900000000000006</v>
      </c>
      <c r="N1359" s="40"/>
      <c r="O1359" s="39" t="str">
        <f t="shared" si="25"/>
        <v>Artikel online anzeigen</v>
      </c>
      <c r="P1359" s="44"/>
      <c r="Q1359" s="49" t="s">
        <v>3713</v>
      </c>
      <c r="R1359" s="37"/>
      <c r="S1359" s="55"/>
      <c r="T1359" s="40" t="s">
        <v>1145</v>
      </c>
      <c r="U1359" s="63" t="s">
        <v>5764</v>
      </c>
    </row>
    <row r="1360" spans="1:21" x14ac:dyDescent="0.25">
      <c r="A1360" s="1">
        <v>4743</v>
      </c>
      <c r="B1360" s="46" t="s">
        <v>1807</v>
      </c>
      <c r="C1360" s="46" t="s">
        <v>2222</v>
      </c>
      <c r="D1360" s="46" t="s">
        <v>2311</v>
      </c>
      <c r="E1360" s="47" t="s">
        <v>1124</v>
      </c>
      <c r="F1360" s="47" t="s">
        <v>1125</v>
      </c>
      <c r="G1360" s="47">
        <v>356985</v>
      </c>
      <c r="H1360" s="57">
        <v>75</v>
      </c>
      <c r="I1360" s="60">
        <f>IF(R1360="UP",VLOOKUP($I$1,Änderungen!$F$1:$G$4,2,FALSE),IF(OR(ISERROR(FIND("NOVOS",B1360)),ISERROR(FIND("Design ",B1360))),IF(OR(ISERROR(FIND("thanos EVO",B1360)),ISERROR(FIND("Design ",B1360))),0,96.55),19.35))</f>
        <v>0</v>
      </c>
      <c r="J1360" s="40"/>
      <c r="K1360" s="40" t="s">
        <v>1173</v>
      </c>
      <c r="L1360" s="29">
        <f>IF(K1360&lt;&gt;"",IFERROR(VLOOKUP(K1360,Rabattwerte_eintragen!$A$3:$C$24,3,FALSE),0),0)</f>
        <v>0</v>
      </c>
      <c r="M1360" s="58">
        <f>IF(H1360&lt;&gt;"",H1360*(1-L1360)+I1360*(1-VLOOKUP("A1",Rabattwerte_eintragen!$A$3:$C$26,3,FALSE)),"")</f>
        <v>75</v>
      </c>
      <c r="N1360" s="40"/>
      <c r="O1360" s="39" t="str">
        <f t="shared" si="25"/>
        <v>Artikel online anzeigen</v>
      </c>
      <c r="P1360" s="44"/>
      <c r="Q1360" s="49" t="s">
        <v>3714</v>
      </c>
      <c r="R1360" s="37"/>
      <c r="S1360" s="55"/>
      <c r="T1360" s="40" t="s">
        <v>1145</v>
      </c>
      <c r="U1360" s="63" t="s">
        <v>5765</v>
      </c>
    </row>
    <row r="1361" spans="1:21" x14ac:dyDescent="0.25">
      <c r="A1361" s="1">
        <v>13844</v>
      </c>
      <c r="B1361" s="46" t="s">
        <v>1808</v>
      </c>
      <c r="C1361" s="46" t="s">
        <v>2222</v>
      </c>
      <c r="D1361" s="46" t="s">
        <v>2311</v>
      </c>
      <c r="E1361" s="47" t="s">
        <v>1124</v>
      </c>
      <c r="F1361" s="47" t="s">
        <v>1125</v>
      </c>
      <c r="G1361" s="47">
        <v>851486</v>
      </c>
      <c r="H1361" s="57">
        <v>103.05</v>
      </c>
      <c r="I1361" s="60">
        <f>IF(R1361="UP",VLOOKUP($I$1,Änderungen!$F$1:$G$4,2,FALSE),IF(OR(ISERROR(FIND("NOVOS",B1361)),ISERROR(FIND("Design ",B1361))),IF(OR(ISERROR(FIND("thanos EVO",B1361)),ISERROR(FIND("Design ",B1361))),0,96.55),19.35))</f>
        <v>0</v>
      </c>
      <c r="J1361" s="40"/>
      <c r="K1361" s="40" t="s">
        <v>1173</v>
      </c>
      <c r="L1361" s="29">
        <f>IF(K1361&lt;&gt;"",IFERROR(VLOOKUP(K1361,Rabattwerte_eintragen!$A$3:$C$24,3,FALSE),0),0)</f>
        <v>0</v>
      </c>
      <c r="M1361" s="58">
        <f>IF(H1361&lt;&gt;"",H1361*(1-L1361)+I1361*(1-VLOOKUP("A1",Rabattwerte_eintragen!$A$3:$C$26,3,FALSE)),"")</f>
        <v>103.05</v>
      </c>
      <c r="N1361" s="40"/>
      <c r="O1361" s="39" t="str">
        <f t="shared" si="25"/>
        <v>Artikel online anzeigen</v>
      </c>
      <c r="P1361" s="44"/>
      <c r="Q1361" s="49" t="s">
        <v>3715</v>
      </c>
      <c r="R1361" s="37"/>
      <c r="S1361" s="55"/>
      <c r="T1361" s="40" t="s">
        <v>1145</v>
      </c>
      <c r="U1361" s="63" t="s">
        <v>5766</v>
      </c>
    </row>
    <row r="1362" spans="1:21" x14ac:dyDescent="0.25">
      <c r="A1362" s="1">
        <v>13827</v>
      </c>
      <c r="B1362" s="46" t="s">
        <v>1809</v>
      </c>
      <c r="C1362" s="46" t="s">
        <v>2222</v>
      </c>
      <c r="D1362" s="46" t="s">
        <v>2311</v>
      </c>
      <c r="E1362" s="47" t="s">
        <v>1124</v>
      </c>
      <c r="F1362" s="47" t="s">
        <v>1125</v>
      </c>
      <c r="G1362" s="47">
        <v>341035</v>
      </c>
      <c r="H1362" s="57">
        <v>43.15</v>
      </c>
      <c r="I1362" s="60">
        <f>IF(R1362="UP",VLOOKUP($I$1,Änderungen!$F$1:$G$4,2,FALSE),IF(OR(ISERROR(FIND("NOVOS",B1362)),ISERROR(FIND("Design ",B1362))),IF(OR(ISERROR(FIND("thanos EVO",B1362)),ISERROR(FIND("Design ",B1362))),0,96.55),19.35))</f>
        <v>0</v>
      </c>
      <c r="J1362" s="40"/>
      <c r="K1362" s="40" t="s">
        <v>1173</v>
      </c>
      <c r="L1362" s="29">
        <f>IF(K1362&lt;&gt;"",IFERROR(VLOOKUP(K1362,Rabattwerte_eintragen!$A$3:$C$24,3,FALSE),0),0)</f>
        <v>0</v>
      </c>
      <c r="M1362" s="58">
        <f>IF(H1362&lt;&gt;"",H1362*(1-L1362)+I1362*(1-VLOOKUP("A1",Rabattwerte_eintragen!$A$3:$C$26,3,FALSE)),"")</f>
        <v>43.15</v>
      </c>
      <c r="N1362" s="40"/>
      <c r="O1362" s="39" t="str">
        <f t="shared" si="25"/>
        <v>Artikel online anzeigen</v>
      </c>
      <c r="P1362" s="44"/>
      <c r="Q1362" s="49" t="s">
        <v>3716</v>
      </c>
      <c r="R1362" s="37"/>
      <c r="S1362" s="55"/>
      <c r="T1362" s="40" t="s">
        <v>1145</v>
      </c>
      <c r="U1362" s="63" t="s">
        <v>5767</v>
      </c>
    </row>
    <row r="1363" spans="1:21" x14ac:dyDescent="0.25">
      <c r="A1363" s="1">
        <v>4744</v>
      </c>
      <c r="B1363" s="46" t="s">
        <v>1810</v>
      </c>
      <c r="C1363" s="46" t="s">
        <v>2222</v>
      </c>
      <c r="D1363" s="46" t="s">
        <v>2311</v>
      </c>
      <c r="E1363" s="47" t="s">
        <v>1124</v>
      </c>
      <c r="F1363" s="47" t="s">
        <v>1125</v>
      </c>
      <c r="G1363" s="47">
        <v>166201</v>
      </c>
      <c r="H1363" s="57">
        <v>49.800000000000004</v>
      </c>
      <c r="I1363" s="60">
        <f>IF(R1363="UP",VLOOKUP($I$1,Änderungen!$F$1:$G$4,2,FALSE),IF(OR(ISERROR(FIND("NOVOS",B1363)),ISERROR(FIND("Design ",B1363))),IF(OR(ISERROR(FIND("thanos EVO",B1363)),ISERROR(FIND("Design ",B1363))),0,96.55),19.35))</f>
        <v>0</v>
      </c>
      <c r="J1363" s="40"/>
      <c r="K1363" s="40" t="s">
        <v>1173</v>
      </c>
      <c r="L1363" s="29">
        <f>IF(K1363&lt;&gt;"",IFERROR(VLOOKUP(K1363,Rabattwerte_eintragen!$A$3:$C$24,3,FALSE),0),0)</f>
        <v>0</v>
      </c>
      <c r="M1363" s="58">
        <f>IF(H1363&lt;&gt;"",H1363*(1-L1363)+I1363*(1-VLOOKUP("A1",Rabattwerte_eintragen!$A$3:$C$26,3,FALSE)),"")</f>
        <v>49.800000000000004</v>
      </c>
      <c r="N1363" s="40"/>
      <c r="O1363" s="39" t="str">
        <f t="shared" si="25"/>
        <v>Artikel online anzeigen</v>
      </c>
      <c r="P1363" s="44"/>
      <c r="Q1363" s="49" t="s">
        <v>3717</v>
      </c>
      <c r="R1363" s="37"/>
      <c r="S1363" s="55"/>
      <c r="T1363" s="40" t="s">
        <v>1145</v>
      </c>
      <c r="U1363" s="63" t="s">
        <v>5768</v>
      </c>
    </row>
    <row r="1364" spans="1:21" x14ac:dyDescent="0.25">
      <c r="A1364" s="1">
        <v>4745</v>
      </c>
      <c r="B1364" s="46" t="s">
        <v>1811</v>
      </c>
      <c r="C1364" s="46" t="s">
        <v>2222</v>
      </c>
      <c r="D1364" s="46" t="s">
        <v>2311</v>
      </c>
      <c r="E1364" s="47" t="s">
        <v>1124</v>
      </c>
      <c r="F1364" s="47" t="s">
        <v>1125</v>
      </c>
      <c r="G1364" s="47">
        <v>431279</v>
      </c>
      <c r="H1364" s="57">
        <v>77.849999999999994</v>
      </c>
      <c r="I1364" s="60">
        <f>IF(R1364="UP",VLOOKUP($I$1,Änderungen!$F$1:$G$4,2,FALSE),IF(OR(ISERROR(FIND("NOVOS",B1364)),ISERROR(FIND("Design ",B1364))),IF(OR(ISERROR(FIND("thanos EVO",B1364)),ISERROR(FIND("Design ",B1364))),0,96.55),19.35))</f>
        <v>0</v>
      </c>
      <c r="J1364" s="40"/>
      <c r="K1364" s="40" t="s">
        <v>1173</v>
      </c>
      <c r="L1364" s="29">
        <f>IF(K1364&lt;&gt;"",IFERROR(VLOOKUP(K1364,Rabattwerte_eintragen!$A$3:$C$24,3,FALSE),0),0)</f>
        <v>0</v>
      </c>
      <c r="M1364" s="58">
        <f>IF(H1364&lt;&gt;"",H1364*(1-L1364)+I1364*(1-VLOOKUP("A1",Rabattwerte_eintragen!$A$3:$C$26,3,FALSE)),"")</f>
        <v>77.849999999999994</v>
      </c>
      <c r="N1364" s="40"/>
      <c r="O1364" s="39" t="str">
        <f t="shared" si="25"/>
        <v>Artikel online anzeigen</v>
      </c>
      <c r="P1364" s="44"/>
      <c r="Q1364" s="49" t="s">
        <v>3718</v>
      </c>
      <c r="R1364" s="37"/>
      <c r="S1364" s="55"/>
      <c r="T1364" s="40" t="s">
        <v>1145</v>
      </c>
      <c r="U1364" s="63" t="s">
        <v>5769</v>
      </c>
    </row>
    <row r="1365" spans="1:21" x14ac:dyDescent="0.25">
      <c r="A1365" s="1">
        <v>4746</v>
      </c>
      <c r="B1365" s="46" t="s">
        <v>1812</v>
      </c>
      <c r="C1365" s="46" t="s">
        <v>2222</v>
      </c>
      <c r="D1365" s="46" t="s">
        <v>2311</v>
      </c>
      <c r="E1365" s="47" t="s">
        <v>1124</v>
      </c>
      <c r="F1365" s="47" t="s">
        <v>1125</v>
      </c>
      <c r="G1365" s="47">
        <v>248211</v>
      </c>
      <c r="H1365" s="57">
        <v>105.9</v>
      </c>
      <c r="I1365" s="60">
        <f>IF(R1365="UP",VLOOKUP($I$1,Änderungen!$F$1:$G$4,2,FALSE),IF(OR(ISERROR(FIND("NOVOS",B1365)),ISERROR(FIND("Design ",B1365))),IF(OR(ISERROR(FIND("thanos EVO",B1365)),ISERROR(FIND("Design ",B1365))),0,96.55),19.35))</f>
        <v>0</v>
      </c>
      <c r="J1365" s="40"/>
      <c r="K1365" s="40" t="s">
        <v>1173</v>
      </c>
      <c r="L1365" s="29">
        <f>IF(K1365&lt;&gt;"",IFERROR(VLOOKUP(K1365,Rabattwerte_eintragen!$A$3:$C$24,3,FALSE),0),0)</f>
        <v>0</v>
      </c>
      <c r="M1365" s="58">
        <f>IF(H1365&lt;&gt;"",H1365*(1-L1365)+I1365*(1-VLOOKUP("A1",Rabattwerte_eintragen!$A$3:$C$26,3,FALSE)),"")</f>
        <v>105.9</v>
      </c>
      <c r="N1365" s="40"/>
      <c r="O1365" s="39" t="str">
        <f t="shared" si="25"/>
        <v>Artikel online anzeigen</v>
      </c>
      <c r="P1365" s="44"/>
      <c r="Q1365" s="49" t="s">
        <v>3719</v>
      </c>
      <c r="R1365" s="37"/>
      <c r="S1365" s="55"/>
      <c r="T1365" s="40" t="s">
        <v>1145</v>
      </c>
      <c r="U1365" s="63" t="s">
        <v>5770</v>
      </c>
    </row>
    <row r="1366" spans="1:21" x14ac:dyDescent="0.25">
      <c r="A1366" s="1">
        <v>4747</v>
      </c>
      <c r="B1366" s="46" t="s">
        <v>772</v>
      </c>
      <c r="C1366" s="46" t="s">
        <v>2222</v>
      </c>
      <c r="D1366" s="46" t="s">
        <v>2312</v>
      </c>
      <c r="E1366" s="47" t="s">
        <v>1124</v>
      </c>
      <c r="F1366" s="47" t="s">
        <v>1125</v>
      </c>
      <c r="G1366" s="47">
        <v>658959</v>
      </c>
      <c r="H1366" s="57">
        <v>125.05000000000001</v>
      </c>
      <c r="I1366" s="60">
        <f>IF(R1366="UP",VLOOKUP($I$1,Änderungen!$F$1:$G$4,2,FALSE),IF(OR(ISERROR(FIND("NOVOS",B1366)),ISERROR(FIND("Design ",B1366))),IF(OR(ISERROR(FIND("thanos EVO",B1366)),ISERROR(FIND("Design ",B1366))),0,96.55),19.35))</f>
        <v>0</v>
      </c>
      <c r="J1366" s="40"/>
      <c r="K1366" s="40" t="s">
        <v>1172</v>
      </c>
      <c r="L1366" s="29">
        <f>IF(K1366&lt;&gt;"",IFERROR(VLOOKUP(K1366,Rabattwerte_eintragen!$A$3:$C$24,3,FALSE),0),0)</f>
        <v>0</v>
      </c>
      <c r="M1366" s="58">
        <f>IF(H1366&lt;&gt;"",H1366*(1-L1366)+I1366*(1-VLOOKUP("A1",Rabattwerte_eintragen!$A$3:$C$26,3,FALSE)),"")</f>
        <v>125.05000000000001</v>
      </c>
      <c r="N1366" s="40"/>
      <c r="O1366" s="39" t="str">
        <f t="shared" si="25"/>
        <v>Artikel online anzeigen</v>
      </c>
      <c r="P1366" s="44"/>
      <c r="Q1366" s="49" t="s">
        <v>3720</v>
      </c>
      <c r="R1366" s="37"/>
      <c r="S1366" s="55"/>
      <c r="T1366" s="40" t="s">
        <v>1145</v>
      </c>
      <c r="U1366" s="63" t="s">
        <v>5771</v>
      </c>
    </row>
    <row r="1367" spans="1:21" x14ac:dyDescent="0.25">
      <c r="A1367" s="1">
        <v>4754</v>
      </c>
      <c r="B1367" s="46" t="s">
        <v>775</v>
      </c>
      <c r="C1367" s="46" t="s">
        <v>2222</v>
      </c>
      <c r="D1367" s="46" t="s">
        <v>2312</v>
      </c>
      <c r="E1367" s="47" t="s">
        <v>1124</v>
      </c>
      <c r="F1367" s="47" t="s">
        <v>1125</v>
      </c>
      <c r="G1367" s="47">
        <v>658980</v>
      </c>
      <c r="H1367" s="57">
        <v>125.05000000000001</v>
      </c>
      <c r="I1367" s="60">
        <f>IF(R1367="UP",VLOOKUP($I$1,Änderungen!$F$1:$G$4,2,FALSE),IF(OR(ISERROR(FIND("NOVOS",B1367)),ISERROR(FIND("Design ",B1367))),IF(OR(ISERROR(FIND("thanos EVO",B1367)),ISERROR(FIND("Design ",B1367))),0,96.55),19.35))</f>
        <v>0</v>
      </c>
      <c r="J1367" s="40"/>
      <c r="K1367" s="40" t="s">
        <v>1172</v>
      </c>
      <c r="L1367" s="29">
        <f>IF(K1367&lt;&gt;"",IFERROR(VLOOKUP(K1367,Rabattwerte_eintragen!$A$3:$C$24,3,FALSE),0),0)</f>
        <v>0</v>
      </c>
      <c r="M1367" s="58">
        <f>IF(H1367&lt;&gt;"",H1367*(1-L1367)+I1367*(1-VLOOKUP("A1",Rabattwerte_eintragen!$A$3:$C$26,3,FALSE)),"")</f>
        <v>125.05000000000001</v>
      </c>
      <c r="N1367" s="40"/>
      <c r="O1367" s="39" t="str">
        <f t="shared" si="25"/>
        <v>Artikel online anzeigen</v>
      </c>
      <c r="P1367" s="44"/>
      <c r="Q1367" s="49" t="s">
        <v>3721</v>
      </c>
      <c r="R1367" s="37"/>
      <c r="S1367" s="55"/>
      <c r="T1367" s="40" t="s">
        <v>1145</v>
      </c>
      <c r="U1367" s="63" t="s">
        <v>5772</v>
      </c>
    </row>
    <row r="1368" spans="1:21" x14ac:dyDescent="0.25">
      <c r="A1368" s="1">
        <v>4759</v>
      </c>
      <c r="B1368" s="46" t="s">
        <v>778</v>
      </c>
      <c r="C1368" s="46" t="s">
        <v>2222</v>
      </c>
      <c r="D1368" s="46" t="s">
        <v>2312</v>
      </c>
      <c r="E1368" s="47" t="s">
        <v>1124</v>
      </c>
      <c r="F1368" s="47" t="s">
        <v>1125</v>
      </c>
      <c r="G1368" s="47">
        <v>707039</v>
      </c>
      <c r="H1368" s="57">
        <v>243.1</v>
      </c>
      <c r="I1368" s="60">
        <f>IF(R1368="UP",VLOOKUP($I$1,Änderungen!$F$1:$G$4,2,FALSE),IF(OR(ISERROR(FIND("NOVOS",B1368)),ISERROR(FIND("Design ",B1368))),IF(OR(ISERROR(FIND("thanos EVO",B1368)),ISERROR(FIND("Design ",B1368))),0,96.55),19.35))</f>
        <v>0</v>
      </c>
      <c r="J1368" s="40"/>
      <c r="K1368" s="40" t="s">
        <v>1172</v>
      </c>
      <c r="L1368" s="29">
        <f>IF(K1368&lt;&gt;"",IFERROR(VLOOKUP(K1368,Rabattwerte_eintragen!$A$3:$C$24,3,FALSE),0),0)</f>
        <v>0</v>
      </c>
      <c r="M1368" s="58">
        <f>IF(H1368&lt;&gt;"",H1368*(1-L1368)+I1368*(1-VLOOKUP("A1",Rabattwerte_eintragen!$A$3:$C$26,3,FALSE)),"")</f>
        <v>243.1</v>
      </c>
      <c r="N1368" s="40"/>
      <c r="O1368" s="39" t="str">
        <f t="shared" si="25"/>
        <v>Artikel online anzeigen</v>
      </c>
      <c r="P1368" s="44"/>
      <c r="Q1368" s="49" t="s">
        <v>3722</v>
      </c>
      <c r="R1368" s="37"/>
      <c r="S1368" s="55"/>
      <c r="T1368" s="40" t="s">
        <v>1145</v>
      </c>
      <c r="U1368" s="63" t="s">
        <v>5773</v>
      </c>
    </row>
    <row r="1369" spans="1:21" x14ac:dyDescent="0.25">
      <c r="A1369" s="1">
        <v>4751</v>
      </c>
      <c r="B1369" s="46" t="s">
        <v>773</v>
      </c>
      <c r="C1369" s="46" t="s">
        <v>2222</v>
      </c>
      <c r="D1369" s="46" t="s">
        <v>2312</v>
      </c>
      <c r="E1369" s="47" t="s">
        <v>1124</v>
      </c>
      <c r="F1369" s="47" t="s">
        <v>1125</v>
      </c>
      <c r="G1369" s="47">
        <v>658966</v>
      </c>
      <c r="H1369" s="57">
        <v>127.69999999999999</v>
      </c>
      <c r="I1369" s="60">
        <f>IF(R1369="UP",VLOOKUP($I$1,Änderungen!$F$1:$G$4,2,FALSE),IF(OR(ISERROR(FIND("NOVOS",B1369)),ISERROR(FIND("Design ",B1369))),IF(OR(ISERROR(FIND("thanos EVO",B1369)),ISERROR(FIND("Design ",B1369))),0,96.55),19.35))</f>
        <v>0</v>
      </c>
      <c r="J1369" s="40"/>
      <c r="K1369" s="40" t="s">
        <v>1172</v>
      </c>
      <c r="L1369" s="29">
        <f>IF(K1369&lt;&gt;"",IFERROR(VLOOKUP(K1369,Rabattwerte_eintragen!$A$3:$C$24,3,FALSE),0),0)</f>
        <v>0</v>
      </c>
      <c r="M1369" s="58">
        <f>IF(H1369&lt;&gt;"",H1369*(1-L1369)+I1369*(1-VLOOKUP("A1",Rabattwerte_eintragen!$A$3:$C$26,3,FALSE)),"")</f>
        <v>127.69999999999999</v>
      </c>
      <c r="N1369" s="40"/>
      <c r="O1369" s="39" t="str">
        <f t="shared" si="25"/>
        <v>Artikel online anzeigen</v>
      </c>
      <c r="P1369" s="44"/>
      <c r="Q1369" s="49" t="s">
        <v>3723</v>
      </c>
      <c r="R1369" s="37"/>
      <c r="S1369" s="55"/>
      <c r="T1369" s="40" t="s">
        <v>1145</v>
      </c>
      <c r="U1369" s="63" t="s">
        <v>5771</v>
      </c>
    </row>
    <row r="1370" spans="1:21" x14ac:dyDescent="0.25">
      <c r="A1370" s="1">
        <v>4753</v>
      </c>
      <c r="B1370" s="46" t="s">
        <v>774</v>
      </c>
      <c r="C1370" s="46" t="s">
        <v>2222</v>
      </c>
      <c r="D1370" s="46" t="s">
        <v>2312</v>
      </c>
      <c r="E1370" s="47" t="s">
        <v>1124</v>
      </c>
      <c r="F1370" s="47" t="s">
        <v>1125</v>
      </c>
      <c r="G1370" s="47">
        <v>658973</v>
      </c>
      <c r="H1370" s="57">
        <v>128.30000000000001</v>
      </c>
      <c r="I1370" s="60">
        <f>IF(R1370="UP",VLOOKUP($I$1,Änderungen!$F$1:$G$4,2,FALSE),IF(OR(ISERROR(FIND("NOVOS",B1370)),ISERROR(FIND("Design ",B1370))),IF(OR(ISERROR(FIND("thanos EVO",B1370)),ISERROR(FIND("Design ",B1370))),0,96.55),19.35))</f>
        <v>0</v>
      </c>
      <c r="J1370" s="40"/>
      <c r="K1370" s="40" t="s">
        <v>1172</v>
      </c>
      <c r="L1370" s="29">
        <f>IF(K1370&lt;&gt;"",IFERROR(VLOOKUP(K1370,Rabattwerte_eintragen!$A$3:$C$24,3,FALSE),0),0)</f>
        <v>0</v>
      </c>
      <c r="M1370" s="58">
        <f>IF(H1370&lt;&gt;"",H1370*(1-L1370)+I1370*(1-VLOOKUP("A1",Rabattwerte_eintragen!$A$3:$C$26,3,FALSE)),"")</f>
        <v>128.30000000000001</v>
      </c>
      <c r="N1370" s="40"/>
      <c r="O1370" s="39" t="str">
        <f t="shared" si="25"/>
        <v>Artikel online anzeigen</v>
      </c>
      <c r="P1370" s="44"/>
      <c r="Q1370" s="49" t="s">
        <v>3724</v>
      </c>
      <c r="R1370" s="37"/>
      <c r="S1370" s="55"/>
      <c r="T1370" s="40" t="s">
        <v>1145</v>
      </c>
      <c r="U1370" s="63" t="s">
        <v>5771</v>
      </c>
    </row>
    <row r="1371" spans="1:21" x14ac:dyDescent="0.25">
      <c r="A1371" s="1">
        <v>4755</v>
      </c>
      <c r="B1371" s="46" t="s">
        <v>776</v>
      </c>
      <c r="C1371" s="46" t="s">
        <v>2222</v>
      </c>
      <c r="D1371" s="46" t="s">
        <v>2312</v>
      </c>
      <c r="E1371" s="47" t="s">
        <v>1124</v>
      </c>
      <c r="F1371" s="47" t="s">
        <v>1125</v>
      </c>
      <c r="G1371" s="47">
        <v>658997</v>
      </c>
      <c r="H1371" s="57">
        <v>127.69999999999999</v>
      </c>
      <c r="I1371" s="60">
        <f>IF(R1371="UP",VLOOKUP($I$1,Änderungen!$F$1:$G$4,2,FALSE),IF(OR(ISERROR(FIND("NOVOS",B1371)),ISERROR(FIND("Design ",B1371))),IF(OR(ISERROR(FIND("thanos EVO",B1371)),ISERROR(FIND("Design ",B1371))),0,96.55),19.35))</f>
        <v>0</v>
      </c>
      <c r="J1371" s="40"/>
      <c r="K1371" s="40" t="s">
        <v>1172</v>
      </c>
      <c r="L1371" s="29">
        <f>IF(K1371&lt;&gt;"",IFERROR(VLOOKUP(K1371,Rabattwerte_eintragen!$A$3:$C$24,3,FALSE),0),0)</f>
        <v>0</v>
      </c>
      <c r="M1371" s="58">
        <f>IF(H1371&lt;&gt;"",H1371*(1-L1371)+I1371*(1-VLOOKUP("A1",Rabattwerte_eintragen!$A$3:$C$26,3,FALSE)),"")</f>
        <v>127.69999999999999</v>
      </c>
      <c r="N1371" s="40"/>
      <c r="O1371" s="39" t="str">
        <f t="shared" si="25"/>
        <v>Artikel online anzeigen</v>
      </c>
      <c r="P1371" s="44"/>
      <c r="Q1371" s="49" t="s">
        <v>3725</v>
      </c>
      <c r="R1371" s="37"/>
      <c r="S1371" s="55"/>
      <c r="T1371" s="40" t="s">
        <v>1145</v>
      </c>
      <c r="U1371" s="63" t="s">
        <v>5772</v>
      </c>
    </row>
    <row r="1372" spans="1:21" x14ac:dyDescent="0.25">
      <c r="A1372" s="1">
        <v>4757</v>
      </c>
      <c r="B1372" s="46" t="s">
        <v>777</v>
      </c>
      <c r="C1372" s="46" t="s">
        <v>2222</v>
      </c>
      <c r="D1372" s="46" t="s">
        <v>2312</v>
      </c>
      <c r="E1372" s="47" t="s">
        <v>1124</v>
      </c>
      <c r="F1372" s="47" t="s">
        <v>1125</v>
      </c>
      <c r="G1372" s="47">
        <v>659000</v>
      </c>
      <c r="H1372" s="57">
        <v>128.30000000000001</v>
      </c>
      <c r="I1372" s="60">
        <f>IF(R1372="UP",VLOOKUP($I$1,Änderungen!$F$1:$G$4,2,FALSE),IF(OR(ISERROR(FIND("NOVOS",B1372)),ISERROR(FIND("Design ",B1372))),IF(OR(ISERROR(FIND("thanos EVO",B1372)),ISERROR(FIND("Design ",B1372))),0,96.55),19.35))</f>
        <v>0</v>
      </c>
      <c r="J1372" s="40"/>
      <c r="K1372" s="40" t="s">
        <v>1172</v>
      </c>
      <c r="L1372" s="29">
        <f>IF(K1372&lt;&gt;"",IFERROR(VLOOKUP(K1372,Rabattwerte_eintragen!$A$3:$C$24,3,FALSE),0),0)</f>
        <v>0</v>
      </c>
      <c r="M1372" s="58">
        <f>IF(H1372&lt;&gt;"",H1372*(1-L1372)+I1372*(1-VLOOKUP("A1",Rabattwerte_eintragen!$A$3:$C$26,3,FALSE)),"")</f>
        <v>128.30000000000001</v>
      </c>
      <c r="N1372" s="40"/>
      <c r="O1372" s="39" t="str">
        <f t="shared" si="25"/>
        <v>Artikel online anzeigen</v>
      </c>
      <c r="P1372" s="44"/>
      <c r="Q1372" s="49" t="s">
        <v>3726</v>
      </c>
      <c r="R1372" s="37"/>
      <c r="S1372" s="55"/>
      <c r="T1372" s="40" t="s">
        <v>1145</v>
      </c>
      <c r="U1372" s="63" t="s">
        <v>5772</v>
      </c>
    </row>
    <row r="1373" spans="1:21" x14ac:dyDescent="0.25">
      <c r="A1373" s="1">
        <v>4762</v>
      </c>
      <c r="B1373" s="46" t="s">
        <v>779</v>
      </c>
      <c r="C1373" s="46" t="s">
        <v>2222</v>
      </c>
      <c r="D1373" s="46" t="s">
        <v>2312</v>
      </c>
      <c r="E1373" s="47" t="s">
        <v>1124</v>
      </c>
      <c r="F1373" s="47" t="s">
        <v>1125</v>
      </c>
      <c r="G1373" s="47">
        <v>693806</v>
      </c>
      <c r="H1373" s="57">
        <v>245.75</v>
      </c>
      <c r="I1373" s="60">
        <f>IF(R1373="UP",VLOOKUP($I$1,Änderungen!$F$1:$G$4,2,FALSE),IF(OR(ISERROR(FIND("NOVOS",B1373)),ISERROR(FIND("Design ",B1373))),IF(OR(ISERROR(FIND("thanos EVO",B1373)),ISERROR(FIND("Design ",B1373))),0,96.55),19.35))</f>
        <v>0</v>
      </c>
      <c r="J1373" s="40"/>
      <c r="K1373" s="40" t="s">
        <v>1172</v>
      </c>
      <c r="L1373" s="29">
        <f>IF(K1373&lt;&gt;"",IFERROR(VLOOKUP(K1373,Rabattwerte_eintragen!$A$3:$C$24,3,FALSE),0),0)</f>
        <v>0</v>
      </c>
      <c r="M1373" s="58">
        <f>IF(H1373&lt;&gt;"",H1373*(1-L1373)+I1373*(1-VLOOKUP("A1",Rabattwerte_eintragen!$A$3:$C$26,3,FALSE)),"")</f>
        <v>245.75</v>
      </c>
      <c r="N1373" s="40"/>
      <c r="O1373" s="39" t="str">
        <f t="shared" si="25"/>
        <v>Artikel online anzeigen</v>
      </c>
      <c r="P1373" s="44"/>
      <c r="Q1373" s="49" t="s">
        <v>3727</v>
      </c>
      <c r="R1373" s="37"/>
      <c r="S1373" s="55"/>
      <c r="T1373" s="40" t="s">
        <v>1145</v>
      </c>
      <c r="U1373" s="63" t="s">
        <v>5773</v>
      </c>
    </row>
    <row r="1374" spans="1:21" x14ac:dyDescent="0.25">
      <c r="A1374" s="1">
        <v>4769</v>
      </c>
      <c r="B1374" s="46" t="s">
        <v>782</v>
      </c>
      <c r="C1374" s="46" t="s">
        <v>2222</v>
      </c>
      <c r="D1374" s="46" t="s">
        <v>2312</v>
      </c>
      <c r="E1374" s="47" t="s">
        <v>1124</v>
      </c>
      <c r="F1374" s="47" t="s">
        <v>1125</v>
      </c>
      <c r="G1374" s="47">
        <v>699723</v>
      </c>
      <c r="H1374" s="57">
        <v>186.05</v>
      </c>
      <c r="I1374" s="60">
        <f>IF(R1374="UP",VLOOKUP($I$1,Änderungen!$F$1:$G$4,2,FALSE),IF(OR(ISERROR(FIND("NOVOS",B1374)),ISERROR(FIND("Design ",B1374))),IF(OR(ISERROR(FIND("thanos EVO",B1374)),ISERROR(FIND("Design ",B1374))),0,96.55),19.35))</f>
        <v>0</v>
      </c>
      <c r="J1374" s="40"/>
      <c r="K1374" s="40" t="s">
        <v>1172</v>
      </c>
      <c r="L1374" s="29">
        <f>IF(K1374&lt;&gt;"",IFERROR(VLOOKUP(K1374,Rabattwerte_eintragen!$A$3:$C$24,3,FALSE),0),0)</f>
        <v>0</v>
      </c>
      <c r="M1374" s="58">
        <f>IF(H1374&lt;&gt;"",H1374*(1-L1374)+I1374*(1-VLOOKUP("A1",Rabattwerte_eintragen!$A$3:$C$26,3,FALSE)),"")</f>
        <v>186.05</v>
      </c>
      <c r="N1374" s="40"/>
      <c r="O1374" s="39" t="str">
        <f t="shared" si="25"/>
        <v>Artikel online anzeigen</v>
      </c>
      <c r="P1374" s="44"/>
      <c r="Q1374" s="49" t="s">
        <v>3728</v>
      </c>
      <c r="R1374" s="37"/>
      <c r="S1374" s="55"/>
      <c r="T1374" s="40" t="s">
        <v>1145</v>
      </c>
      <c r="U1374" s="63" t="s">
        <v>5774</v>
      </c>
    </row>
    <row r="1375" spans="1:21" x14ac:dyDescent="0.25">
      <c r="A1375" s="1">
        <v>4770</v>
      </c>
      <c r="B1375" s="46" t="s">
        <v>783</v>
      </c>
      <c r="C1375" s="46" t="s">
        <v>2222</v>
      </c>
      <c r="D1375" s="46" t="s">
        <v>2312</v>
      </c>
      <c r="E1375" s="47" t="s">
        <v>1124</v>
      </c>
      <c r="F1375" s="47" t="s">
        <v>1125</v>
      </c>
      <c r="G1375" s="47">
        <v>699730</v>
      </c>
      <c r="H1375" s="57">
        <v>188.45</v>
      </c>
      <c r="I1375" s="60">
        <f>IF(R1375="UP",VLOOKUP($I$1,Änderungen!$F$1:$G$4,2,FALSE),IF(OR(ISERROR(FIND("NOVOS",B1375)),ISERROR(FIND("Design ",B1375))),IF(OR(ISERROR(FIND("thanos EVO",B1375)),ISERROR(FIND("Design ",B1375))),0,96.55),19.35))</f>
        <v>0</v>
      </c>
      <c r="J1375" s="40"/>
      <c r="K1375" s="40" t="s">
        <v>1172</v>
      </c>
      <c r="L1375" s="29">
        <f>IF(K1375&lt;&gt;"",IFERROR(VLOOKUP(K1375,Rabattwerte_eintragen!$A$3:$C$24,3,FALSE),0),0)</f>
        <v>0</v>
      </c>
      <c r="M1375" s="58">
        <f>IF(H1375&lt;&gt;"",H1375*(1-L1375)+I1375*(1-VLOOKUP("A1",Rabattwerte_eintragen!$A$3:$C$26,3,FALSE)),"")</f>
        <v>188.45</v>
      </c>
      <c r="N1375" s="40"/>
      <c r="O1375" s="39" t="str">
        <f t="shared" si="25"/>
        <v>Artikel online anzeigen</v>
      </c>
      <c r="P1375" s="44"/>
      <c r="Q1375" s="49" t="s">
        <v>3729</v>
      </c>
      <c r="R1375" s="37"/>
      <c r="S1375" s="55"/>
      <c r="T1375" s="40" t="s">
        <v>1145</v>
      </c>
      <c r="U1375" s="63" t="s">
        <v>5774</v>
      </c>
    </row>
    <row r="1376" spans="1:21" x14ac:dyDescent="0.25">
      <c r="A1376" s="1">
        <v>4765</v>
      </c>
      <c r="B1376" s="46" t="s">
        <v>780</v>
      </c>
      <c r="C1376" s="46" t="s">
        <v>2222</v>
      </c>
      <c r="D1376" s="46" t="s">
        <v>2312</v>
      </c>
      <c r="E1376" s="47" t="s">
        <v>1124</v>
      </c>
      <c r="F1376" s="47" t="s">
        <v>1125</v>
      </c>
      <c r="G1376" s="47">
        <v>659024</v>
      </c>
      <c r="H1376" s="57">
        <v>186.05</v>
      </c>
      <c r="I1376" s="60">
        <f>IF(R1376="UP",VLOOKUP($I$1,Änderungen!$F$1:$G$4,2,FALSE),IF(OR(ISERROR(FIND("NOVOS",B1376)),ISERROR(FIND("Design ",B1376))),IF(OR(ISERROR(FIND("thanos EVO",B1376)),ISERROR(FIND("Design ",B1376))),0,96.55),19.35))</f>
        <v>0</v>
      </c>
      <c r="J1376" s="40"/>
      <c r="K1376" s="40" t="s">
        <v>1172</v>
      </c>
      <c r="L1376" s="29">
        <f>IF(K1376&lt;&gt;"",IFERROR(VLOOKUP(K1376,Rabattwerte_eintragen!$A$3:$C$24,3,FALSE),0),0)</f>
        <v>0</v>
      </c>
      <c r="M1376" s="58">
        <f>IF(H1376&lt;&gt;"",H1376*(1-L1376)+I1376*(1-VLOOKUP("A1",Rabattwerte_eintragen!$A$3:$C$26,3,FALSE)),"")</f>
        <v>186.05</v>
      </c>
      <c r="N1376" s="40"/>
      <c r="O1376" s="39" t="str">
        <f t="shared" si="25"/>
        <v>Artikel online anzeigen</v>
      </c>
      <c r="P1376" s="44"/>
      <c r="Q1376" s="49" t="s">
        <v>3730</v>
      </c>
      <c r="R1376" s="37"/>
      <c r="S1376" s="55"/>
      <c r="T1376" s="40" t="s">
        <v>1145</v>
      </c>
      <c r="U1376" s="63" t="s">
        <v>5775</v>
      </c>
    </row>
    <row r="1377" spans="1:21" x14ac:dyDescent="0.25">
      <c r="A1377" s="1">
        <v>4767</v>
      </c>
      <c r="B1377" s="46" t="s">
        <v>781</v>
      </c>
      <c r="C1377" s="46" t="s">
        <v>2222</v>
      </c>
      <c r="D1377" s="46" t="s">
        <v>2312</v>
      </c>
      <c r="E1377" s="47" t="s">
        <v>1124</v>
      </c>
      <c r="F1377" s="47" t="s">
        <v>1125</v>
      </c>
      <c r="G1377" s="47">
        <v>668255</v>
      </c>
      <c r="H1377" s="57">
        <v>188.45</v>
      </c>
      <c r="I1377" s="60">
        <f>IF(R1377="UP",VLOOKUP($I$1,Änderungen!$F$1:$G$4,2,FALSE),IF(OR(ISERROR(FIND("NOVOS",B1377)),ISERROR(FIND("Design ",B1377))),IF(OR(ISERROR(FIND("thanos EVO",B1377)),ISERROR(FIND("Design ",B1377))),0,96.55),19.35))</f>
        <v>0</v>
      </c>
      <c r="J1377" s="40"/>
      <c r="K1377" s="40" t="s">
        <v>1172</v>
      </c>
      <c r="L1377" s="29">
        <f>IF(K1377&lt;&gt;"",IFERROR(VLOOKUP(K1377,Rabattwerte_eintragen!$A$3:$C$24,3,FALSE),0),0)</f>
        <v>0</v>
      </c>
      <c r="M1377" s="58">
        <f>IF(H1377&lt;&gt;"",H1377*(1-L1377)+I1377*(1-VLOOKUP("A1",Rabattwerte_eintragen!$A$3:$C$26,3,FALSE)),"")</f>
        <v>188.45</v>
      </c>
      <c r="N1377" s="40"/>
      <c r="O1377" s="39" t="str">
        <f t="shared" si="25"/>
        <v>Artikel online anzeigen</v>
      </c>
      <c r="P1377" s="44"/>
      <c r="Q1377" s="49" t="s">
        <v>3731</v>
      </c>
      <c r="R1377" s="37"/>
      <c r="S1377" s="55"/>
      <c r="T1377" s="40" t="s">
        <v>1145</v>
      </c>
      <c r="U1377" s="63" t="s">
        <v>5775</v>
      </c>
    </row>
    <row r="1378" spans="1:21" x14ac:dyDescent="0.25">
      <c r="A1378" s="1">
        <v>13758</v>
      </c>
      <c r="B1378" s="46" t="s">
        <v>1813</v>
      </c>
      <c r="C1378" s="46" t="s">
        <v>2222</v>
      </c>
      <c r="D1378" s="46" t="s">
        <v>2312</v>
      </c>
      <c r="E1378" s="47" t="s">
        <v>1124</v>
      </c>
      <c r="F1378" s="47" t="s">
        <v>1125</v>
      </c>
      <c r="G1378" s="47">
        <v>850314</v>
      </c>
      <c r="H1378" s="57">
        <v>132.9</v>
      </c>
      <c r="I1378" s="60">
        <f>IF(R1378="UP",VLOOKUP($I$1,Änderungen!$F$1:$G$4,2,FALSE),IF(OR(ISERROR(FIND("NOVOS",B1378)),ISERROR(FIND("Design ",B1378))),IF(OR(ISERROR(FIND("thanos EVO",B1378)),ISERROR(FIND("Design ",B1378))),0,96.55),19.35))</f>
        <v>0</v>
      </c>
      <c r="J1378" s="40"/>
      <c r="K1378" s="40" t="s">
        <v>1190</v>
      </c>
      <c r="L1378" s="29">
        <f>IF(K1378&lt;&gt;"",IFERROR(VLOOKUP(K1378,Rabattwerte_eintragen!$A$3:$C$24,3,FALSE),0),0)</f>
        <v>0</v>
      </c>
      <c r="M1378" s="58">
        <f>IF(H1378&lt;&gt;"",H1378*(1-L1378)+I1378*(1-VLOOKUP("A1",Rabattwerte_eintragen!$A$3:$C$26,3,FALSE)),"")</f>
        <v>132.9</v>
      </c>
      <c r="N1378" s="40"/>
      <c r="O1378" s="39" t="str">
        <f t="shared" si="25"/>
        <v>Artikel online anzeigen</v>
      </c>
      <c r="P1378" s="44"/>
      <c r="Q1378" s="49" t="s">
        <v>3732</v>
      </c>
      <c r="R1378" s="37"/>
      <c r="S1378" s="55"/>
      <c r="T1378" s="40" t="s">
        <v>1144</v>
      </c>
      <c r="U1378" s="63" t="s">
        <v>5776</v>
      </c>
    </row>
    <row r="1379" spans="1:21" x14ac:dyDescent="0.25">
      <c r="A1379" s="1">
        <v>13765</v>
      </c>
      <c r="B1379" s="46" t="s">
        <v>1814</v>
      </c>
      <c r="C1379" s="46" t="s">
        <v>2222</v>
      </c>
      <c r="D1379" s="46" t="s">
        <v>2312</v>
      </c>
      <c r="E1379" s="47" t="s">
        <v>1124</v>
      </c>
      <c r="F1379" s="47" t="s">
        <v>1125</v>
      </c>
      <c r="G1379" s="47">
        <v>850315</v>
      </c>
      <c r="H1379" s="57">
        <v>137.5</v>
      </c>
      <c r="I1379" s="60">
        <f>IF(R1379="UP",VLOOKUP($I$1,Änderungen!$F$1:$G$4,2,FALSE),IF(OR(ISERROR(FIND("NOVOS",B1379)),ISERROR(FIND("Design ",B1379))),IF(OR(ISERROR(FIND("thanos EVO",B1379)),ISERROR(FIND("Design ",B1379))),0,96.55),19.35))</f>
        <v>0</v>
      </c>
      <c r="J1379" s="40"/>
      <c r="K1379" s="40" t="s">
        <v>1190</v>
      </c>
      <c r="L1379" s="29">
        <f>IF(K1379&lt;&gt;"",IFERROR(VLOOKUP(K1379,Rabattwerte_eintragen!$A$3:$C$24,3,FALSE),0),0)</f>
        <v>0</v>
      </c>
      <c r="M1379" s="58">
        <f>IF(H1379&lt;&gt;"",H1379*(1-L1379)+I1379*(1-VLOOKUP("A1",Rabattwerte_eintragen!$A$3:$C$26,3,FALSE)),"")</f>
        <v>137.5</v>
      </c>
      <c r="N1379" s="40"/>
      <c r="O1379" s="39" t="str">
        <f t="shared" si="25"/>
        <v>Artikel online anzeigen</v>
      </c>
      <c r="P1379" s="44"/>
      <c r="Q1379" s="49" t="s">
        <v>3733</v>
      </c>
      <c r="R1379" s="37"/>
      <c r="S1379" s="55"/>
      <c r="T1379" s="40" t="s">
        <v>1144</v>
      </c>
      <c r="U1379" s="63" t="s">
        <v>5777</v>
      </c>
    </row>
    <row r="1380" spans="1:21" x14ac:dyDescent="0.25">
      <c r="A1380" s="1">
        <v>698</v>
      </c>
      <c r="B1380" s="46" t="s">
        <v>1815</v>
      </c>
      <c r="C1380" s="46" t="s">
        <v>2222</v>
      </c>
      <c r="D1380" s="46" t="s">
        <v>2313</v>
      </c>
      <c r="E1380" s="47" t="s">
        <v>1124</v>
      </c>
      <c r="F1380" s="47" t="s">
        <v>1125</v>
      </c>
      <c r="G1380" s="47">
        <v>64347</v>
      </c>
      <c r="H1380" s="57">
        <v>22.3</v>
      </c>
      <c r="I1380" s="60">
        <f>IF(R1380="UP",VLOOKUP($I$1,Änderungen!$F$1:$G$4,2,FALSE),IF(OR(ISERROR(FIND("NOVOS",B1380)),ISERROR(FIND("Design ",B1380))),IF(OR(ISERROR(FIND("thanos EVO",B1380)),ISERROR(FIND("Design ",B1380))),0,96.55),19.35))</f>
        <v>0</v>
      </c>
      <c r="J1380" s="40"/>
      <c r="K1380" s="40" t="s">
        <v>1173</v>
      </c>
      <c r="L1380" s="29">
        <f>IF(K1380&lt;&gt;"",IFERROR(VLOOKUP(K1380,Rabattwerte_eintragen!$A$3:$C$24,3,FALSE),0),0)</f>
        <v>0</v>
      </c>
      <c r="M1380" s="58">
        <f>IF(H1380&lt;&gt;"",H1380*(1-L1380)+I1380*(1-VLOOKUP("A1",Rabattwerte_eintragen!$A$3:$C$26,3,FALSE)),"")</f>
        <v>22.3</v>
      </c>
      <c r="N1380" s="40"/>
      <c r="O1380" s="39" t="str">
        <f t="shared" si="25"/>
        <v>Artikel online anzeigen</v>
      </c>
      <c r="P1380" s="44"/>
      <c r="Q1380" s="49" t="s">
        <v>3734</v>
      </c>
      <c r="R1380" s="37"/>
      <c r="S1380" s="55"/>
      <c r="T1380" s="40" t="s">
        <v>1145</v>
      </c>
      <c r="U1380" s="63" t="s">
        <v>4661</v>
      </c>
    </row>
    <row r="1381" spans="1:21" x14ac:dyDescent="0.25">
      <c r="A1381" s="1">
        <v>700</v>
      </c>
      <c r="B1381" s="46" t="s">
        <v>1816</v>
      </c>
      <c r="C1381" s="46" t="s">
        <v>2222</v>
      </c>
      <c r="D1381" s="46" t="s">
        <v>2313</v>
      </c>
      <c r="E1381" s="47" t="s">
        <v>1124</v>
      </c>
      <c r="F1381" s="47" t="s">
        <v>1125</v>
      </c>
      <c r="G1381" s="47">
        <v>68956</v>
      </c>
      <c r="H1381" s="57">
        <v>20.45</v>
      </c>
      <c r="I1381" s="60">
        <f>IF(R1381="UP",VLOOKUP($I$1,Änderungen!$F$1:$G$4,2,FALSE),IF(OR(ISERROR(FIND("NOVOS",B1381)),ISERROR(FIND("Design ",B1381))),IF(OR(ISERROR(FIND("thanos EVO",B1381)),ISERROR(FIND("Design ",B1381))),0,96.55),19.35))</f>
        <v>0</v>
      </c>
      <c r="J1381" s="40"/>
      <c r="K1381" s="40" t="s">
        <v>1173</v>
      </c>
      <c r="L1381" s="29">
        <f>IF(K1381&lt;&gt;"",IFERROR(VLOOKUP(K1381,Rabattwerte_eintragen!$A$3:$C$24,3,FALSE),0),0)</f>
        <v>0</v>
      </c>
      <c r="M1381" s="58">
        <f>IF(H1381&lt;&gt;"",H1381*(1-L1381)+I1381*(1-VLOOKUP("A1",Rabattwerte_eintragen!$A$3:$C$26,3,FALSE)),"")</f>
        <v>20.45</v>
      </c>
      <c r="N1381" s="40"/>
      <c r="O1381" s="39" t="str">
        <f t="shared" si="25"/>
        <v>Artikel online anzeigen</v>
      </c>
      <c r="P1381" s="44"/>
      <c r="Q1381" s="49" t="s">
        <v>3735</v>
      </c>
      <c r="R1381" s="37"/>
      <c r="S1381" s="55"/>
      <c r="T1381" s="40" t="s">
        <v>1145</v>
      </c>
      <c r="U1381" s="63" t="s">
        <v>4662</v>
      </c>
    </row>
    <row r="1382" spans="1:21" x14ac:dyDescent="0.25">
      <c r="A1382" s="1">
        <v>702</v>
      </c>
      <c r="B1382" s="46" t="s">
        <v>1817</v>
      </c>
      <c r="C1382" s="46" t="s">
        <v>2222</v>
      </c>
      <c r="D1382" s="46" t="s">
        <v>2313</v>
      </c>
      <c r="E1382" s="47" t="s">
        <v>1124</v>
      </c>
      <c r="F1382" s="47" t="s">
        <v>1125</v>
      </c>
      <c r="G1382" s="47">
        <v>69021</v>
      </c>
      <c r="H1382" s="57">
        <v>26.9</v>
      </c>
      <c r="I1382" s="60">
        <f>IF(R1382="UP",VLOOKUP($I$1,Änderungen!$F$1:$G$4,2,FALSE),IF(OR(ISERROR(FIND("NOVOS",B1382)),ISERROR(FIND("Design ",B1382))),IF(OR(ISERROR(FIND("thanos EVO",B1382)),ISERROR(FIND("Design ",B1382))),0,96.55),19.35))</f>
        <v>0</v>
      </c>
      <c r="J1382" s="40"/>
      <c r="K1382" s="40" t="s">
        <v>1173</v>
      </c>
      <c r="L1382" s="29">
        <f>IF(K1382&lt;&gt;"",IFERROR(VLOOKUP(K1382,Rabattwerte_eintragen!$A$3:$C$24,3,FALSE),0),0)</f>
        <v>0</v>
      </c>
      <c r="M1382" s="58">
        <f>IF(H1382&lt;&gt;"",H1382*(1-L1382)+I1382*(1-VLOOKUP("A1",Rabattwerte_eintragen!$A$3:$C$26,3,FALSE)),"")</f>
        <v>26.9</v>
      </c>
      <c r="N1382" s="40"/>
      <c r="O1382" s="39" t="str">
        <f t="shared" si="25"/>
        <v>Artikel online anzeigen</v>
      </c>
      <c r="P1382" s="44"/>
      <c r="Q1382" s="49" t="s">
        <v>3736</v>
      </c>
      <c r="R1382" s="37"/>
      <c r="S1382" s="55"/>
      <c r="T1382" s="40" t="s">
        <v>1145</v>
      </c>
      <c r="U1382" s="63" t="s">
        <v>4663</v>
      </c>
    </row>
    <row r="1383" spans="1:21" x14ac:dyDescent="0.25">
      <c r="A1383" s="1">
        <v>704</v>
      </c>
      <c r="B1383" s="46" t="s">
        <v>1818</v>
      </c>
      <c r="C1383" s="46" t="s">
        <v>2222</v>
      </c>
      <c r="D1383" s="46" t="s">
        <v>2313</v>
      </c>
      <c r="E1383" s="47" t="s">
        <v>1124</v>
      </c>
      <c r="F1383" s="47" t="s">
        <v>1125</v>
      </c>
      <c r="G1383" s="47">
        <v>69069</v>
      </c>
      <c r="H1383" s="57">
        <v>33.35</v>
      </c>
      <c r="I1383" s="60">
        <f>IF(R1383="UP",VLOOKUP($I$1,Änderungen!$F$1:$G$4,2,FALSE),IF(OR(ISERROR(FIND("NOVOS",B1383)),ISERROR(FIND("Design ",B1383))),IF(OR(ISERROR(FIND("thanos EVO",B1383)),ISERROR(FIND("Design ",B1383))),0,96.55),19.35))</f>
        <v>0</v>
      </c>
      <c r="J1383" s="40"/>
      <c r="K1383" s="40" t="s">
        <v>1173</v>
      </c>
      <c r="L1383" s="29">
        <f>IF(K1383&lt;&gt;"",IFERROR(VLOOKUP(K1383,Rabattwerte_eintragen!$A$3:$C$24,3,FALSE),0),0)</f>
        <v>0</v>
      </c>
      <c r="M1383" s="58">
        <f>IF(H1383&lt;&gt;"",H1383*(1-L1383)+I1383*(1-VLOOKUP("A1",Rabattwerte_eintragen!$A$3:$C$26,3,FALSE)),"")</f>
        <v>33.35</v>
      </c>
      <c r="N1383" s="40"/>
      <c r="O1383" s="39" t="str">
        <f t="shared" si="25"/>
        <v>Artikel online anzeigen</v>
      </c>
      <c r="P1383" s="44"/>
      <c r="Q1383" s="49" t="s">
        <v>3737</v>
      </c>
      <c r="R1383" s="37"/>
      <c r="S1383" s="55"/>
      <c r="T1383" s="40" t="s">
        <v>1145</v>
      </c>
      <c r="U1383" s="63" t="s">
        <v>4664</v>
      </c>
    </row>
    <row r="1384" spans="1:21" x14ac:dyDescent="0.25">
      <c r="A1384" s="1">
        <v>2360</v>
      </c>
      <c r="B1384" s="46" t="s">
        <v>1819</v>
      </c>
      <c r="C1384" s="46" t="s">
        <v>2222</v>
      </c>
      <c r="D1384" s="46" t="s">
        <v>2313</v>
      </c>
      <c r="E1384" s="47" t="s">
        <v>1124</v>
      </c>
      <c r="F1384" s="47" t="s">
        <v>1125</v>
      </c>
      <c r="G1384" s="47">
        <v>69267</v>
      </c>
      <c r="H1384" s="57">
        <v>20.150000000000002</v>
      </c>
      <c r="I1384" s="60">
        <f>IF(R1384="UP",VLOOKUP($I$1,Änderungen!$F$1:$G$4,2,FALSE),IF(OR(ISERROR(FIND("NOVOS",B1384)),ISERROR(FIND("Design ",B1384))),IF(OR(ISERROR(FIND("thanos EVO",B1384)),ISERROR(FIND("Design ",B1384))),0,96.55),19.35))</f>
        <v>0</v>
      </c>
      <c r="J1384" s="40"/>
      <c r="K1384" s="40" t="s">
        <v>1173</v>
      </c>
      <c r="L1384" s="29">
        <f>IF(K1384&lt;&gt;"",IFERROR(VLOOKUP(K1384,Rabattwerte_eintragen!$A$3:$C$24,3,FALSE),0),0)</f>
        <v>0</v>
      </c>
      <c r="M1384" s="58">
        <f>IF(H1384&lt;&gt;"",H1384*(1-L1384)+I1384*(1-VLOOKUP("A1",Rabattwerte_eintragen!$A$3:$C$26,3,FALSE)),"")</f>
        <v>20.150000000000002</v>
      </c>
      <c r="N1384" s="40"/>
      <c r="O1384" s="39" t="str">
        <f t="shared" si="25"/>
        <v>Artikel online anzeigen</v>
      </c>
      <c r="P1384" s="44"/>
      <c r="Q1384" s="49" t="s">
        <v>3738</v>
      </c>
      <c r="R1384" s="37"/>
      <c r="S1384" s="55"/>
      <c r="T1384" s="40" t="s">
        <v>1145</v>
      </c>
      <c r="U1384" s="63" t="s">
        <v>4665</v>
      </c>
    </row>
    <row r="1385" spans="1:21" x14ac:dyDescent="0.25">
      <c r="A1385" s="1">
        <v>2362</v>
      </c>
      <c r="B1385" s="46" t="s">
        <v>1820</v>
      </c>
      <c r="C1385" s="46" t="s">
        <v>2222</v>
      </c>
      <c r="D1385" s="46" t="s">
        <v>2313</v>
      </c>
      <c r="E1385" s="47" t="s">
        <v>1124</v>
      </c>
      <c r="F1385" s="47" t="s">
        <v>1125</v>
      </c>
      <c r="G1385" s="47">
        <v>69304</v>
      </c>
      <c r="H1385" s="57">
        <v>23.35</v>
      </c>
      <c r="I1385" s="60">
        <f>IF(R1385="UP",VLOOKUP($I$1,Änderungen!$F$1:$G$4,2,FALSE),IF(OR(ISERROR(FIND("NOVOS",B1385)),ISERROR(FIND("Design ",B1385))),IF(OR(ISERROR(FIND("thanos EVO",B1385)),ISERROR(FIND("Design ",B1385))),0,96.55),19.35))</f>
        <v>0</v>
      </c>
      <c r="J1385" s="40"/>
      <c r="K1385" s="40" t="s">
        <v>1173</v>
      </c>
      <c r="L1385" s="29">
        <f>IF(K1385&lt;&gt;"",IFERROR(VLOOKUP(K1385,Rabattwerte_eintragen!$A$3:$C$24,3,FALSE),0),0)</f>
        <v>0</v>
      </c>
      <c r="M1385" s="58">
        <f>IF(H1385&lt;&gt;"",H1385*(1-L1385)+I1385*(1-VLOOKUP("A1",Rabattwerte_eintragen!$A$3:$C$26,3,FALSE)),"")</f>
        <v>23.35</v>
      </c>
      <c r="N1385" s="40"/>
      <c r="O1385" s="39" t="str">
        <f t="shared" si="25"/>
        <v>Artikel online anzeigen</v>
      </c>
      <c r="P1385" s="44"/>
      <c r="Q1385" s="49" t="s">
        <v>3739</v>
      </c>
      <c r="R1385" s="37"/>
      <c r="S1385" s="55"/>
      <c r="T1385" s="40" t="s">
        <v>1145</v>
      </c>
      <c r="U1385" s="63" t="s">
        <v>4666</v>
      </c>
    </row>
    <row r="1386" spans="1:21" x14ac:dyDescent="0.25">
      <c r="A1386" s="1">
        <v>2364</v>
      </c>
      <c r="B1386" s="46" t="s">
        <v>1821</v>
      </c>
      <c r="C1386" s="46" t="s">
        <v>2222</v>
      </c>
      <c r="D1386" s="46" t="s">
        <v>2313</v>
      </c>
      <c r="E1386" s="47" t="s">
        <v>1124</v>
      </c>
      <c r="F1386" s="47" t="s">
        <v>1125</v>
      </c>
      <c r="G1386" s="47">
        <v>69342</v>
      </c>
      <c r="H1386" s="57">
        <v>29.8</v>
      </c>
      <c r="I1386" s="60">
        <f>IF(R1386="UP",VLOOKUP($I$1,Änderungen!$F$1:$G$4,2,FALSE),IF(OR(ISERROR(FIND("NOVOS",B1386)),ISERROR(FIND("Design ",B1386))),IF(OR(ISERROR(FIND("thanos EVO",B1386)),ISERROR(FIND("Design ",B1386))),0,96.55),19.35))</f>
        <v>0</v>
      </c>
      <c r="J1386" s="40"/>
      <c r="K1386" s="40" t="s">
        <v>1173</v>
      </c>
      <c r="L1386" s="29">
        <f>IF(K1386&lt;&gt;"",IFERROR(VLOOKUP(K1386,Rabattwerte_eintragen!$A$3:$C$24,3,FALSE),0),0)</f>
        <v>0</v>
      </c>
      <c r="M1386" s="58">
        <f>IF(H1386&lt;&gt;"",H1386*(1-L1386)+I1386*(1-VLOOKUP("A1",Rabattwerte_eintragen!$A$3:$C$26,3,FALSE)),"")</f>
        <v>29.8</v>
      </c>
      <c r="N1386" s="40"/>
      <c r="O1386" s="39" t="str">
        <f t="shared" si="25"/>
        <v>Artikel online anzeigen</v>
      </c>
      <c r="P1386" s="44"/>
      <c r="Q1386" s="49" t="s">
        <v>3740</v>
      </c>
      <c r="R1386" s="37"/>
      <c r="S1386" s="55"/>
      <c r="T1386" s="40" t="s">
        <v>1145</v>
      </c>
      <c r="U1386" s="63" t="s">
        <v>4667</v>
      </c>
    </row>
    <row r="1387" spans="1:21" x14ac:dyDescent="0.25">
      <c r="A1387" s="1">
        <v>2366</v>
      </c>
      <c r="B1387" s="46" t="s">
        <v>1822</v>
      </c>
      <c r="C1387" s="46" t="s">
        <v>2222</v>
      </c>
      <c r="D1387" s="46" t="s">
        <v>2313</v>
      </c>
      <c r="E1387" s="47" t="s">
        <v>1124</v>
      </c>
      <c r="F1387" s="47" t="s">
        <v>1125</v>
      </c>
      <c r="G1387" s="47">
        <v>69380</v>
      </c>
      <c r="H1387" s="57">
        <v>36.25</v>
      </c>
      <c r="I1387" s="60">
        <f>IF(R1387="UP",VLOOKUP($I$1,Änderungen!$F$1:$G$4,2,FALSE),IF(OR(ISERROR(FIND("NOVOS",B1387)),ISERROR(FIND("Design ",B1387))),IF(OR(ISERROR(FIND("thanos EVO",B1387)),ISERROR(FIND("Design ",B1387))),0,96.55),19.35))</f>
        <v>0</v>
      </c>
      <c r="J1387" s="40"/>
      <c r="K1387" s="40" t="s">
        <v>1173</v>
      </c>
      <c r="L1387" s="29">
        <f>IF(K1387&lt;&gt;"",IFERROR(VLOOKUP(K1387,Rabattwerte_eintragen!$A$3:$C$24,3,FALSE),0),0)</f>
        <v>0</v>
      </c>
      <c r="M1387" s="58">
        <f>IF(H1387&lt;&gt;"",H1387*(1-L1387)+I1387*(1-VLOOKUP("A1",Rabattwerte_eintragen!$A$3:$C$26,3,FALSE)),"")</f>
        <v>36.25</v>
      </c>
      <c r="N1387" s="40"/>
      <c r="O1387" s="39" t="str">
        <f t="shared" si="25"/>
        <v>Artikel online anzeigen</v>
      </c>
      <c r="P1387" s="44"/>
      <c r="Q1387" s="49" t="s">
        <v>3741</v>
      </c>
      <c r="R1387" s="37"/>
      <c r="S1387" s="55"/>
      <c r="T1387" s="40" t="s">
        <v>1145</v>
      </c>
      <c r="U1387" s="63" t="s">
        <v>4668</v>
      </c>
    </row>
    <row r="1388" spans="1:21" x14ac:dyDescent="0.25">
      <c r="A1388" s="1">
        <v>2403</v>
      </c>
      <c r="B1388" s="46" t="s">
        <v>1823</v>
      </c>
      <c r="C1388" s="46" t="s">
        <v>2222</v>
      </c>
      <c r="D1388" s="46" t="s">
        <v>2313</v>
      </c>
      <c r="E1388" s="47" t="s">
        <v>1124</v>
      </c>
      <c r="F1388" s="47" t="s">
        <v>1125</v>
      </c>
      <c r="G1388" s="47">
        <v>69427</v>
      </c>
      <c r="H1388" s="57">
        <v>24.75</v>
      </c>
      <c r="I1388" s="60">
        <f>IF(R1388="UP",VLOOKUP($I$1,Änderungen!$F$1:$G$4,2,FALSE),IF(OR(ISERROR(FIND("NOVOS",B1388)),ISERROR(FIND("Design ",B1388))),IF(OR(ISERROR(FIND("thanos EVO",B1388)),ISERROR(FIND("Design ",B1388))),0,96.55),19.35))</f>
        <v>0</v>
      </c>
      <c r="J1388" s="40"/>
      <c r="K1388" s="40" t="s">
        <v>1173</v>
      </c>
      <c r="L1388" s="29">
        <f>IF(K1388&lt;&gt;"",IFERROR(VLOOKUP(K1388,Rabattwerte_eintragen!$A$3:$C$24,3,FALSE),0),0)</f>
        <v>0</v>
      </c>
      <c r="M1388" s="58">
        <f>IF(H1388&lt;&gt;"",H1388*(1-L1388)+I1388*(1-VLOOKUP("A1",Rabattwerte_eintragen!$A$3:$C$26,3,FALSE)),"")</f>
        <v>24.75</v>
      </c>
      <c r="N1388" s="40"/>
      <c r="O1388" s="39" t="str">
        <f t="shared" si="25"/>
        <v>Artikel online anzeigen</v>
      </c>
      <c r="P1388" s="44"/>
      <c r="Q1388" s="49" t="s">
        <v>3742</v>
      </c>
      <c r="R1388" s="37"/>
      <c r="S1388" s="55"/>
      <c r="T1388" s="40" t="s">
        <v>1145</v>
      </c>
      <c r="U1388" s="63" t="s">
        <v>4669</v>
      </c>
    </row>
    <row r="1389" spans="1:21" x14ac:dyDescent="0.25">
      <c r="A1389" s="1">
        <v>2405</v>
      </c>
      <c r="B1389" s="46" t="s">
        <v>1824</v>
      </c>
      <c r="C1389" s="46" t="s">
        <v>2222</v>
      </c>
      <c r="D1389" s="46" t="s">
        <v>2313</v>
      </c>
      <c r="E1389" s="47" t="s">
        <v>1124</v>
      </c>
      <c r="F1389" s="47" t="s">
        <v>1125</v>
      </c>
      <c r="G1389" s="47">
        <v>69465</v>
      </c>
      <c r="H1389" s="57">
        <v>27.95</v>
      </c>
      <c r="I1389" s="60">
        <f>IF(R1389="UP",VLOOKUP($I$1,Änderungen!$F$1:$G$4,2,FALSE),IF(OR(ISERROR(FIND("NOVOS",B1389)),ISERROR(FIND("Design ",B1389))),IF(OR(ISERROR(FIND("thanos EVO",B1389)),ISERROR(FIND("Design ",B1389))),0,96.55),19.35))</f>
        <v>0</v>
      </c>
      <c r="J1389" s="40"/>
      <c r="K1389" s="40" t="s">
        <v>1173</v>
      </c>
      <c r="L1389" s="29">
        <f>IF(K1389&lt;&gt;"",IFERROR(VLOOKUP(K1389,Rabattwerte_eintragen!$A$3:$C$24,3,FALSE),0),0)</f>
        <v>0</v>
      </c>
      <c r="M1389" s="58">
        <f>IF(H1389&lt;&gt;"",H1389*(1-L1389)+I1389*(1-VLOOKUP("A1",Rabattwerte_eintragen!$A$3:$C$26,3,FALSE)),"")</f>
        <v>27.95</v>
      </c>
      <c r="N1389" s="40"/>
      <c r="O1389" s="39" t="str">
        <f t="shared" si="25"/>
        <v>Artikel online anzeigen</v>
      </c>
      <c r="P1389" s="44"/>
      <c r="Q1389" s="49" t="s">
        <v>3743</v>
      </c>
      <c r="R1389" s="37"/>
      <c r="S1389" s="55"/>
      <c r="T1389" s="40" t="s">
        <v>1145</v>
      </c>
      <c r="U1389" s="63" t="s">
        <v>4670</v>
      </c>
    </row>
    <row r="1390" spans="1:21" x14ac:dyDescent="0.25">
      <c r="A1390" s="1">
        <v>2407</v>
      </c>
      <c r="B1390" s="46" t="s">
        <v>1825</v>
      </c>
      <c r="C1390" s="46" t="s">
        <v>2222</v>
      </c>
      <c r="D1390" s="46" t="s">
        <v>2313</v>
      </c>
      <c r="E1390" s="47" t="s">
        <v>1124</v>
      </c>
      <c r="F1390" s="47" t="s">
        <v>1125</v>
      </c>
      <c r="G1390" s="47">
        <v>73004</v>
      </c>
      <c r="H1390" s="57">
        <v>34.4</v>
      </c>
      <c r="I1390" s="60">
        <f>IF(R1390="UP",VLOOKUP($I$1,Änderungen!$F$1:$G$4,2,FALSE),IF(OR(ISERROR(FIND("NOVOS",B1390)),ISERROR(FIND("Design ",B1390))),IF(OR(ISERROR(FIND("thanos EVO",B1390)),ISERROR(FIND("Design ",B1390))),0,96.55),19.35))</f>
        <v>0</v>
      </c>
      <c r="J1390" s="40"/>
      <c r="K1390" s="40" t="s">
        <v>1173</v>
      </c>
      <c r="L1390" s="29">
        <f>IF(K1390&lt;&gt;"",IFERROR(VLOOKUP(K1390,Rabattwerte_eintragen!$A$3:$C$24,3,FALSE),0),0)</f>
        <v>0</v>
      </c>
      <c r="M1390" s="58">
        <f>IF(H1390&lt;&gt;"",H1390*(1-L1390)+I1390*(1-VLOOKUP("A1",Rabattwerte_eintragen!$A$3:$C$26,3,FALSE)),"")</f>
        <v>34.4</v>
      </c>
      <c r="N1390" s="40"/>
      <c r="O1390" s="39" t="str">
        <f t="shared" si="25"/>
        <v>Artikel online anzeigen</v>
      </c>
      <c r="P1390" s="44"/>
      <c r="Q1390" s="49" t="s">
        <v>3744</v>
      </c>
      <c r="R1390" s="37"/>
      <c r="S1390" s="55"/>
      <c r="T1390" s="40" t="s">
        <v>1145</v>
      </c>
      <c r="U1390" s="63" t="s">
        <v>4671</v>
      </c>
    </row>
    <row r="1391" spans="1:21" x14ac:dyDescent="0.25">
      <c r="A1391" s="1">
        <v>2409</v>
      </c>
      <c r="B1391" s="46" t="s">
        <v>1826</v>
      </c>
      <c r="C1391" s="46" t="s">
        <v>2222</v>
      </c>
      <c r="D1391" s="46" t="s">
        <v>2313</v>
      </c>
      <c r="E1391" s="47" t="s">
        <v>1124</v>
      </c>
      <c r="F1391" s="47" t="s">
        <v>1125</v>
      </c>
      <c r="G1391" s="47">
        <v>73042</v>
      </c>
      <c r="H1391" s="57">
        <v>40.85</v>
      </c>
      <c r="I1391" s="60">
        <f>IF(R1391="UP",VLOOKUP($I$1,Änderungen!$F$1:$G$4,2,FALSE),IF(OR(ISERROR(FIND("NOVOS",B1391)),ISERROR(FIND("Design ",B1391))),IF(OR(ISERROR(FIND("thanos EVO",B1391)),ISERROR(FIND("Design ",B1391))),0,96.55),19.35))</f>
        <v>0</v>
      </c>
      <c r="J1391" s="40"/>
      <c r="K1391" s="40" t="s">
        <v>1173</v>
      </c>
      <c r="L1391" s="29">
        <f>IF(K1391&lt;&gt;"",IFERROR(VLOOKUP(K1391,Rabattwerte_eintragen!$A$3:$C$24,3,FALSE),0),0)</f>
        <v>0</v>
      </c>
      <c r="M1391" s="58">
        <f>IF(H1391&lt;&gt;"",H1391*(1-L1391)+I1391*(1-VLOOKUP("A1",Rabattwerte_eintragen!$A$3:$C$26,3,FALSE)),"")</f>
        <v>40.85</v>
      </c>
      <c r="N1391" s="40"/>
      <c r="O1391" s="39" t="str">
        <f t="shared" si="25"/>
        <v>Artikel online anzeigen</v>
      </c>
      <c r="P1391" s="44"/>
      <c r="Q1391" s="49" t="s">
        <v>3745</v>
      </c>
      <c r="R1391" s="37"/>
      <c r="S1391" s="55"/>
      <c r="T1391" s="40" t="s">
        <v>1145</v>
      </c>
      <c r="U1391" s="63" t="s">
        <v>4672</v>
      </c>
    </row>
    <row r="1392" spans="1:21" x14ac:dyDescent="0.25">
      <c r="A1392" s="1">
        <v>2496</v>
      </c>
      <c r="B1392" s="46" t="s">
        <v>756</v>
      </c>
      <c r="C1392" s="46" t="s">
        <v>2222</v>
      </c>
      <c r="D1392" s="46" t="s">
        <v>2313</v>
      </c>
      <c r="E1392" s="47" t="s">
        <v>1124</v>
      </c>
      <c r="F1392" s="47" t="s">
        <v>1125</v>
      </c>
      <c r="G1392" s="47">
        <v>73844</v>
      </c>
      <c r="H1392" s="57">
        <v>15.4</v>
      </c>
      <c r="I1392" s="60">
        <f>IF(R1392="UP",VLOOKUP($I$1,Änderungen!$F$1:$G$4,2,FALSE),IF(OR(ISERROR(FIND("NOVOS",B1392)),ISERROR(FIND("Design ",B1392))),IF(OR(ISERROR(FIND("thanos EVO",B1392)),ISERROR(FIND("Design ",B1392))),0,96.55),19.35))</f>
        <v>0</v>
      </c>
      <c r="J1392" s="40"/>
      <c r="K1392" s="40" t="s">
        <v>1173</v>
      </c>
      <c r="L1392" s="29">
        <f>IF(K1392&lt;&gt;"",IFERROR(VLOOKUP(K1392,Rabattwerte_eintragen!$A$3:$C$24,3,FALSE),0),0)</f>
        <v>0</v>
      </c>
      <c r="M1392" s="58">
        <f>IF(H1392&lt;&gt;"",H1392*(1-L1392)+I1392*(1-VLOOKUP("A1",Rabattwerte_eintragen!$A$3:$C$26,3,FALSE)),"")</f>
        <v>15.4</v>
      </c>
      <c r="N1392" s="40"/>
      <c r="O1392" s="39" t="str">
        <f t="shared" si="25"/>
        <v>Artikel online anzeigen</v>
      </c>
      <c r="P1392" s="44"/>
      <c r="Q1392" s="49" t="s">
        <v>3746</v>
      </c>
      <c r="R1392" s="37"/>
      <c r="S1392" s="55"/>
      <c r="T1392" s="40" t="s">
        <v>1145</v>
      </c>
      <c r="U1392" s="63" t="s">
        <v>4673</v>
      </c>
    </row>
    <row r="1393" spans="1:21" x14ac:dyDescent="0.25">
      <c r="A1393" s="1">
        <v>2498</v>
      </c>
      <c r="B1393" s="46" t="s">
        <v>1827</v>
      </c>
      <c r="C1393" s="46" t="s">
        <v>2222</v>
      </c>
      <c r="D1393" s="46" t="s">
        <v>2313</v>
      </c>
      <c r="E1393" s="47" t="s">
        <v>1124</v>
      </c>
      <c r="F1393" s="47" t="s">
        <v>1125</v>
      </c>
      <c r="G1393" s="47">
        <v>77323</v>
      </c>
      <c r="H1393" s="57">
        <v>18.649999999999999</v>
      </c>
      <c r="I1393" s="60">
        <f>IF(R1393="UP",VLOOKUP($I$1,Änderungen!$F$1:$G$4,2,FALSE),IF(OR(ISERROR(FIND("NOVOS",B1393)),ISERROR(FIND("Design ",B1393))),IF(OR(ISERROR(FIND("thanos EVO",B1393)),ISERROR(FIND("Design ",B1393))),0,96.55),19.35))</f>
        <v>0</v>
      </c>
      <c r="J1393" s="40"/>
      <c r="K1393" s="40" t="s">
        <v>1173</v>
      </c>
      <c r="L1393" s="29">
        <f>IF(K1393&lt;&gt;"",IFERROR(VLOOKUP(K1393,Rabattwerte_eintragen!$A$3:$C$24,3,FALSE),0),0)</f>
        <v>0</v>
      </c>
      <c r="M1393" s="58">
        <f>IF(H1393&lt;&gt;"",H1393*(1-L1393)+I1393*(1-VLOOKUP("A1",Rabattwerte_eintragen!$A$3:$C$26,3,FALSE)),"")</f>
        <v>18.649999999999999</v>
      </c>
      <c r="N1393" s="40"/>
      <c r="O1393" s="39" t="str">
        <f t="shared" si="25"/>
        <v>Artikel online anzeigen</v>
      </c>
      <c r="P1393" s="44"/>
      <c r="Q1393" s="49" t="s">
        <v>3747</v>
      </c>
      <c r="R1393" s="37"/>
      <c r="S1393" s="55"/>
      <c r="T1393" s="40" t="s">
        <v>1145</v>
      </c>
      <c r="U1393" s="63" t="s">
        <v>4674</v>
      </c>
    </row>
    <row r="1394" spans="1:21" x14ac:dyDescent="0.25">
      <c r="A1394" s="1">
        <v>2500</v>
      </c>
      <c r="B1394" s="46" t="s">
        <v>1828</v>
      </c>
      <c r="C1394" s="46" t="s">
        <v>2222</v>
      </c>
      <c r="D1394" s="46" t="s">
        <v>2313</v>
      </c>
      <c r="E1394" s="47" t="s">
        <v>1124</v>
      </c>
      <c r="F1394" s="47" t="s">
        <v>1125</v>
      </c>
      <c r="G1394" s="47">
        <v>77606</v>
      </c>
      <c r="H1394" s="57">
        <v>25.049999999999997</v>
      </c>
      <c r="I1394" s="60">
        <f>IF(R1394="UP",VLOOKUP($I$1,Änderungen!$F$1:$G$4,2,FALSE),IF(OR(ISERROR(FIND("NOVOS",B1394)),ISERROR(FIND("Design ",B1394))),IF(OR(ISERROR(FIND("thanos EVO",B1394)),ISERROR(FIND("Design ",B1394))),0,96.55),19.35))</f>
        <v>0</v>
      </c>
      <c r="J1394" s="40"/>
      <c r="K1394" s="40" t="s">
        <v>1173</v>
      </c>
      <c r="L1394" s="29">
        <f>IF(K1394&lt;&gt;"",IFERROR(VLOOKUP(K1394,Rabattwerte_eintragen!$A$3:$C$24,3,FALSE),0),0)</f>
        <v>0</v>
      </c>
      <c r="M1394" s="58">
        <f>IF(H1394&lt;&gt;"",H1394*(1-L1394)+I1394*(1-VLOOKUP("A1",Rabattwerte_eintragen!$A$3:$C$26,3,FALSE)),"")</f>
        <v>25.049999999999997</v>
      </c>
      <c r="N1394" s="40"/>
      <c r="O1394" s="39" t="str">
        <f t="shared" si="25"/>
        <v>Artikel online anzeigen</v>
      </c>
      <c r="P1394" s="44"/>
      <c r="Q1394" s="49" t="s">
        <v>3748</v>
      </c>
      <c r="R1394" s="37"/>
      <c r="S1394" s="55"/>
      <c r="T1394" s="40" t="s">
        <v>1145</v>
      </c>
      <c r="U1394" s="63" t="s">
        <v>4675</v>
      </c>
    </row>
    <row r="1395" spans="1:21" x14ac:dyDescent="0.25">
      <c r="A1395" s="1">
        <v>13825</v>
      </c>
      <c r="B1395" s="46" t="s">
        <v>1829</v>
      </c>
      <c r="C1395" s="46" t="s">
        <v>2222</v>
      </c>
      <c r="D1395" s="46" t="s">
        <v>2313</v>
      </c>
      <c r="E1395" s="47" t="s">
        <v>1124</v>
      </c>
      <c r="F1395" s="47" t="s">
        <v>1125</v>
      </c>
      <c r="G1395" s="47">
        <v>77880</v>
      </c>
      <c r="H1395" s="57">
        <v>31.5</v>
      </c>
      <c r="I1395" s="60">
        <f>IF(R1395="UP",VLOOKUP($I$1,Änderungen!$F$1:$G$4,2,FALSE),IF(OR(ISERROR(FIND("NOVOS",B1395)),ISERROR(FIND("Design ",B1395))),IF(OR(ISERROR(FIND("thanos EVO",B1395)),ISERROR(FIND("Design ",B1395))),0,96.55),19.35))</f>
        <v>0</v>
      </c>
      <c r="J1395" s="40"/>
      <c r="K1395" s="40" t="s">
        <v>1173</v>
      </c>
      <c r="L1395" s="29">
        <f>IF(K1395&lt;&gt;"",IFERROR(VLOOKUP(K1395,Rabattwerte_eintragen!$A$3:$C$24,3,FALSE),0),0)</f>
        <v>0</v>
      </c>
      <c r="M1395" s="58">
        <f>IF(H1395&lt;&gt;"",H1395*(1-L1395)+I1395*(1-VLOOKUP("A1",Rabattwerte_eintragen!$A$3:$C$26,3,FALSE)),"")</f>
        <v>31.5</v>
      </c>
      <c r="N1395" s="40"/>
      <c r="O1395" s="39" t="str">
        <f t="shared" si="25"/>
        <v>Artikel online anzeigen</v>
      </c>
      <c r="P1395" s="44"/>
      <c r="Q1395" s="49" t="s">
        <v>3749</v>
      </c>
      <c r="R1395" s="37"/>
      <c r="S1395" s="55"/>
      <c r="T1395" s="40" t="s">
        <v>1145</v>
      </c>
      <c r="U1395" s="63" t="s">
        <v>4676</v>
      </c>
    </row>
    <row r="1396" spans="1:21" x14ac:dyDescent="0.25">
      <c r="A1396" s="1">
        <v>2437</v>
      </c>
      <c r="B1396" s="46" t="s">
        <v>750</v>
      </c>
      <c r="C1396" s="46" t="s">
        <v>2222</v>
      </c>
      <c r="D1396" s="46" t="s">
        <v>2313</v>
      </c>
      <c r="E1396" s="47" t="s">
        <v>1124</v>
      </c>
      <c r="F1396" s="47" t="s">
        <v>1125</v>
      </c>
      <c r="G1396" s="47">
        <v>73080</v>
      </c>
      <c r="H1396" s="57">
        <v>19.8</v>
      </c>
      <c r="I1396" s="60">
        <f>IF(R1396="UP",VLOOKUP($I$1,Änderungen!$F$1:$G$4,2,FALSE),IF(OR(ISERROR(FIND("NOVOS",B1396)),ISERROR(FIND("Design ",B1396))),IF(OR(ISERROR(FIND("thanos EVO",B1396)),ISERROR(FIND("Design ",B1396))),0,96.55),19.35))</f>
        <v>0</v>
      </c>
      <c r="J1396" s="40"/>
      <c r="K1396" s="40" t="s">
        <v>1173</v>
      </c>
      <c r="L1396" s="29">
        <f>IF(K1396&lt;&gt;"",IFERROR(VLOOKUP(K1396,Rabattwerte_eintragen!$A$3:$C$24,3,FALSE),0),0)</f>
        <v>0</v>
      </c>
      <c r="M1396" s="58">
        <f>IF(H1396&lt;&gt;"",H1396*(1-L1396)+I1396*(1-VLOOKUP("A1",Rabattwerte_eintragen!$A$3:$C$26,3,FALSE)),"")</f>
        <v>19.8</v>
      </c>
      <c r="N1396" s="40"/>
      <c r="O1396" s="39" t="str">
        <f t="shared" si="25"/>
        <v>Artikel online anzeigen</v>
      </c>
      <c r="P1396" s="44"/>
      <c r="Q1396" s="49" t="s">
        <v>3750</v>
      </c>
      <c r="R1396" s="37"/>
      <c r="S1396" s="55"/>
      <c r="T1396" s="40" t="s">
        <v>1145</v>
      </c>
      <c r="U1396" s="63" t="s">
        <v>4677</v>
      </c>
    </row>
    <row r="1397" spans="1:21" x14ac:dyDescent="0.25">
      <c r="A1397" s="1">
        <v>2439</v>
      </c>
      <c r="B1397" s="46" t="s">
        <v>1830</v>
      </c>
      <c r="C1397" s="46" t="s">
        <v>2222</v>
      </c>
      <c r="D1397" s="46" t="s">
        <v>2313</v>
      </c>
      <c r="E1397" s="47" t="s">
        <v>1124</v>
      </c>
      <c r="F1397" s="47" t="s">
        <v>1125</v>
      </c>
      <c r="G1397" s="47">
        <v>73127</v>
      </c>
      <c r="H1397" s="57">
        <v>23</v>
      </c>
      <c r="I1397" s="60">
        <f>IF(R1397="UP",VLOOKUP($I$1,Änderungen!$F$1:$G$4,2,FALSE),IF(OR(ISERROR(FIND("NOVOS",B1397)),ISERROR(FIND("Design ",B1397))),IF(OR(ISERROR(FIND("thanos EVO",B1397)),ISERROR(FIND("Design ",B1397))),0,96.55),19.35))</f>
        <v>0</v>
      </c>
      <c r="J1397" s="40"/>
      <c r="K1397" s="40" t="s">
        <v>1173</v>
      </c>
      <c r="L1397" s="29">
        <f>IF(K1397&lt;&gt;"",IFERROR(VLOOKUP(K1397,Rabattwerte_eintragen!$A$3:$C$24,3,FALSE),0),0)</f>
        <v>0</v>
      </c>
      <c r="M1397" s="58">
        <f>IF(H1397&lt;&gt;"",H1397*(1-L1397)+I1397*(1-VLOOKUP("A1",Rabattwerte_eintragen!$A$3:$C$26,3,FALSE)),"")</f>
        <v>23</v>
      </c>
      <c r="N1397" s="40"/>
      <c r="O1397" s="39" t="str">
        <f t="shared" si="25"/>
        <v>Artikel online anzeigen</v>
      </c>
      <c r="P1397" s="44"/>
      <c r="Q1397" s="49" t="s">
        <v>3751</v>
      </c>
      <c r="R1397" s="37"/>
      <c r="S1397" s="55"/>
      <c r="T1397" s="40" t="s">
        <v>1145</v>
      </c>
      <c r="U1397" s="63" t="s">
        <v>4678</v>
      </c>
    </row>
    <row r="1398" spans="1:21" x14ac:dyDescent="0.25">
      <c r="A1398" s="1">
        <v>2441</v>
      </c>
      <c r="B1398" s="46" t="s">
        <v>1831</v>
      </c>
      <c r="C1398" s="46" t="s">
        <v>2222</v>
      </c>
      <c r="D1398" s="46" t="s">
        <v>2313</v>
      </c>
      <c r="E1398" s="47" t="s">
        <v>1124</v>
      </c>
      <c r="F1398" s="47" t="s">
        <v>1125</v>
      </c>
      <c r="G1398" s="47">
        <v>73165</v>
      </c>
      <c r="H1398" s="57">
        <v>29.45</v>
      </c>
      <c r="I1398" s="60">
        <f>IF(R1398="UP",VLOOKUP($I$1,Änderungen!$F$1:$G$4,2,FALSE),IF(OR(ISERROR(FIND("NOVOS",B1398)),ISERROR(FIND("Design ",B1398))),IF(OR(ISERROR(FIND("thanos EVO",B1398)),ISERROR(FIND("Design ",B1398))),0,96.55),19.35))</f>
        <v>0</v>
      </c>
      <c r="J1398" s="40"/>
      <c r="K1398" s="40" t="s">
        <v>1173</v>
      </c>
      <c r="L1398" s="29">
        <f>IF(K1398&lt;&gt;"",IFERROR(VLOOKUP(K1398,Rabattwerte_eintragen!$A$3:$C$24,3,FALSE),0),0)</f>
        <v>0</v>
      </c>
      <c r="M1398" s="58">
        <f>IF(H1398&lt;&gt;"",H1398*(1-L1398)+I1398*(1-VLOOKUP("A1",Rabattwerte_eintragen!$A$3:$C$26,3,FALSE)),"")</f>
        <v>29.45</v>
      </c>
      <c r="N1398" s="40"/>
      <c r="O1398" s="39" t="str">
        <f t="shared" si="25"/>
        <v>Artikel online anzeigen</v>
      </c>
      <c r="P1398" s="44"/>
      <c r="Q1398" s="49" t="s">
        <v>3752</v>
      </c>
      <c r="R1398" s="37"/>
      <c r="S1398" s="55"/>
      <c r="T1398" s="40" t="s">
        <v>1145</v>
      </c>
      <c r="U1398" s="63" t="s">
        <v>4679</v>
      </c>
    </row>
    <row r="1399" spans="1:21" x14ac:dyDescent="0.25">
      <c r="A1399" s="1">
        <v>2443</v>
      </c>
      <c r="B1399" s="46" t="s">
        <v>1832</v>
      </c>
      <c r="C1399" s="46" t="s">
        <v>2222</v>
      </c>
      <c r="D1399" s="46" t="s">
        <v>2313</v>
      </c>
      <c r="E1399" s="47" t="s">
        <v>1124</v>
      </c>
      <c r="F1399" s="47" t="s">
        <v>1125</v>
      </c>
      <c r="G1399" s="47">
        <v>73202</v>
      </c>
      <c r="H1399" s="57">
        <v>35.9</v>
      </c>
      <c r="I1399" s="60">
        <f>IF(R1399="UP",VLOOKUP($I$1,Änderungen!$F$1:$G$4,2,FALSE),IF(OR(ISERROR(FIND("NOVOS",B1399)),ISERROR(FIND("Design ",B1399))),IF(OR(ISERROR(FIND("thanos EVO",B1399)),ISERROR(FIND("Design ",B1399))),0,96.55),19.35))</f>
        <v>0</v>
      </c>
      <c r="J1399" s="40"/>
      <c r="K1399" s="40" t="s">
        <v>1173</v>
      </c>
      <c r="L1399" s="29">
        <f>IF(K1399&lt;&gt;"",IFERROR(VLOOKUP(K1399,Rabattwerte_eintragen!$A$3:$C$24,3,FALSE),0),0)</f>
        <v>0</v>
      </c>
      <c r="M1399" s="58">
        <f>IF(H1399&lt;&gt;"",H1399*(1-L1399)+I1399*(1-VLOOKUP("A1",Rabattwerte_eintragen!$A$3:$C$26,3,FALSE)),"")</f>
        <v>35.9</v>
      </c>
      <c r="N1399" s="40"/>
      <c r="O1399" s="39" t="str">
        <f t="shared" si="25"/>
        <v>Artikel online anzeigen</v>
      </c>
      <c r="P1399" s="44"/>
      <c r="Q1399" s="49" t="s">
        <v>3753</v>
      </c>
      <c r="R1399" s="37"/>
      <c r="S1399" s="55"/>
      <c r="T1399" s="40" t="s">
        <v>1145</v>
      </c>
      <c r="U1399" s="63" t="s">
        <v>4680</v>
      </c>
    </row>
    <row r="1400" spans="1:21" x14ac:dyDescent="0.25">
      <c r="A1400" s="1">
        <v>2475</v>
      </c>
      <c r="B1400" s="46" t="s">
        <v>753</v>
      </c>
      <c r="C1400" s="46" t="s">
        <v>2222</v>
      </c>
      <c r="D1400" s="46" t="s">
        <v>2313</v>
      </c>
      <c r="E1400" s="47" t="s">
        <v>1124</v>
      </c>
      <c r="F1400" s="47" t="s">
        <v>1125</v>
      </c>
      <c r="G1400" s="47">
        <v>73240</v>
      </c>
      <c r="H1400" s="57">
        <v>24.75</v>
      </c>
      <c r="I1400" s="60">
        <f>IF(R1400="UP",VLOOKUP($I$1,Änderungen!$F$1:$G$4,2,FALSE),IF(OR(ISERROR(FIND("NOVOS",B1400)),ISERROR(FIND("Design ",B1400))),IF(OR(ISERROR(FIND("thanos EVO",B1400)),ISERROR(FIND("Design ",B1400))),0,96.55),19.35))</f>
        <v>0</v>
      </c>
      <c r="J1400" s="40"/>
      <c r="K1400" s="40" t="s">
        <v>1173</v>
      </c>
      <c r="L1400" s="29">
        <f>IF(K1400&lt;&gt;"",IFERROR(VLOOKUP(K1400,Rabattwerte_eintragen!$A$3:$C$24,3,FALSE),0),0)</f>
        <v>0</v>
      </c>
      <c r="M1400" s="58">
        <f>IF(H1400&lt;&gt;"",H1400*(1-L1400)+I1400*(1-VLOOKUP("A1",Rabattwerte_eintragen!$A$3:$C$26,3,FALSE)),"")</f>
        <v>24.75</v>
      </c>
      <c r="N1400" s="40"/>
      <c r="O1400" s="39" t="str">
        <f t="shared" si="25"/>
        <v>Artikel online anzeigen</v>
      </c>
      <c r="P1400" s="44"/>
      <c r="Q1400" s="49" t="s">
        <v>3754</v>
      </c>
      <c r="R1400" s="37"/>
      <c r="S1400" s="55"/>
      <c r="T1400" s="40" t="s">
        <v>1145</v>
      </c>
      <c r="U1400" s="63" t="s">
        <v>4681</v>
      </c>
    </row>
    <row r="1401" spans="1:21" x14ac:dyDescent="0.25">
      <c r="A1401" s="1">
        <v>2477</v>
      </c>
      <c r="B1401" s="46" t="s">
        <v>1833</v>
      </c>
      <c r="C1401" s="46" t="s">
        <v>2222</v>
      </c>
      <c r="D1401" s="46" t="s">
        <v>2313</v>
      </c>
      <c r="E1401" s="47" t="s">
        <v>1124</v>
      </c>
      <c r="F1401" s="47" t="s">
        <v>1125</v>
      </c>
      <c r="G1401" s="47">
        <v>73288</v>
      </c>
      <c r="H1401" s="57">
        <v>27.95</v>
      </c>
      <c r="I1401" s="60">
        <f>IF(R1401="UP",VLOOKUP($I$1,Änderungen!$F$1:$G$4,2,FALSE),IF(OR(ISERROR(FIND("NOVOS",B1401)),ISERROR(FIND("Design ",B1401))),IF(OR(ISERROR(FIND("thanos EVO",B1401)),ISERROR(FIND("Design ",B1401))),0,96.55),19.35))</f>
        <v>0</v>
      </c>
      <c r="J1401" s="40"/>
      <c r="K1401" s="40" t="s">
        <v>1173</v>
      </c>
      <c r="L1401" s="29">
        <f>IF(K1401&lt;&gt;"",IFERROR(VLOOKUP(K1401,Rabattwerte_eintragen!$A$3:$C$24,3,FALSE),0),0)</f>
        <v>0</v>
      </c>
      <c r="M1401" s="58">
        <f>IF(H1401&lt;&gt;"",H1401*(1-L1401)+I1401*(1-VLOOKUP("A1",Rabattwerte_eintragen!$A$3:$C$26,3,FALSE)),"")</f>
        <v>27.95</v>
      </c>
      <c r="N1401" s="40"/>
      <c r="O1401" s="39" t="str">
        <f t="shared" si="25"/>
        <v>Artikel online anzeigen</v>
      </c>
      <c r="P1401" s="44"/>
      <c r="Q1401" s="49" t="s">
        <v>3755</v>
      </c>
      <c r="R1401" s="37"/>
      <c r="S1401" s="55"/>
      <c r="T1401" s="40" t="s">
        <v>1145</v>
      </c>
      <c r="U1401" s="63" t="s">
        <v>4682</v>
      </c>
    </row>
    <row r="1402" spans="1:21" x14ac:dyDescent="0.25">
      <c r="A1402" s="1">
        <v>2479</v>
      </c>
      <c r="B1402" s="46" t="s">
        <v>1834</v>
      </c>
      <c r="C1402" s="46" t="s">
        <v>2222</v>
      </c>
      <c r="D1402" s="46" t="s">
        <v>2313</v>
      </c>
      <c r="E1402" s="47" t="s">
        <v>1124</v>
      </c>
      <c r="F1402" s="47" t="s">
        <v>1125</v>
      </c>
      <c r="G1402" s="47">
        <v>73325</v>
      </c>
      <c r="H1402" s="57">
        <v>34.4</v>
      </c>
      <c r="I1402" s="60">
        <f>IF(R1402="UP",VLOOKUP($I$1,Änderungen!$F$1:$G$4,2,FALSE),IF(OR(ISERROR(FIND("NOVOS",B1402)),ISERROR(FIND("Design ",B1402))),IF(OR(ISERROR(FIND("thanos EVO",B1402)),ISERROR(FIND("Design ",B1402))),0,96.55),19.35))</f>
        <v>0</v>
      </c>
      <c r="J1402" s="40"/>
      <c r="K1402" s="40" t="s">
        <v>1173</v>
      </c>
      <c r="L1402" s="29">
        <f>IF(K1402&lt;&gt;"",IFERROR(VLOOKUP(K1402,Rabattwerte_eintragen!$A$3:$C$24,3,FALSE),0),0)</f>
        <v>0</v>
      </c>
      <c r="M1402" s="58">
        <f>IF(H1402&lt;&gt;"",H1402*(1-L1402)+I1402*(1-VLOOKUP("A1",Rabattwerte_eintragen!$A$3:$C$26,3,FALSE)),"")</f>
        <v>34.4</v>
      </c>
      <c r="N1402" s="40"/>
      <c r="O1402" s="39" t="str">
        <f t="shared" si="25"/>
        <v>Artikel online anzeigen</v>
      </c>
      <c r="P1402" s="44"/>
      <c r="Q1402" s="49" t="s">
        <v>3756</v>
      </c>
      <c r="R1402" s="37"/>
      <c r="S1402" s="55"/>
      <c r="T1402" s="40" t="s">
        <v>1145</v>
      </c>
      <c r="U1402" s="63" t="s">
        <v>4683</v>
      </c>
    </row>
    <row r="1403" spans="1:21" x14ac:dyDescent="0.25">
      <c r="A1403" s="1">
        <v>2480</v>
      </c>
      <c r="B1403" s="46" t="s">
        <v>1835</v>
      </c>
      <c r="C1403" s="46" t="s">
        <v>2222</v>
      </c>
      <c r="D1403" s="46" t="s">
        <v>2313</v>
      </c>
      <c r="E1403" s="47" t="s">
        <v>1124</v>
      </c>
      <c r="F1403" s="47" t="s">
        <v>1125</v>
      </c>
      <c r="G1403" s="47">
        <v>73363</v>
      </c>
      <c r="H1403" s="57">
        <v>40.85</v>
      </c>
      <c r="I1403" s="60">
        <f>IF(R1403="UP",VLOOKUP($I$1,Änderungen!$F$1:$G$4,2,FALSE),IF(OR(ISERROR(FIND("NOVOS",B1403)),ISERROR(FIND("Design ",B1403))),IF(OR(ISERROR(FIND("thanos EVO",B1403)),ISERROR(FIND("Design ",B1403))),0,96.55),19.35))</f>
        <v>0</v>
      </c>
      <c r="J1403" s="40"/>
      <c r="K1403" s="40" t="s">
        <v>1173</v>
      </c>
      <c r="L1403" s="29">
        <f>IF(K1403&lt;&gt;"",IFERROR(VLOOKUP(K1403,Rabattwerte_eintragen!$A$3:$C$24,3,FALSE),0),0)</f>
        <v>0</v>
      </c>
      <c r="M1403" s="58">
        <f>IF(H1403&lt;&gt;"",H1403*(1-L1403)+I1403*(1-VLOOKUP("A1",Rabattwerte_eintragen!$A$3:$C$26,3,FALSE)),"")</f>
        <v>40.85</v>
      </c>
      <c r="N1403" s="40"/>
      <c r="O1403" s="39" t="str">
        <f t="shared" si="25"/>
        <v>Artikel online anzeigen</v>
      </c>
      <c r="P1403" s="44"/>
      <c r="Q1403" s="49" t="s">
        <v>3757</v>
      </c>
      <c r="R1403" s="37"/>
      <c r="S1403" s="55"/>
      <c r="T1403" s="40" t="s">
        <v>1145</v>
      </c>
      <c r="U1403" s="63" t="s">
        <v>4684</v>
      </c>
    </row>
    <row r="1404" spans="1:21" x14ac:dyDescent="0.25">
      <c r="A1404" s="1">
        <v>715</v>
      </c>
      <c r="B1404" s="46" t="s">
        <v>1836</v>
      </c>
      <c r="C1404" s="46" t="s">
        <v>2222</v>
      </c>
      <c r="D1404" s="46" t="s">
        <v>2313</v>
      </c>
      <c r="E1404" s="47" t="s">
        <v>1124</v>
      </c>
      <c r="F1404" s="47" t="s">
        <v>1125</v>
      </c>
      <c r="G1404" s="47">
        <v>64354</v>
      </c>
      <c r="H1404" s="57">
        <v>30.6</v>
      </c>
      <c r="I1404" s="60">
        <f>IF(R1404="UP",VLOOKUP($I$1,Änderungen!$F$1:$G$4,2,FALSE),IF(OR(ISERROR(FIND("NOVOS",B1404)),ISERROR(FIND("Design ",B1404))),IF(OR(ISERROR(FIND("thanos EVO",B1404)),ISERROR(FIND("Design ",B1404))),0,96.55),19.35))</f>
        <v>0</v>
      </c>
      <c r="J1404" s="40"/>
      <c r="K1404" s="40" t="s">
        <v>1173</v>
      </c>
      <c r="L1404" s="29">
        <f>IF(K1404&lt;&gt;"",IFERROR(VLOOKUP(K1404,Rabattwerte_eintragen!$A$3:$C$24,3,FALSE),0),0)</f>
        <v>0</v>
      </c>
      <c r="M1404" s="58">
        <f>IF(H1404&lt;&gt;"",H1404*(1-L1404)+I1404*(1-VLOOKUP("A1",Rabattwerte_eintragen!$A$3:$C$26,3,FALSE)),"")</f>
        <v>30.6</v>
      </c>
      <c r="N1404" s="40"/>
      <c r="O1404" s="39" t="str">
        <f t="shared" si="25"/>
        <v>Artikel online anzeigen</v>
      </c>
      <c r="P1404" s="44"/>
      <c r="Q1404" s="49" t="s">
        <v>3758</v>
      </c>
      <c r="R1404" s="37"/>
      <c r="S1404" s="55"/>
      <c r="T1404" s="40" t="s">
        <v>1145</v>
      </c>
      <c r="U1404" s="63" t="s">
        <v>4685</v>
      </c>
    </row>
    <row r="1405" spans="1:21" x14ac:dyDescent="0.25">
      <c r="A1405" s="1">
        <v>718</v>
      </c>
      <c r="B1405" s="46" t="s">
        <v>1837</v>
      </c>
      <c r="C1405" s="46" t="s">
        <v>2222</v>
      </c>
      <c r="D1405" s="46" t="s">
        <v>2313</v>
      </c>
      <c r="E1405" s="47" t="s">
        <v>1124</v>
      </c>
      <c r="F1405" s="47" t="s">
        <v>1125</v>
      </c>
      <c r="G1405" s="47">
        <v>78054</v>
      </c>
      <c r="H1405" s="57">
        <v>29</v>
      </c>
      <c r="I1405" s="60">
        <f>IF(R1405="UP",VLOOKUP($I$1,Änderungen!$F$1:$G$4,2,FALSE),IF(OR(ISERROR(FIND("NOVOS",B1405)),ISERROR(FIND("Design ",B1405))),IF(OR(ISERROR(FIND("thanos EVO",B1405)),ISERROR(FIND("Design ",B1405))),0,96.55),19.35))</f>
        <v>0</v>
      </c>
      <c r="J1405" s="40"/>
      <c r="K1405" s="40" t="s">
        <v>1173</v>
      </c>
      <c r="L1405" s="29">
        <f>IF(K1405&lt;&gt;"",IFERROR(VLOOKUP(K1405,Rabattwerte_eintragen!$A$3:$C$24,3,FALSE),0),0)</f>
        <v>0</v>
      </c>
      <c r="M1405" s="58">
        <f>IF(H1405&lt;&gt;"",H1405*(1-L1405)+I1405*(1-VLOOKUP("A1",Rabattwerte_eintragen!$A$3:$C$26,3,FALSE)),"")</f>
        <v>29</v>
      </c>
      <c r="N1405" s="40"/>
      <c r="O1405" s="39" t="str">
        <f t="shared" si="25"/>
        <v>Artikel online anzeigen</v>
      </c>
      <c r="P1405" s="44"/>
      <c r="Q1405" s="49" t="s">
        <v>3759</v>
      </c>
      <c r="R1405" s="37"/>
      <c r="S1405" s="55"/>
      <c r="T1405" s="40" t="s">
        <v>1145</v>
      </c>
      <c r="U1405" s="63" t="s">
        <v>4686</v>
      </c>
    </row>
    <row r="1406" spans="1:21" x14ac:dyDescent="0.25">
      <c r="A1406" s="1">
        <v>720</v>
      </c>
      <c r="B1406" s="46" t="s">
        <v>1838</v>
      </c>
      <c r="C1406" s="46" t="s">
        <v>2222</v>
      </c>
      <c r="D1406" s="46" t="s">
        <v>2313</v>
      </c>
      <c r="E1406" s="47" t="s">
        <v>1124</v>
      </c>
      <c r="F1406" s="47" t="s">
        <v>1125</v>
      </c>
      <c r="G1406" s="47">
        <v>78108</v>
      </c>
      <c r="H1406" s="57">
        <v>39.549999999999997</v>
      </c>
      <c r="I1406" s="60">
        <f>IF(R1406="UP",VLOOKUP($I$1,Änderungen!$F$1:$G$4,2,FALSE),IF(OR(ISERROR(FIND("NOVOS",B1406)),ISERROR(FIND("Design ",B1406))),IF(OR(ISERROR(FIND("thanos EVO",B1406)),ISERROR(FIND("Design ",B1406))),0,96.55),19.35))</f>
        <v>0</v>
      </c>
      <c r="J1406" s="40"/>
      <c r="K1406" s="40" t="s">
        <v>1173</v>
      </c>
      <c r="L1406" s="29">
        <f>IF(K1406&lt;&gt;"",IFERROR(VLOOKUP(K1406,Rabattwerte_eintragen!$A$3:$C$24,3,FALSE),0),0)</f>
        <v>0</v>
      </c>
      <c r="M1406" s="58">
        <f>IF(H1406&lt;&gt;"",H1406*(1-L1406)+I1406*(1-VLOOKUP("A1",Rabattwerte_eintragen!$A$3:$C$26,3,FALSE)),"")</f>
        <v>39.549999999999997</v>
      </c>
      <c r="N1406" s="40"/>
      <c r="O1406" s="39" t="str">
        <f t="shared" si="25"/>
        <v>Artikel online anzeigen</v>
      </c>
      <c r="P1406" s="44"/>
      <c r="Q1406" s="49" t="s">
        <v>3760</v>
      </c>
      <c r="R1406" s="37"/>
      <c r="S1406" s="55"/>
      <c r="T1406" s="40" t="s">
        <v>1145</v>
      </c>
      <c r="U1406" s="63" t="s">
        <v>4687</v>
      </c>
    </row>
    <row r="1407" spans="1:21" x14ac:dyDescent="0.25">
      <c r="A1407" s="1">
        <v>722</v>
      </c>
      <c r="B1407" s="46" t="s">
        <v>1839</v>
      </c>
      <c r="C1407" s="46" t="s">
        <v>2222</v>
      </c>
      <c r="D1407" s="46" t="s">
        <v>2313</v>
      </c>
      <c r="E1407" s="47" t="s">
        <v>1124</v>
      </c>
      <c r="F1407" s="47" t="s">
        <v>1125</v>
      </c>
      <c r="G1407" s="47">
        <v>78153</v>
      </c>
      <c r="H1407" s="57">
        <v>50.15</v>
      </c>
      <c r="I1407" s="60">
        <f>IF(R1407="UP",VLOOKUP($I$1,Änderungen!$F$1:$G$4,2,FALSE),IF(OR(ISERROR(FIND("NOVOS",B1407)),ISERROR(FIND("Design ",B1407))),IF(OR(ISERROR(FIND("thanos EVO",B1407)),ISERROR(FIND("Design ",B1407))),0,96.55),19.35))</f>
        <v>0</v>
      </c>
      <c r="J1407" s="40"/>
      <c r="K1407" s="40" t="s">
        <v>1173</v>
      </c>
      <c r="L1407" s="29">
        <f>IF(K1407&lt;&gt;"",IFERROR(VLOOKUP(K1407,Rabattwerte_eintragen!$A$3:$C$24,3,FALSE),0),0)</f>
        <v>0</v>
      </c>
      <c r="M1407" s="58">
        <f>IF(H1407&lt;&gt;"",H1407*(1-L1407)+I1407*(1-VLOOKUP("A1",Rabattwerte_eintragen!$A$3:$C$26,3,FALSE)),"")</f>
        <v>50.15</v>
      </c>
      <c r="N1407" s="40"/>
      <c r="O1407" s="39" t="str">
        <f t="shared" si="25"/>
        <v>Artikel online anzeigen</v>
      </c>
      <c r="P1407" s="44"/>
      <c r="Q1407" s="49" t="s">
        <v>3761</v>
      </c>
      <c r="R1407" s="37"/>
      <c r="S1407" s="55"/>
      <c r="T1407" s="40" t="s">
        <v>1145</v>
      </c>
      <c r="U1407" s="63" t="s">
        <v>4688</v>
      </c>
    </row>
    <row r="1408" spans="1:21" x14ac:dyDescent="0.25">
      <c r="A1408" s="1">
        <v>2379</v>
      </c>
      <c r="B1408" s="46" t="s">
        <v>1840</v>
      </c>
      <c r="C1408" s="46" t="s">
        <v>2222</v>
      </c>
      <c r="D1408" s="46" t="s">
        <v>2313</v>
      </c>
      <c r="E1408" s="47" t="s">
        <v>1124</v>
      </c>
      <c r="F1408" s="47" t="s">
        <v>1125</v>
      </c>
      <c r="G1408" s="47">
        <v>78405</v>
      </c>
      <c r="H1408" s="57">
        <v>26.549999999999997</v>
      </c>
      <c r="I1408" s="60">
        <f>IF(R1408="UP",VLOOKUP($I$1,Änderungen!$F$1:$G$4,2,FALSE),IF(OR(ISERROR(FIND("NOVOS",B1408)),ISERROR(FIND("Design ",B1408))),IF(OR(ISERROR(FIND("thanos EVO",B1408)),ISERROR(FIND("Design ",B1408))),0,96.55),19.35))</f>
        <v>0</v>
      </c>
      <c r="J1408" s="40"/>
      <c r="K1408" s="40" t="s">
        <v>1173</v>
      </c>
      <c r="L1408" s="29">
        <f>IF(K1408&lt;&gt;"",IFERROR(VLOOKUP(K1408,Rabattwerte_eintragen!$A$3:$C$24,3,FALSE),0),0)</f>
        <v>0</v>
      </c>
      <c r="M1408" s="58">
        <f>IF(H1408&lt;&gt;"",H1408*(1-L1408)+I1408*(1-VLOOKUP("A1",Rabattwerte_eintragen!$A$3:$C$26,3,FALSE)),"")</f>
        <v>26.549999999999997</v>
      </c>
      <c r="N1408" s="40"/>
      <c r="O1408" s="39" t="str">
        <f t="shared" si="25"/>
        <v>Artikel online anzeigen</v>
      </c>
      <c r="P1408" s="44"/>
      <c r="Q1408" s="49" t="s">
        <v>3762</v>
      </c>
      <c r="R1408" s="37"/>
      <c r="S1408" s="55"/>
      <c r="T1408" s="40" t="s">
        <v>1145</v>
      </c>
      <c r="U1408" s="63" t="s">
        <v>4689</v>
      </c>
    </row>
    <row r="1409" spans="1:21" x14ac:dyDescent="0.25">
      <c r="A1409" s="1">
        <v>2381</v>
      </c>
      <c r="B1409" s="46" t="s">
        <v>1841</v>
      </c>
      <c r="C1409" s="46" t="s">
        <v>2222</v>
      </c>
      <c r="D1409" s="46" t="s">
        <v>2313</v>
      </c>
      <c r="E1409" s="47" t="s">
        <v>1124</v>
      </c>
      <c r="F1409" s="47" t="s">
        <v>1125</v>
      </c>
      <c r="G1409" s="47">
        <v>78412</v>
      </c>
      <c r="H1409" s="57">
        <v>31.85</v>
      </c>
      <c r="I1409" s="60">
        <f>IF(R1409="UP",VLOOKUP($I$1,Änderungen!$F$1:$G$4,2,FALSE),IF(OR(ISERROR(FIND("NOVOS",B1409)),ISERROR(FIND("Design ",B1409))),IF(OR(ISERROR(FIND("thanos EVO",B1409)),ISERROR(FIND("Design ",B1409))),0,96.55),19.35))</f>
        <v>0</v>
      </c>
      <c r="J1409" s="40"/>
      <c r="K1409" s="40" t="s">
        <v>1173</v>
      </c>
      <c r="L1409" s="29">
        <f>IF(K1409&lt;&gt;"",IFERROR(VLOOKUP(K1409,Rabattwerte_eintragen!$A$3:$C$24,3,FALSE),0),0)</f>
        <v>0</v>
      </c>
      <c r="M1409" s="58">
        <f>IF(H1409&lt;&gt;"",H1409*(1-L1409)+I1409*(1-VLOOKUP("A1",Rabattwerte_eintragen!$A$3:$C$26,3,FALSE)),"")</f>
        <v>31.85</v>
      </c>
      <c r="N1409" s="40"/>
      <c r="O1409" s="39" t="str">
        <f t="shared" si="25"/>
        <v>Artikel online anzeigen</v>
      </c>
      <c r="P1409" s="44"/>
      <c r="Q1409" s="49" t="s">
        <v>3763</v>
      </c>
      <c r="R1409" s="37"/>
      <c r="S1409" s="55"/>
      <c r="T1409" s="40" t="s">
        <v>1145</v>
      </c>
      <c r="U1409" s="63" t="s">
        <v>4690</v>
      </c>
    </row>
    <row r="1410" spans="1:21" x14ac:dyDescent="0.25">
      <c r="A1410" s="1">
        <v>2383</v>
      </c>
      <c r="B1410" s="46" t="s">
        <v>1842</v>
      </c>
      <c r="C1410" s="46" t="s">
        <v>2222</v>
      </c>
      <c r="D1410" s="46" t="s">
        <v>2313</v>
      </c>
      <c r="E1410" s="47" t="s">
        <v>1124</v>
      </c>
      <c r="F1410" s="47" t="s">
        <v>1125</v>
      </c>
      <c r="G1410" s="47">
        <v>78429</v>
      </c>
      <c r="H1410" s="57">
        <v>42.45</v>
      </c>
      <c r="I1410" s="60">
        <f>IF(R1410="UP",VLOOKUP($I$1,Änderungen!$F$1:$G$4,2,FALSE),IF(OR(ISERROR(FIND("NOVOS",B1410)),ISERROR(FIND("Design ",B1410))),IF(OR(ISERROR(FIND("thanos EVO",B1410)),ISERROR(FIND("Design ",B1410))),0,96.55),19.35))</f>
        <v>0</v>
      </c>
      <c r="J1410" s="40"/>
      <c r="K1410" s="40" t="s">
        <v>1173</v>
      </c>
      <c r="L1410" s="29">
        <f>IF(K1410&lt;&gt;"",IFERROR(VLOOKUP(K1410,Rabattwerte_eintragen!$A$3:$C$24,3,FALSE),0),0)</f>
        <v>0</v>
      </c>
      <c r="M1410" s="58">
        <f>IF(H1410&lt;&gt;"",H1410*(1-L1410)+I1410*(1-VLOOKUP("A1",Rabattwerte_eintragen!$A$3:$C$26,3,FALSE)),"")</f>
        <v>42.45</v>
      </c>
      <c r="N1410" s="40"/>
      <c r="O1410" s="39" t="str">
        <f t="shared" si="25"/>
        <v>Artikel online anzeigen</v>
      </c>
      <c r="P1410" s="44"/>
      <c r="Q1410" s="49" t="s">
        <v>3764</v>
      </c>
      <c r="R1410" s="37"/>
      <c r="S1410" s="55"/>
      <c r="T1410" s="40" t="s">
        <v>1145</v>
      </c>
      <c r="U1410" s="63" t="s">
        <v>4691</v>
      </c>
    </row>
    <row r="1411" spans="1:21" x14ac:dyDescent="0.25">
      <c r="A1411" s="1">
        <v>2385</v>
      </c>
      <c r="B1411" s="46" t="s">
        <v>1843</v>
      </c>
      <c r="C1411" s="46" t="s">
        <v>2222</v>
      </c>
      <c r="D1411" s="46" t="s">
        <v>2313</v>
      </c>
      <c r="E1411" s="47" t="s">
        <v>1124</v>
      </c>
      <c r="F1411" s="47" t="s">
        <v>1125</v>
      </c>
      <c r="G1411" s="47">
        <v>78436</v>
      </c>
      <c r="H1411" s="57">
        <v>53</v>
      </c>
      <c r="I1411" s="60">
        <f>IF(R1411="UP",VLOOKUP($I$1,Änderungen!$F$1:$G$4,2,FALSE),IF(OR(ISERROR(FIND("NOVOS",B1411)),ISERROR(FIND("Design ",B1411))),IF(OR(ISERROR(FIND("thanos EVO",B1411)),ISERROR(FIND("Design ",B1411))),0,96.55),19.35))</f>
        <v>0</v>
      </c>
      <c r="J1411" s="40"/>
      <c r="K1411" s="40" t="s">
        <v>1173</v>
      </c>
      <c r="L1411" s="29">
        <f>IF(K1411&lt;&gt;"",IFERROR(VLOOKUP(K1411,Rabattwerte_eintragen!$A$3:$C$24,3,FALSE),0),0)</f>
        <v>0</v>
      </c>
      <c r="M1411" s="58">
        <f>IF(H1411&lt;&gt;"",H1411*(1-L1411)+I1411*(1-VLOOKUP("A1",Rabattwerte_eintragen!$A$3:$C$26,3,FALSE)),"")</f>
        <v>53</v>
      </c>
      <c r="N1411" s="40"/>
      <c r="O1411" s="39" t="str">
        <f t="shared" si="25"/>
        <v>Artikel online anzeigen</v>
      </c>
      <c r="P1411" s="44"/>
      <c r="Q1411" s="49" t="s">
        <v>3765</v>
      </c>
      <c r="R1411" s="37"/>
      <c r="S1411" s="55"/>
      <c r="T1411" s="40" t="s">
        <v>1145</v>
      </c>
      <c r="U1411" s="63" t="s">
        <v>4692</v>
      </c>
    </row>
    <row r="1412" spans="1:21" x14ac:dyDescent="0.25">
      <c r="A1412" s="1">
        <v>2417</v>
      </c>
      <c r="B1412" s="46" t="s">
        <v>1844</v>
      </c>
      <c r="C1412" s="46" t="s">
        <v>2222</v>
      </c>
      <c r="D1412" s="46" t="s">
        <v>2313</v>
      </c>
      <c r="E1412" s="47" t="s">
        <v>1124</v>
      </c>
      <c r="F1412" s="47" t="s">
        <v>1125</v>
      </c>
      <c r="G1412" s="47">
        <v>78603</v>
      </c>
      <c r="H1412" s="57">
        <v>31.150000000000002</v>
      </c>
      <c r="I1412" s="60">
        <f>IF(R1412="UP",VLOOKUP($I$1,Änderungen!$F$1:$G$4,2,FALSE),IF(OR(ISERROR(FIND("NOVOS",B1412)),ISERROR(FIND("Design ",B1412))),IF(OR(ISERROR(FIND("thanos EVO",B1412)),ISERROR(FIND("Design ",B1412))),0,96.55),19.35))</f>
        <v>0</v>
      </c>
      <c r="J1412" s="40"/>
      <c r="K1412" s="40" t="s">
        <v>1173</v>
      </c>
      <c r="L1412" s="29">
        <f>IF(K1412&lt;&gt;"",IFERROR(VLOOKUP(K1412,Rabattwerte_eintragen!$A$3:$C$24,3,FALSE),0),0)</f>
        <v>0</v>
      </c>
      <c r="M1412" s="58">
        <f>IF(H1412&lt;&gt;"",H1412*(1-L1412)+I1412*(1-VLOOKUP("A1",Rabattwerte_eintragen!$A$3:$C$26,3,FALSE)),"")</f>
        <v>31.150000000000002</v>
      </c>
      <c r="N1412" s="40"/>
      <c r="O1412" s="39" t="str">
        <f t="shared" si="25"/>
        <v>Artikel online anzeigen</v>
      </c>
      <c r="P1412" s="44"/>
      <c r="Q1412" s="49" t="s">
        <v>3766</v>
      </c>
      <c r="R1412" s="37"/>
      <c r="S1412" s="55"/>
      <c r="T1412" s="40" t="s">
        <v>1145</v>
      </c>
      <c r="U1412" s="63" t="s">
        <v>4693</v>
      </c>
    </row>
    <row r="1413" spans="1:21" x14ac:dyDescent="0.25">
      <c r="A1413" s="1">
        <v>2418</v>
      </c>
      <c r="B1413" s="46" t="s">
        <v>1845</v>
      </c>
      <c r="C1413" s="46" t="s">
        <v>2222</v>
      </c>
      <c r="D1413" s="46" t="s">
        <v>2313</v>
      </c>
      <c r="E1413" s="47" t="s">
        <v>1124</v>
      </c>
      <c r="F1413" s="47" t="s">
        <v>1125</v>
      </c>
      <c r="G1413" s="47">
        <v>78610</v>
      </c>
      <c r="H1413" s="57">
        <v>36.450000000000003</v>
      </c>
      <c r="I1413" s="60">
        <f>IF(R1413="UP",VLOOKUP($I$1,Änderungen!$F$1:$G$4,2,FALSE),IF(OR(ISERROR(FIND("NOVOS",B1413)),ISERROR(FIND("Design ",B1413))),IF(OR(ISERROR(FIND("thanos EVO",B1413)),ISERROR(FIND("Design ",B1413))),0,96.55),19.35))</f>
        <v>0</v>
      </c>
      <c r="J1413" s="40"/>
      <c r="K1413" s="40" t="s">
        <v>1173</v>
      </c>
      <c r="L1413" s="29">
        <f>IF(K1413&lt;&gt;"",IFERROR(VLOOKUP(K1413,Rabattwerte_eintragen!$A$3:$C$24,3,FALSE),0),0)</f>
        <v>0</v>
      </c>
      <c r="M1413" s="58">
        <f>IF(H1413&lt;&gt;"",H1413*(1-L1413)+I1413*(1-VLOOKUP("A1",Rabattwerte_eintragen!$A$3:$C$26,3,FALSE)),"")</f>
        <v>36.450000000000003</v>
      </c>
      <c r="N1413" s="40"/>
      <c r="O1413" s="39" t="str">
        <f t="shared" si="25"/>
        <v>Artikel online anzeigen</v>
      </c>
      <c r="P1413" s="44"/>
      <c r="Q1413" s="49" t="s">
        <v>3767</v>
      </c>
      <c r="R1413" s="37"/>
      <c r="S1413" s="55"/>
      <c r="T1413" s="40" t="s">
        <v>1145</v>
      </c>
      <c r="U1413" s="63" t="s">
        <v>4694</v>
      </c>
    </row>
    <row r="1414" spans="1:21" x14ac:dyDescent="0.25">
      <c r="A1414" s="1">
        <v>13845</v>
      </c>
      <c r="B1414" s="46" t="s">
        <v>1846</v>
      </c>
      <c r="C1414" s="46" t="s">
        <v>2222</v>
      </c>
      <c r="D1414" s="46" t="s">
        <v>2313</v>
      </c>
      <c r="E1414" s="47" t="s">
        <v>1124</v>
      </c>
      <c r="F1414" s="47" t="s">
        <v>1125</v>
      </c>
      <c r="G1414" s="47">
        <v>851487</v>
      </c>
      <c r="H1414" s="57">
        <v>47.05</v>
      </c>
      <c r="I1414" s="60">
        <f>IF(R1414="UP",VLOOKUP($I$1,Änderungen!$F$1:$G$4,2,FALSE),IF(OR(ISERROR(FIND("NOVOS",B1414)),ISERROR(FIND("Design ",B1414))),IF(OR(ISERROR(FIND("thanos EVO",B1414)),ISERROR(FIND("Design ",B1414))),0,96.55),19.35))</f>
        <v>0</v>
      </c>
      <c r="J1414" s="40"/>
      <c r="K1414" s="40" t="s">
        <v>1173</v>
      </c>
      <c r="L1414" s="29">
        <f>IF(K1414&lt;&gt;"",IFERROR(VLOOKUP(K1414,Rabattwerte_eintragen!$A$3:$C$24,3,FALSE),0),0)</f>
        <v>0</v>
      </c>
      <c r="M1414" s="58">
        <f>IF(H1414&lt;&gt;"",H1414*(1-L1414)+I1414*(1-VLOOKUP("A1",Rabattwerte_eintragen!$A$3:$C$26,3,FALSE)),"")</f>
        <v>47.05</v>
      </c>
      <c r="N1414" s="40"/>
      <c r="O1414" s="39" t="str">
        <f t="shared" si="25"/>
        <v>Artikel online anzeigen</v>
      </c>
      <c r="P1414" s="44"/>
      <c r="Q1414" s="49" t="s">
        <v>3768</v>
      </c>
      <c r="R1414" s="37"/>
      <c r="S1414" s="55"/>
      <c r="T1414" s="40" t="s">
        <v>1145</v>
      </c>
      <c r="U1414" s="63" t="s">
        <v>4695</v>
      </c>
    </row>
    <row r="1415" spans="1:21" x14ac:dyDescent="0.25">
      <c r="A1415" s="1">
        <v>13846</v>
      </c>
      <c r="B1415" s="46" t="s">
        <v>1847</v>
      </c>
      <c r="C1415" s="46" t="s">
        <v>2222</v>
      </c>
      <c r="D1415" s="46" t="s">
        <v>2313</v>
      </c>
      <c r="E1415" s="47" t="s">
        <v>1124</v>
      </c>
      <c r="F1415" s="47" t="s">
        <v>1125</v>
      </c>
      <c r="G1415" s="47">
        <v>851489</v>
      </c>
      <c r="H1415" s="57">
        <v>57.599999999999994</v>
      </c>
      <c r="I1415" s="60">
        <f>IF(R1415="UP",VLOOKUP($I$1,Änderungen!$F$1:$G$4,2,FALSE),IF(OR(ISERROR(FIND("NOVOS",B1415)),ISERROR(FIND("Design ",B1415))),IF(OR(ISERROR(FIND("thanos EVO",B1415)),ISERROR(FIND("Design ",B1415))),0,96.55),19.35))</f>
        <v>0</v>
      </c>
      <c r="J1415" s="40"/>
      <c r="K1415" s="40" t="s">
        <v>1173</v>
      </c>
      <c r="L1415" s="29">
        <f>IF(K1415&lt;&gt;"",IFERROR(VLOOKUP(K1415,Rabattwerte_eintragen!$A$3:$C$24,3,FALSE),0),0)</f>
        <v>0</v>
      </c>
      <c r="M1415" s="58">
        <f>IF(H1415&lt;&gt;"",H1415*(1-L1415)+I1415*(1-VLOOKUP("A1",Rabattwerte_eintragen!$A$3:$C$26,3,FALSE)),"")</f>
        <v>57.599999999999994</v>
      </c>
      <c r="N1415" s="40"/>
      <c r="O1415" s="39" t="str">
        <f t="shared" si="25"/>
        <v>Artikel online anzeigen</v>
      </c>
      <c r="P1415" s="44"/>
      <c r="Q1415" s="49" t="s">
        <v>3769</v>
      </c>
      <c r="R1415" s="37"/>
      <c r="S1415" s="55"/>
      <c r="T1415" s="40" t="s">
        <v>1145</v>
      </c>
      <c r="U1415" s="63" t="s">
        <v>4696</v>
      </c>
    </row>
    <row r="1416" spans="1:21" x14ac:dyDescent="0.25">
      <c r="A1416" s="1">
        <v>2511</v>
      </c>
      <c r="B1416" s="46" t="s">
        <v>757</v>
      </c>
      <c r="C1416" s="46" t="s">
        <v>2222</v>
      </c>
      <c r="D1416" s="46" t="s">
        <v>2313</v>
      </c>
      <c r="E1416" s="47" t="s">
        <v>1124</v>
      </c>
      <c r="F1416" s="47" t="s">
        <v>1125</v>
      </c>
      <c r="G1416" s="47">
        <v>80408</v>
      </c>
      <c r="H1416" s="57">
        <v>21.85</v>
      </c>
      <c r="I1416" s="60">
        <f>IF(R1416="UP",VLOOKUP($I$1,Änderungen!$F$1:$G$4,2,FALSE),IF(OR(ISERROR(FIND("NOVOS",B1416)),ISERROR(FIND("Design ",B1416))),IF(OR(ISERROR(FIND("thanos EVO",B1416)),ISERROR(FIND("Design ",B1416))),0,96.55),19.35))</f>
        <v>0</v>
      </c>
      <c r="J1416" s="40"/>
      <c r="K1416" s="40" t="s">
        <v>1173</v>
      </c>
      <c r="L1416" s="29">
        <f>IF(K1416&lt;&gt;"",IFERROR(VLOOKUP(K1416,Rabattwerte_eintragen!$A$3:$C$24,3,FALSE),0),0)</f>
        <v>0</v>
      </c>
      <c r="M1416" s="58">
        <f>IF(H1416&lt;&gt;"",H1416*(1-L1416)+I1416*(1-VLOOKUP("A1",Rabattwerte_eintragen!$A$3:$C$26,3,FALSE)),"")</f>
        <v>21.85</v>
      </c>
      <c r="N1416" s="40"/>
      <c r="O1416" s="39" t="str">
        <f t="shared" si="25"/>
        <v>Artikel online anzeigen</v>
      </c>
      <c r="P1416" s="44"/>
      <c r="Q1416" s="49" t="s">
        <v>3770</v>
      </c>
      <c r="R1416" s="37"/>
      <c r="S1416" s="55"/>
      <c r="T1416" s="40" t="s">
        <v>1145</v>
      </c>
      <c r="U1416" s="63" t="s">
        <v>4697</v>
      </c>
    </row>
    <row r="1417" spans="1:21" x14ac:dyDescent="0.25">
      <c r="A1417" s="1">
        <v>2513</v>
      </c>
      <c r="B1417" s="46" t="s">
        <v>1848</v>
      </c>
      <c r="C1417" s="46" t="s">
        <v>2222</v>
      </c>
      <c r="D1417" s="46" t="s">
        <v>2313</v>
      </c>
      <c r="E1417" s="47" t="s">
        <v>1124</v>
      </c>
      <c r="F1417" s="47" t="s">
        <v>1125</v>
      </c>
      <c r="G1417" s="47">
        <v>80415</v>
      </c>
      <c r="H1417" s="57">
        <v>27.15</v>
      </c>
      <c r="I1417" s="60">
        <f>IF(R1417="UP",VLOOKUP($I$1,Änderungen!$F$1:$G$4,2,FALSE),IF(OR(ISERROR(FIND("NOVOS",B1417)),ISERROR(FIND("Design ",B1417))),IF(OR(ISERROR(FIND("thanos EVO",B1417)),ISERROR(FIND("Design ",B1417))),0,96.55),19.35))</f>
        <v>0</v>
      </c>
      <c r="J1417" s="40"/>
      <c r="K1417" s="40" t="s">
        <v>1173</v>
      </c>
      <c r="L1417" s="29">
        <f>IF(K1417&lt;&gt;"",IFERROR(VLOOKUP(K1417,Rabattwerte_eintragen!$A$3:$C$24,3,FALSE),0),0)</f>
        <v>0</v>
      </c>
      <c r="M1417" s="58">
        <f>IF(H1417&lt;&gt;"",H1417*(1-L1417)+I1417*(1-VLOOKUP("A1",Rabattwerte_eintragen!$A$3:$C$26,3,FALSE)),"")</f>
        <v>27.15</v>
      </c>
      <c r="N1417" s="40"/>
      <c r="O1417" s="39" t="str">
        <f t="shared" si="25"/>
        <v>Artikel online anzeigen</v>
      </c>
      <c r="P1417" s="44"/>
      <c r="Q1417" s="49" t="s">
        <v>3771</v>
      </c>
      <c r="R1417" s="37"/>
      <c r="S1417" s="55"/>
      <c r="T1417" s="40" t="s">
        <v>1145</v>
      </c>
      <c r="U1417" s="63" t="s">
        <v>4698</v>
      </c>
    </row>
    <row r="1418" spans="1:21" x14ac:dyDescent="0.25">
      <c r="A1418" s="1">
        <v>13824</v>
      </c>
      <c r="B1418" s="46" t="s">
        <v>1849</v>
      </c>
      <c r="C1418" s="46" t="s">
        <v>2222</v>
      </c>
      <c r="D1418" s="46" t="s">
        <v>2313</v>
      </c>
      <c r="E1418" s="47" t="s">
        <v>1124</v>
      </c>
      <c r="F1418" s="47" t="s">
        <v>1125</v>
      </c>
      <c r="G1418" s="47">
        <v>80422</v>
      </c>
      <c r="H1418" s="57">
        <v>37.700000000000003</v>
      </c>
      <c r="I1418" s="60">
        <f>IF(R1418="UP",VLOOKUP($I$1,Änderungen!$F$1:$G$4,2,FALSE),IF(OR(ISERROR(FIND("NOVOS",B1418)),ISERROR(FIND("Design ",B1418))),IF(OR(ISERROR(FIND("thanos EVO",B1418)),ISERROR(FIND("Design ",B1418))),0,96.55),19.35))</f>
        <v>0</v>
      </c>
      <c r="J1418" s="40"/>
      <c r="K1418" s="40" t="s">
        <v>1173</v>
      </c>
      <c r="L1418" s="29">
        <f>IF(K1418&lt;&gt;"",IFERROR(VLOOKUP(K1418,Rabattwerte_eintragen!$A$3:$C$24,3,FALSE),0),0)</f>
        <v>0</v>
      </c>
      <c r="M1418" s="58">
        <f>IF(H1418&lt;&gt;"",H1418*(1-L1418)+I1418*(1-VLOOKUP("A1",Rabattwerte_eintragen!$A$3:$C$26,3,FALSE)),"")</f>
        <v>37.700000000000003</v>
      </c>
      <c r="N1418" s="40"/>
      <c r="O1418" s="39" t="str">
        <f t="shared" si="25"/>
        <v>Artikel online anzeigen</v>
      </c>
      <c r="P1418" s="44"/>
      <c r="Q1418" s="49" t="s">
        <v>3772</v>
      </c>
      <c r="R1418" s="37"/>
      <c r="S1418" s="55"/>
      <c r="T1418" s="40" t="s">
        <v>1145</v>
      </c>
      <c r="U1418" s="63" t="s">
        <v>4699</v>
      </c>
    </row>
    <row r="1419" spans="1:21" x14ac:dyDescent="0.25">
      <c r="A1419" s="1">
        <v>13850</v>
      </c>
      <c r="B1419" s="46" t="s">
        <v>1850</v>
      </c>
      <c r="C1419" s="46" t="s">
        <v>2222</v>
      </c>
      <c r="D1419" s="46" t="s">
        <v>2313</v>
      </c>
      <c r="E1419" s="47" t="s">
        <v>1124</v>
      </c>
      <c r="F1419" s="47" t="s">
        <v>1125</v>
      </c>
      <c r="G1419" s="47">
        <v>851504</v>
      </c>
      <c r="H1419" s="57">
        <v>48.3</v>
      </c>
      <c r="I1419" s="60">
        <f>IF(R1419="UP",VLOOKUP($I$1,Änderungen!$F$1:$G$4,2,FALSE),IF(OR(ISERROR(FIND("NOVOS",B1419)),ISERROR(FIND("Design ",B1419))),IF(OR(ISERROR(FIND("thanos EVO",B1419)),ISERROR(FIND("Design ",B1419))),0,96.55),19.35))</f>
        <v>0</v>
      </c>
      <c r="J1419" s="40"/>
      <c r="K1419" s="40" t="s">
        <v>1173</v>
      </c>
      <c r="L1419" s="29">
        <f>IF(K1419&lt;&gt;"",IFERROR(VLOOKUP(K1419,Rabattwerte_eintragen!$A$3:$C$24,3,FALSE),0),0)</f>
        <v>0</v>
      </c>
      <c r="M1419" s="58">
        <f>IF(H1419&lt;&gt;"",H1419*(1-L1419)+I1419*(1-VLOOKUP("A1",Rabattwerte_eintragen!$A$3:$C$26,3,FALSE)),"")</f>
        <v>48.3</v>
      </c>
      <c r="N1419" s="40"/>
      <c r="O1419" s="39" t="str">
        <f t="shared" si="25"/>
        <v>Artikel online anzeigen</v>
      </c>
      <c r="P1419" s="44"/>
      <c r="Q1419" s="49" t="s">
        <v>3773</v>
      </c>
      <c r="R1419" s="37"/>
      <c r="S1419" s="55"/>
      <c r="T1419" s="40" t="s">
        <v>1145</v>
      </c>
      <c r="U1419" s="63" t="s">
        <v>4700</v>
      </c>
    </row>
    <row r="1420" spans="1:21" x14ac:dyDescent="0.25">
      <c r="A1420" s="1">
        <v>2455</v>
      </c>
      <c r="B1420" s="46" t="s">
        <v>751</v>
      </c>
      <c r="C1420" s="46" t="s">
        <v>2222</v>
      </c>
      <c r="D1420" s="46" t="s">
        <v>2313</v>
      </c>
      <c r="E1420" s="47" t="s">
        <v>1124</v>
      </c>
      <c r="F1420" s="47" t="s">
        <v>1125</v>
      </c>
      <c r="G1420" s="47">
        <v>78795</v>
      </c>
      <c r="H1420" s="57">
        <v>26.200000000000003</v>
      </c>
      <c r="I1420" s="60">
        <f>IF(R1420="UP",VLOOKUP($I$1,Änderungen!$F$1:$G$4,2,FALSE),IF(OR(ISERROR(FIND("NOVOS",B1420)),ISERROR(FIND("Design ",B1420))),IF(OR(ISERROR(FIND("thanos EVO",B1420)),ISERROR(FIND("Design ",B1420))),0,96.55),19.35))</f>
        <v>0</v>
      </c>
      <c r="J1420" s="40"/>
      <c r="K1420" s="40" t="s">
        <v>1173</v>
      </c>
      <c r="L1420" s="29">
        <f>IF(K1420&lt;&gt;"",IFERROR(VLOOKUP(K1420,Rabattwerte_eintragen!$A$3:$C$24,3,FALSE),0),0)</f>
        <v>0</v>
      </c>
      <c r="M1420" s="58">
        <f>IF(H1420&lt;&gt;"",H1420*(1-L1420)+I1420*(1-VLOOKUP("A1",Rabattwerte_eintragen!$A$3:$C$26,3,FALSE)),"")</f>
        <v>26.200000000000003</v>
      </c>
      <c r="N1420" s="40"/>
      <c r="O1420" s="39" t="str">
        <f t="shared" si="25"/>
        <v>Artikel online anzeigen</v>
      </c>
      <c r="P1420" s="44"/>
      <c r="Q1420" s="49" t="s">
        <v>3774</v>
      </c>
      <c r="R1420" s="37"/>
      <c r="S1420" s="55"/>
      <c r="T1420" s="40" t="s">
        <v>1145</v>
      </c>
      <c r="U1420" s="63" t="s">
        <v>4701</v>
      </c>
    </row>
    <row r="1421" spans="1:21" x14ac:dyDescent="0.25">
      <c r="A1421" s="1">
        <v>2457</v>
      </c>
      <c r="B1421" s="46" t="s">
        <v>1851</v>
      </c>
      <c r="C1421" s="46" t="s">
        <v>2222</v>
      </c>
      <c r="D1421" s="46" t="s">
        <v>2313</v>
      </c>
      <c r="E1421" s="47" t="s">
        <v>1124</v>
      </c>
      <c r="F1421" s="47" t="s">
        <v>1125</v>
      </c>
      <c r="G1421" s="47">
        <v>78801</v>
      </c>
      <c r="H1421" s="57">
        <v>31.5</v>
      </c>
      <c r="I1421" s="60">
        <f>IF(R1421="UP",VLOOKUP($I$1,Änderungen!$F$1:$G$4,2,FALSE),IF(OR(ISERROR(FIND("NOVOS",B1421)),ISERROR(FIND("Design ",B1421))),IF(OR(ISERROR(FIND("thanos EVO",B1421)),ISERROR(FIND("Design ",B1421))),0,96.55),19.35))</f>
        <v>0</v>
      </c>
      <c r="J1421" s="40"/>
      <c r="K1421" s="40" t="s">
        <v>1173</v>
      </c>
      <c r="L1421" s="29">
        <f>IF(K1421&lt;&gt;"",IFERROR(VLOOKUP(K1421,Rabattwerte_eintragen!$A$3:$C$24,3,FALSE),0),0)</f>
        <v>0</v>
      </c>
      <c r="M1421" s="58">
        <f>IF(H1421&lt;&gt;"",H1421*(1-L1421)+I1421*(1-VLOOKUP("A1",Rabattwerte_eintragen!$A$3:$C$26,3,FALSE)),"")</f>
        <v>31.5</v>
      </c>
      <c r="N1421" s="40"/>
      <c r="O1421" s="39" t="str">
        <f t="shared" si="25"/>
        <v>Artikel online anzeigen</v>
      </c>
      <c r="P1421" s="44"/>
      <c r="Q1421" s="49" t="s">
        <v>3775</v>
      </c>
      <c r="R1421" s="37"/>
      <c r="S1421" s="55"/>
      <c r="T1421" s="40" t="s">
        <v>1145</v>
      </c>
      <c r="U1421" s="63" t="s">
        <v>4702</v>
      </c>
    </row>
    <row r="1422" spans="1:21" x14ac:dyDescent="0.25">
      <c r="A1422" s="1">
        <v>2459</v>
      </c>
      <c r="B1422" s="46" t="s">
        <v>1852</v>
      </c>
      <c r="C1422" s="46" t="s">
        <v>2222</v>
      </c>
      <c r="D1422" s="46" t="s">
        <v>2313</v>
      </c>
      <c r="E1422" s="47" t="s">
        <v>1124</v>
      </c>
      <c r="F1422" s="47" t="s">
        <v>1125</v>
      </c>
      <c r="G1422" s="47">
        <v>78818</v>
      </c>
      <c r="H1422" s="57">
        <v>42.1</v>
      </c>
      <c r="I1422" s="60">
        <f>IF(R1422="UP",VLOOKUP($I$1,Änderungen!$F$1:$G$4,2,FALSE),IF(OR(ISERROR(FIND("NOVOS",B1422)),ISERROR(FIND("Design ",B1422))),IF(OR(ISERROR(FIND("thanos EVO",B1422)),ISERROR(FIND("Design ",B1422))),0,96.55),19.35))</f>
        <v>0</v>
      </c>
      <c r="J1422" s="40"/>
      <c r="K1422" s="40" t="s">
        <v>1173</v>
      </c>
      <c r="L1422" s="29">
        <f>IF(K1422&lt;&gt;"",IFERROR(VLOOKUP(K1422,Rabattwerte_eintragen!$A$3:$C$24,3,FALSE),0),0)</f>
        <v>0</v>
      </c>
      <c r="M1422" s="58">
        <f>IF(H1422&lt;&gt;"",H1422*(1-L1422)+I1422*(1-VLOOKUP("A1",Rabattwerte_eintragen!$A$3:$C$26,3,FALSE)),"")</f>
        <v>42.1</v>
      </c>
      <c r="N1422" s="40"/>
      <c r="O1422" s="39" t="str">
        <f t="shared" ref="O1422:O1485" si="26">IF(Q1422&lt;&gt;"",HYPERLINK(Q1422, "Artikel online anzeigen"),"")</f>
        <v>Artikel online anzeigen</v>
      </c>
      <c r="P1422" s="44"/>
      <c r="Q1422" s="49" t="s">
        <v>3776</v>
      </c>
      <c r="R1422" s="37"/>
      <c r="S1422" s="55"/>
      <c r="T1422" s="40" t="s">
        <v>1145</v>
      </c>
      <c r="U1422" s="63" t="s">
        <v>4703</v>
      </c>
    </row>
    <row r="1423" spans="1:21" x14ac:dyDescent="0.25">
      <c r="A1423" s="1">
        <v>2461</v>
      </c>
      <c r="B1423" s="46" t="s">
        <v>1853</v>
      </c>
      <c r="C1423" s="46" t="s">
        <v>2222</v>
      </c>
      <c r="D1423" s="46" t="s">
        <v>2313</v>
      </c>
      <c r="E1423" s="47" t="s">
        <v>1124</v>
      </c>
      <c r="F1423" s="47" t="s">
        <v>1125</v>
      </c>
      <c r="G1423" s="47">
        <v>78825</v>
      </c>
      <c r="H1423" s="57">
        <v>52.65</v>
      </c>
      <c r="I1423" s="60">
        <f>IF(R1423="UP",VLOOKUP($I$1,Änderungen!$F$1:$G$4,2,FALSE),IF(OR(ISERROR(FIND("NOVOS",B1423)),ISERROR(FIND("Design ",B1423))),IF(OR(ISERROR(FIND("thanos EVO",B1423)),ISERROR(FIND("Design ",B1423))),0,96.55),19.35))</f>
        <v>0</v>
      </c>
      <c r="J1423" s="40"/>
      <c r="K1423" s="40" t="s">
        <v>1173</v>
      </c>
      <c r="L1423" s="29">
        <f>IF(K1423&lt;&gt;"",IFERROR(VLOOKUP(K1423,Rabattwerte_eintragen!$A$3:$C$24,3,FALSE),0),0)</f>
        <v>0</v>
      </c>
      <c r="M1423" s="58">
        <f>IF(H1423&lt;&gt;"",H1423*(1-L1423)+I1423*(1-VLOOKUP("A1",Rabattwerte_eintragen!$A$3:$C$26,3,FALSE)),"")</f>
        <v>52.65</v>
      </c>
      <c r="N1423" s="40"/>
      <c r="O1423" s="39" t="str">
        <f t="shared" si="26"/>
        <v>Artikel online anzeigen</v>
      </c>
      <c r="P1423" s="44"/>
      <c r="Q1423" s="49" t="s">
        <v>3777</v>
      </c>
      <c r="R1423" s="37"/>
      <c r="S1423" s="55"/>
      <c r="T1423" s="40" t="s">
        <v>1145</v>
      </c>
      <c r="U1423" s="63" t="s">
        <v>4704</v>
      </c>
    </row>
    <row r="1424" spans="1:21" x14ac:dyDescent="0.25">
      <c r="A1424" s="1">
        <v>2484</v>
      </c>
      <c r="B1424" s="46" t="s">
        <v>754</v>
      </c>
      <c r="C1424" s="46" t="s">
        <v>2222</v>
      </c>
      <c r="D1424" s="46" t="s">
        <v>2313</v>
      </c>
      <c r="E1424" s="47" t="s">
        <v>1124</v>
      </c>
      <c r="F1424" s="47" t="s">
        <v>1125</v>
      </c>
      <c r="G1424" s="47">
        <v>78993</v>
      </c>
      <c r="H1424" s="57">
        <v>31.150000000000002</v>
      </c>
      <c r="I1424" s="60">
        <f>IF(R1424="UP",VLOOKUP($I$1,Änderungen!$F$1:$G$4,2,FALSE),IF(OR(ISERROR(FIND("NOVOS",B1424)),ISERROR(FIND("Design ",B1424))),IF(OR(ISERROR(FIND("thanos EVO",B1424)),ISERROR(FIND("Design ",B1424))),0,96.55),19.35))</f>
        <v>0</v>
      </c>
      <c r="J1424" s="40"/>
      <c r="K1424" s="40" t="s">
        <v>1173</v>
      </c>
      <c r="L1424" s="29">
        <f>IF(K1424&lt;&gt;"",IFERROR(VLOOKUP(K1424,Rabattwerte_eintragen!$A$3:$C$24,3,FALSE),0),0)</f>
        <v>0</v>
      </c>
      <c r="M1424" s="58">
        <f>IF(H1424&lt;&gt;"",H1424*(1-L1424)+I1424*(1-VLOOKUP("A1",Rabattwerte_eintragen!$A$3:$C$26,3,FALSE)),"")</f>
        <v>31.150000000000002</v>
      </c>
      <c r="N1424" s="40"/>
      <c r="O1424" s="39" t="str">
        <f t="shared" si="26"/>
        <v>Artikel online anzeigen</v>
      </c>
      <c r="P1424" s="44"/>
      <c r="Q1424" s="49" t="s">
        <v>3778</v>
      </c>
      <c r="R1424" s="37"/>
      <c r="S1424" s="55"/>
      <c r="T1424" s="40" t="s">
        <v>1145</v>
      </c>
      <c r="U1424" s="63" t="s">
        <v>4705</v>
      </c>
    </row>
    <row r="1425" spans="1:21" x14ac:dyDescent="0.25">
      <c r="A1425" s="1">
        <v>2486</v>
      </c>
      <c r="B1425" s="46" t="s">
        <v>1854</v>
      </c>
      <c r="C1425" s="46" t="s">
        <v>2222</v>
      </c>
      <c r="D1425" s="46" t="s">
        <v>2313</v>
      </c>
      <c r="E1425" s="47" t="s">
        <v>1124</v>
      </c>
      <c r="F1425" s="47" t="s">
        <v>1125</v>
      </c>
      <c r="G1425" s="47">
        <v>79006</v>
      </c>
      <c r="H1425" s="57">
        <v>36.450000000000003</v>
      </c>
      <c r="I1425" s="60">
        <f>IF(R1425="UP",VLOOKUP($I$1,Änderungen!$F$1:$G$4,2,FALSE),IF(OR(ISERROR(FIND("NOVOS",B1425)),ISERROR(FIND("Design ",B1425))),IF(OR(ISERROR(FIND("thanos EVO",B1425)),ISERROR(FIND("Design ",B1425))),0,96.55),19.35))</f>
        <v>0</v>
      </c>
      <c r="J1425" s="40"/>
      <c r="K1425" s="40" t="s">
        <v>1173</v>
      </c>
      <c r="L1425" s="29">
        <f>IF(K1425&lt;&gt;"",IFERROR(VLOOKUP(K1425,Rabattwerte_eintragen!$A$3:$C$24,3,FALSE),0),0)</f>
        <v>0</v>
      </c>
      <c r="M1425" s="58">
        <f>IF(H1425&lt;&gt;"",H1425*(1-L1425)+I1425*(1-VLOOKUP("A1",Rabattwerte_eintragen!$A$3:$C$26,3,FALSE)),"")</f>
        <v>36.450000000000003</v>
      </c>
      <c r="N1425" s="40"/>
      <c r="O1425" s="39" t="str">
        <f t="shared" si="26"/>
        <v>Artikel online anzeigen</v>
      </c>
      <c r="P1425" s="44"/>
      <c r="Q1425" s="49" t="s">
        <v>3779</v>
      </c>
      <c r="R1425" s="37"/>
      <c r="S1425" s="55"/>
      <c r="T1425" s="40" t="s">
        <v>1145</v>
      </c>
      <c r="U1425" s="63" t="s">
        <v>4706</v>
      </c>
    </row>
    <row r="1426" spans="1:21" x14ac:dyDescent="0.25">
      <c r="A1426" s="1">
        <v>2487</v>
      </c>
      <c r="B1426" s="46" t="s">
        <v>1855</v>
      </c>
      <c r="C1426" s="46" t="s">
        <v>2222</v>
      </c>
      <c r="D1426" s="46" t="s">
        <v>2313</v>
      </c>
      <c r="E1426" s="47" t="s">
        <v>1124</v>
      </c>
      <c r="F1426" s="47" t="s">
        <v>1125</v>
      </c>
      <c r="G1426" s="47">
        <v>79013</v>
      </c>
      <c r="H1426" s="57">
        <v>47.05</v>
      </c>
      <c r="I1426" s="60">
        <f>IF(R1426="UP",VLOOKUP($I$1,Änderungen!$F$1:$G$4,2,FALSE),IF(OR(ISERROR(FIND("NOVOS",B1426)),ISERROR(FIND("Design ",B1426))),IF(OR(ISERROR(FIND("thanos EVO",B1426)),ISERROR(FIND("Design ",B1426))),0,96.55),19.35))</f>
        <v>0</v>
      </c>
      <c r="J1426" s="40"/>
      <c r="K1426" s="40" t="s">
        <v>1173</v>
      </c>
      <c r="L1426" s="29">
        <f>IF(K1426&lt;&gt;"",IFERROR(VLOOKUP(K1426,Rabattwerte_eintragen!$A$3:$C$24,3,FALSE),0),0)</f>
        <v>0</v>
      </c>
      <c r="M1426" s="58">
        <f>IF(H1426&lt;&gt;"",H1426*(1-L1426)+I1426*(1-VLOOKUP("A1",Rabattwerte_eintragen!$A$3:$C$26,3,FALSE)),"")</f>
        <v>47.05</v>
      </c>
      <c r="N1426" s="40"/>
      <c r="O1426" s="39" t="str">
        <f t="shared" si="26"/>
        <v>Artikel online anzeigen</v>
      </c>
      <c r="P1426" s="44"/>
      <c r="Q1426" s="49" t="s">
        <v>3780</v>
      </c>
      <c r="R1426" s="37"/>
      <c r="S1426" s="55"/>
      <c r="T1426" s="40" t="s">
        <v>1145</v>
      </c>
      <c r="U1426" s="63" t="s">
        <v>4707</v>
      </c>
    </row>
    <row r="1427" spans="1:21" x14ac:dyDescent="0.25">
      <c r="A1427" s="1">
        <v>13847</v>
      </c>
      <c r="B1427" s="46" t="s">
        <v>1856</v>
      </c>
      <c r="C1427" s="46" t="s">
        <v>2222</v>
      </c>
      <c r="D1427" s="46" t="s">
        <v>2313</v>
      </c>
      <c r="E1427" s="47" t="s">
        <v>1124</v>
      </c>
      <c r="F1427" s="47" t="s">
        <v>1125</v>
      </c>
      <c r="G1427" s="47">
        <v>851500</v>
      </c>
      <c r="H1427" s="57">
        <v>57.599999999999994</v>
      </c>
      <c r="I1427" s="60">
        <f>IF(R1427="UP",VLOOKUP($I$1,Änderungen!$F$1:$G$4,2,FALSE),IF(OR(ISERROR(FIND("NOVOS",B1427)),ISERROR(FIND("Design ",B1427))),IF(OR(ISERROR(FIND("thanos EVO",B1427)),ISERROR(FIND("Design ",B1427))),0,96.55),19.35))</f>
        <v>0</v>
      </c>
      <c r="J1427" s="40"/>
      <c r="K1427" s="40" t="s">
        <v>1173</v>
      </c>
      <c r="L1427" s="29">
        <f>IF(K1427&lt;&gt;"",IFERROR(VLOOKUP(K1427,Rabattwerte_eintragen!$A$3:$C$24,3,FALSE),0),0)</f>
        <v>0</v>
      </c>
      <c r="M1427" s="58">
        <f>IF(H1427&lt;&gt;"",H1427*(1-L1427)+I1427*(1-VLOOKUP("A1",Rabattwerte_eintragen!$A$3:$C$26,3,FALSE)),"")</f>
        <v>57.599999999999994</v>
      </c>
      <c r="N1427" s="40"/>
      <c r="O1427" s="39" t="str">
        <f t="shared" si="26"/>
        <v>Artikel online anzeigen</v>
      </c>
      <c r="P1427" s="44"/>
      <c r="Q1427" s="49" t="s">
        <v>3781</v>
      </c>
      <c r="R1427" s="37"/>
      <c r="S1427" s="55"/>
      <c r="T1427" s="40" t="s">
        <v>1145</v>
      </c>
      <c r="U1427" s="63" t="s">
        <v>4708</v>
      </c>
    </row>
    <row r="1428" spans="1:21" x14ac:dyDescent="0.25">
      <c r="A1428" s="1">
        <v>729</v>
      </c>
      <c r="B1428" s="46" t="s">
        <v>1857</v>
      </c>
      <c r="C1428" s="46" t="s">
        <v>2222</v>
      </c>
      <c r="D1428" s="46" t="s">
        <v>2313</v>
      </c>
      <c r="E1428" s="47" t="s">
        <v>1124</v>
      </c>
      <c r="F1428" s="47" t="s">
        <v>1125</v>
      </c>
      <c r="G1428" s="47">
        <v>95563</v>
      </c>
      <c r="H1428" s="57">
        <v>27.349999999999998</v>
      </c>
      <c r="I1428" s="60">
        <f>IF(R1428="UP",VLOOKUP($I$1,Änderungen!$F$1:$G$4,2,FALSE),IF(OR(ISERROR(FIND("NOVOS",B1428)),ISERROR(FIND("Design ",B1428))),IF(OR(ISERROR(FIND("thanos EVO",B1428)),ISERROR(FIND("Design ",B1428))),0,96.55),19.35))</f>
        <v>0</v>
      </c>
      <c r="J1428" s="40"/>
      <c r="K1428" s="40" t="s">
        <v>1173</v>
      </c>
      <c r="L1428" s="29">
        <f>IF(K1428&lt;&gt;"",IFERROR(VLOOKUP(K1428,Rabattwerte_eintragen!$A$3:$C$24,3,FALSE),0),0)</f>
        <v>0</v>
      </c>
      <c r="M1428" s="58">
        <f>IF(H1428&lt;&gt;"",H1428*(1-L1428)+I1428*(1-VLOOKUP("A1",Rabattwerte_eintragen!$A$3:$C$26,3,FALSE)),"")</f>
        <v>27.349999999999998</v>
      </c>
      <c r="N1428" s="40"/>
      <c r="O1428" s="39" t="str">
        <f t="shared" si="26"/>
        <v>Artikel online anzeigen</v>
      </c>
      <c r="P1428" s="44"/>
      <c r="Q1428" s="49" t="s">
        <v>3782</v>
      </c>
      <c r="R1428" s="37"/>
      <c r="S1428" s="55"/>
      <c r="T1428" s="40" t="s">
        <v>1145</v>
      </c>
      <c r="U1428" s="63" t="s">
        <v>4709</v>
      </c>
    </row>
    <row r="1429" spans="1:21" x14ac:dyDescent="0.25">
      <c r="A1429" s="1">
        <v>732</v>
      </c>
      <c r="B1429" s="46" t="s">
        <v>1858</v>
      </c>
      <c r="C1429" s="46" t="s">
        <v>2222</v>
      </c>
      <c r="D1429" s="46" t="s">
        <v>2313</v>
      </c>
      <c r="E1429" s="47" t="s">
        <v>1124</v>
      </c>
      <c r="F1429" s="47" t="s">
        <v>1125</v>
      </c>
      <c r="G1429" s="47">
        <v>96133</v>
      </c>
      <c r="H1429" s="57">
        <v>42.800000000000004</v>
      </c>
      <c r="I1429" s="60">
        <f>IF(R1429="UP",VLOOKUP($I$1,Änderungen!$F$1:$G$4,2,FALSE),IF(OR(ISERROR(FIND("NOVOS",B1429)),ISERROR(FIND("Design ",B1429))),IF(OR(ISERROR(FIND("thanos EVO",B1429)),ISERROR(FIND("Design ",B1429))),0,96.55),19.35))</f>
        <v>0</v>
      </c>
      <c r="J1429" s="40"/>
      <c r="K1429" s="40" t="s">
        <v>1173</v>
      </c>
      <c r="L1429" s="29">
        <f>IF(K1429&lt;&gt;"",IFERROR(VLOOKUP(K1429,Rabattwerte_eintragen!$A$3:$C$24,3,FALSE),0),0)</f>
        <v>0</v>
      </c>
      <c r="M1429" s="58">
        <f>IF(H1429&lt;&gt;"",H1429*(1-L1429)+I1429*(1-VLOOKUP("A1",Rabattwerte_eintragen!$A$3:$C$26,3,FALSE)),"")</f>
        <v>42.800000000000004</v>
      </c>
      <c r="N1429" s="40"/>
      <c r="O1429" s="39" t="str">
        <f t="shared" si="26"/>
        <v>Artikel online anzeigen</v>
      </c>
      <c r="P1429" s="44"/>
      <c r="Q1429" s="49" t="s">
        <v>3783</v>
      </c>
      <c r="R1429" s="37"/>
      <c r="S1429" s="55"/>
      <c r="T1429" s="40" t="s">
        <v>1145</v>
      </c>
      <c r="U1429" s="63" t="s">
        <v>4709</v>
      </c>
    </row>
    <row r="1430" spans="1:21" x14ac:dyDescent="0.25">
      <c r="A1430" s="1">
        <v>787</v>
      </c>
      <c r="B1430" s="46" t="s">
        <v>1859</v>
      </c>
      <c r="C1430" s="46" t="s">
        <v>2222</v>
      </c>
      <c r="D1430" s="46" t="s">
        <v>2313</v>
      </c>
      <c r="E1430" s="47" t="s">
        <v>1124</v>
      </c>
      <c r="F1430" s="47" t="s">
        <v>1125</v>
      </c>
      <c r="G1430" s="47">
        <v>96140</v>
      </c>
      <c r="H1430" s="57">
        <v>73.600000000000009</v>
      </c>
      <c r="I1430" s="60">
        <f>IF(R1430="UP",VLOOKUP($I$1,Änderungen!$F$1:$G$4,2,FALSE),IF(OR(ISERROR(FIND("NOVOS",B1430)),ISERROR(FIND("Design ",B1430))),IF(OR(ISERROR(FIND("thanos EVO",B1430)),ISERROR(FIND("Design ",B1430))),0,96.55),19.35))</f>
        <v>0</v>
      </c>
      <c r="J1430" s="40"/>
      <c r="K1430" s="40" t="s">
        <v>1173</v>
      </c>
      <c r="L1430" s="29">
        <f>IF(K1430&lt;&gt;"",IFERROR(VLOOKUP(K1430,Rabattwerte_eintragen!$A$3:$C$24,3,FALSE),0),0)</f>
        <v>0</v>
      </c>
      <c r="M1430" s="58">
        <f>IF(H1430&lt;&gt;"",H1430*(1-L1430)+I1430*(1-VLOOKUP("A1",Rabattwerte_eintragen!$A$3:$C$26,3,FALSE)),"")</f>
        <v>73.600000000000009</v>
      </c>
      <c r="N1430" s="40"/>
      <c r="O1430" s="39" t="str">
        <f t="shared" si="26"/>
        <v>Artikel online anzeigen</v>
      </c>
      <c r="P1430" s="44"/>
      <c r="Q1430" s="49" t="s">
        <v>3784</v>
      </c>
      <c r="R1430" s="37"/>
      <c r="S1430" s="55"/>
      <c r="T1430" s="40" t="s">
        <v>1145</v>
      </c>
      <c r="U1430" s="63" t="s">
        <v>4710</v>
      </c>
    </row>
    <row r="1431" spans="1:21" x14ac:dyDescent="0.25">
      <c r="A1431" s="1">
        <v>790</v>
      </c>
      <c r="B1431" s="46" t="s">
        <v>1860</v>
      </c>
      <c r="C1431" s="46" t="s">
        <v>2222</v>
      </c>
      <c r="D1431" s="46" t="s">
        <v>2313</v>
      </c>
      <c r="E1431" s="47" t="s">
        <v>1124</v>
      </c>
      <c r="F1431" s="47" t="s">
        <v>1125</v>
      </c>
      <c r="G1431" s="47">
        <v>96157</v>
      </c>
      <c r="H1431" s="57">
        <v>104.39999999999999</v>
      </c>
      <c r="I1431" s="60">
        <f>IF(R1431="UP",VLOOKUP($I$1,Änderungen!$F$1:$G$4,2,FALSE),IF(OR(ISERROR(FIND("NOVOS",B1431)),ISERROR(FIND("Design ",B1431))),IF(OR(ISERROR(FIND("thanos EVO",B1431)),ISERROR(FIND("Design ",B1431))),0,96.55),19.35))</f>
        <v>0</v>
      </c>
      <c r="J1431" s="40"/>
      <c r="K1431" s="40" t="s">
        <v>1173</v>
      </c>
      <c r="L1431" s="29">
        <f>IF(K1431&lt;&gt;"",IFERROR(VLOOKUP(K1431,Rabattwerte_eintragen!$A$3:$C$24,3,FALSE),0),0)</f>
        <v>0</v>
      </c>
      <c r="M1431" s="58">
        <f>IF(H1431&lt;&gt;"",H1431*(1-L1431)+I1431*(1-VLOOKUP("A1",Rabattwerte_eintragen!$A$3:$C$26,3,FALSE)),"")</f>
        <v>104.39999999999999</v>
      </c>
      <c r="N1431" s="40"/>
      <c r="O1431" s="39" t="str">
        <f t="shared" si="26"/>
        <v>Artikel online anzeigen</v>
      </c>
      <c r="P1431" s="44"/>
      <c r="Q1431" s="49" t="s">
        <v>3785</v>
      </c>
      <c r="R1431" s="37"/>
      <c r="S1431" s="55"/>
      <c r="T1431" s="40" t="s">
        <v>1145</v>
      </c>
      <c r="U1431" s="63" t="s">
        <v>4711</v>
      </c>
    </row>
    <row r="1432" spans="1:21" x14ac:dyDescent="0.25">
      <c r="A1432" s="1">
        <v>2391</v>
      </c>
      <c r="B1432" s="46" t="s">
        <v>1861</v>
      </c>
      <c r="C1432" s="46" t="s">
        <v>2222</v>
      </c>
      <c r="D1432" s="46" t="s">
        <v>2313</v>
      </c>
      <c r="E1432" s="47" t="s">
        <v>1124</v>
      </c>
      <c r="F1432" s="47" t="s">
        <v>1125</v>
      </c>
      <c r="G1432" s="47">
        <v>97185</v>
      </c>
      <c r="H1432" s="57">
        <v>30.25</v>
      </c>
      <c r="I1432" s="60">
        <f>IF(R1432="UP",VLOOKUP($I$1,Änderungen!$F$1:$G$4,2,FALSE),IF(OR(ISERROR(FIND("NOVOS",B1432)),ISERROR(FIND("Design ",B1432))),IF(OR(ISERROR(FIND("thanos EVO",B1432)),ISERROR(FIND("Design ",B1432))),0,96.55),19.35))</f>
        <v>0</v>
      </c>
      <c r="J1432" s="40"/>
      <c r="K1432" s="40" t="s">
        <v>1173</v>
      </c>
      <c r="L1432" s="29">
        <f>IF(K1432&lt;&gt;"",IFERROR(VLOOKUP(K1432,Rabattwerte_eintragen!$A$3:$C$24,3,FALSE),0),0)</f>
        <v>0</v>
      </c>
      <c r="M1432" s="58">
        <f>IF(H1432&lt;&gt;"",H1432*(1-L1432)+I1432*(1-VLOOKUP("A1",Rabattwerte_eintragen!$A$3:$C$26,3,FALSE)),"")</f>
        <v>30.25</v>
      </c>
      <c r="N1432" s="40"/>
      <c r="O1432" s="39" t="str">
        <f t="shared" si="26"/>
        <v>Artikel online anzeigen</v>
      </c>
      <c r="P1432" s="44"/>
      <c r="Q1432" s="49" t="s">
        <v>3786</v>
      </c>
      <c r="R1432" s="37"/>
      <c r="S1432" s="55"/>
      <c r="T1432" s="40" t="s">
        <v>1145</v>
      </c>
      <c r="U1432" s="63" t="s">
        <v>4712</v>
      </c>
    </row>
    <row r="1433" spans="1:21" x14ac:dyDescent="0.25">
      <c r="A1433" s="1">
        <v>2393</v>
      </c>
      <c r="B1433" s="46" t="s">
        <v>1862</v>
      </c>
      <c r="C1433" s="46" t="s">
        <v>2222</v>
      </c>
      <c r="D1433" s="46" t="s">
        <v>2313</v>
      </c>
      <c r="E1433" s="47" t="s">
        <v>1124</v>
      </c>
      <c r="F1433" s="47" t="s">
        <v>1125</v>
      </c>
      <c r="G1433" s="47">
        <v>97208</v>
      </c>
      <c r="H1433" s="57">
        <v>45.650000000000006</v>
      </c>
      <c r="I1433" s="60">
        <f>IF(R1433="UP",VLOOKUP($I$1,Änderungen!$F$1:$G$4,2,FALSE),IF(OR(ISERROR(FIND("NOVOS",B1433)),ISERROR(FIND("Design ",B1433))),IF(OR(ISERROR(FIND("thanos EVO",B1433)),ISERROR(FIND("Design ",B1433))),0,96.55),19.35))</f>
        <v>0</v>
      </c>
      <c r="J1433" s="40"/>
      <c r="K1433" s="40" t="s">
        <v>1173</v>
      </c>
      <c r="L1433" s="29">
        <f>IF(K1433&lt;&gt;"",IFERROR(VLOOKUP(K1433,Rabattwerte_eintragen!$A$3:$C$24,3,FALSE),0),0)</f>
        <v>0</v>
      </c>
      <c r="M1433" s="58">
        <f>IF(H1433&lt;&gt;"",H1433*(1-L1433)+I1433*(1-VLOOKUP("A1",Rabattwerte_eintragen!$A$3:$C$26,3,FALSE)),"")</f>
        <v>45.650000000000006</v>
      </c>
      <c r="N1433" s="40"/>
      <c r="O1433" s="39" t="str">
        <f t="shared" si="26"/>
        <v>Artikel online anzeigen</v>
      </c>
      <c r="P1433" s="44"/>
      <c r="Q1433" s="49" t="s">
        <v>3787</v>
      </c>
      <c r="R1433" s="37"/>
      <c r="S1433" s="55"/>
      <c r="T1433" s="40" t="s">
        <v>1145</v>
      </c>
      <c r="U1433" s="63" t="s">
        <v>4713</v>
      </c>
    </row>
    <row r="1434" spans="1:21" x14ac:dyDescent="0.25">
      <c r="A1434" s="1">
        <v>2394</v>
      </c>
      <c r="B1434" s="46" t="s">
        <v>1863</v>
      </c>
      <c r="C1434" s="46" t="s">
        <v>2222</v>
      </c>
      <c r="D1434" s="46" t="s">
        <v>2313</v>
      </c>
      <c r="E1434" s="47" t="s">
        <v>1124</v>
      </c>
      <c r="F1434" s="47" t="s">
        <v>1125</v>
      </c>
      <c r="G1434" s="47">
        <v>97215</v>
      </c>
      <c r="H1434" s="57">
        <v>76.5</v>
      </c>
      <c r="I1434" s="60">
        <f>IF(R1434="UP",VLOOKUP($I$1,Änderungen!$F$1:$G$4,2,FALSE),IF(OR(ISERROR(FIND("NOVOS",B1434)),ISERROR(FIND("Design ",B1434))),IF(OR(ISERROR(FIND("thanos EVO",B1434)),ISERROR(FIND("Design ",B1434))),0,96.55),19.35))</f>
        <v>0</v>
      </c>
      <c r="J1434" s="40"/>
      <c r="K1434" s="40" t="s">
        <v>1173</v>
      </c>
      <c r="L1434" s="29">
        <f>IF(K1434&lt;&gt;"",IFERROR(VLOOKUP(K1434,Rabattwerte_eintragen!$A$3:$C$24,3,FALSE),0),0)</f>
        <v>0</v>
      </c>
      <c r="M1434" s="58">
        <f>IF(H1434&lt;&gt;"",H1434*(1-L1434)+I1434*(1-VLOOKUP("A1",Rabattwerte_eintragen!$A$3:$C$26,3,FALSE)),"")</f>
        <v>76.5</v>
      </c>
      <c r="N1434" s="40"/>
      <c r="O1434" s="39" t="str">
        <f t="shared" si="26"/>
        <v>Artikel online anzeigen</v>
      </c>
      <c r="P1434" s="44"/>
      <c r="Q1434" s="49" t="s">
        <v>3788</v>
      </c>
      <c r="R1434" s="37"/>
      <c r="S1434" s="55"/>
      <c r="T1434" s="40" t="s">
        <v>1145</v>
      </c>
      <c r="U1434" s="63" t="s">
        <v>4714</v>
      </c>
    </row>
    <row r="1435" spans="1:21" x14ac:dyDescent="0.25">
      <c r="A1435" s="1">
        <v>2396</v>
      </c>
      <c r="B1435" s="46" t="s">
        <v>1864</v>
      </c>
      <c r="C1435" s="46" t="s">
        <v>2222</v>
      </c>
      <c r="D1435" s="46" t="s">
        <v>2313</v>
      </c>
      <c r="E1435" s="47" t="s">
        <v>1124</v>
      </c>
      <c r="F1435" s="47" t="s">
        <v>1125</v>
      </c>
      <c r="G1435" s="47">
        <v>97222</v>
      </c>
      <c r="H1435" s="57">
        <v>107.30000000000001</v>
      </c>
      <c r="I1435" s="60">
        <f>IF(R1435="UP",VLOOKUP($I$1,Änderungen!$F$1:$G$4,2,FALSE),IF(OR(ISERROR(FIND("NOVOS",B1435)),ISERROR(FIND("Design ",B1435))),IF(OR(ISERROR(FIND("thanos EVO",B1435)),ISERROR(FIND("Design ",B1435))),0,96.55),19.35))</f>
        <v>0</v>
      </c>
      <c r="J1435" s="40"/>
      <c r="K1435" s="40" t="s">
        <v>1173</v>
      </c>
      <c r="L1435" s="29">
        <f>IF(K1435&lt;&gt;"",IFERROR(VLOOKUP(K1435,Rabattwerte_eintragen!$A$3:$C$24,3,FALSE),0),0)</f>
        <v>0</v>
      </c>
      <c r="M1435" s="58">
        <f>IF(H1435&lt;&gt;"",H1435*(1-L1435)+I1435*(1-VLOOKUP("A1",Rabattwerte_eintragen!$A$3:$C$26,3,FALSE)),"")</f>
        <v>107.30000000000001</v>
      </c>
      <c r="N1435" s="40"/>
      <c r="O1435" s="39" t="str">
        <f t="shared" si="26"/>
        <v>Artikel online anzeigen</v>
      </c>
      <c r="P1435" s="44"/>
      <c r="Q1435" s="49" t="s">
        <v>3789</v>
      </c>
      <c r="R1435" s="37"/>
      <c r="S1435" s="55"/>
      <c r="T1435" s="40" t="s">
        <v>1145</v>
      </c>
      <c r="U1435" s="63" t="s">
        <v>4715</v>
      </c>
    </row>
    <row r="1436" spans="1:21" x14ac:dyDescent="0.25">
      <c r="A1436" s="1">
        <v>2426</v>
      </c>
      <c r="B1436" s="46" t="s">
        <v>1865</v>
      </c>
      <c r="C1436" s="46" t="s">
        <v>2222</v>
      </c>
      <c r="D1436" s="46" t="s">
        <v>2313</v>
      </c>
      <c r="E1436" s="47" t="s">
        <v>1124</v>
      </c>
      <c r="F1436" s="47" t="s">
        <v>1125</v>
      </c>
      <c r="G1436" s="47">
        <v>91633</v>
      </c>
      <c r="H1436" s="57">
        <v>34.85</v>
      </c>
      <c r="I1436" s="60">
        <f>IF(R1436="UP",VLOOKUP($I$1,Änderungen!$F$1:$G$4,2,FALSE),IF(OR(ISERROR(FIND("NOVOS",B1436)),ISERROR(FIND("Design ",B1436))),IF(OR(ISERROR(FIND("thanos EVO",B1436)),ISERROR(FIND("Design ",B1436))),0,96.55),19.35))</f>
        <v>0</v>
      </c>
      <c r="J1436" s="40"/>
      <c r="K1436" s="40" t="s">
        <v>1173</v>
      </c>
      <c r="L1436" s="29">
        <f>IF(K1436&lt;&gt;"",IFERROR(VLOOKUP(K1436,Rabattwerte_eintragen!$A$3:$C$24,3,FALSE),0),0)</f>
        <v>0</v>
      </c>
      <c r="M1436" s="58">
        <f>IF(H1436&lt;&gt;"",H1436*(1-L1436)+I1436*(1-VLOOKUP("A1",Rabattwerte_eintragen!$A$3:$C$26,3,FALSE)),"")</f>
        <v>34.85</v>
      </c>
      <c r="N1436" s="40"/>
      <c r="O1436" s="39" t="str">
        <f t="shared" si="26"/>
        <v>Artikel online anzeigen</v>
      </c>
      <c r="P1436" s="44"/>
      <c r="Q1436" s="49" t="s">
        <v>3790</v>
      </c>
      <c r="R1436" s="37"/>
      <c r="S1436" s="55"/>
      <c r="T1436" s="40" t="s">
        <v>1145</v>
      </c>
      <c r="U1436" s="63" t="s">
        <v>4716</v>
      </c>
    </row>
    <row r="1437" spans="1:21" x14ac:dyDescent="0.25">
      <c r="A1437" s="1">
        <v>2427</v>
      </c>
      <c r="B1437" s="46" t="s">
        <v>1866</v>
      </c>
      <c r="C1437" s="46" t="s">
        <v>2222</v>
      </c>
      <c r="D1437" s="46" t="s">
        <v>2313</v>
      </c>
      <c r="E1437" s="47" t="s">
        <v>1124</v>
      </c>
      <c r="F1437" s="47" t="s">
        <v>1125</v>
      </c>
      <c r="G1437" s="47">
        <v>91640</v>
      </c>
      <c r="H1437" s="57">
        <v>50.25</v>
      </c>
      <c r="I1437" s="60">
        <f>IF(R1437="UP",VLOOKUP($I$1,Änderungen!$F$1:$G$4,2,FALSE),IF(OR(ISERROR(FIND("NOVOS",B1437)),ISERROR(FIND("Design ",B1437))),IF(OR(ISERROR(FIND("thanos EVO",B1437)),ISERROR(FIND("Design ",B1437))),0,96.55),19.35))</f>
        <v>0</v>
      </c>
      <c r="J1437" s="40"/>
      <c r="K1437" s="40" t="s">
        <v>1173</v>
      </c>
      <c r="L1437" s="29">
        <f>IF(K1437&lt;&gt;"",IFERROR(VLOOKUP(K1437,Rabattwerte_eintragen!$A$3:$C$24,3,FALSE),0),0)</f>
        <v>0</v>
      </c>
      <c r="M1437" s="58">
        <f>IF(H1437&lt;&gt;"",H1437*(1-L1437)+I1437*(1-VLOOKUP("A1",Rabattwerte_eintragen!$A$3:$C$26,3,FALSE)),"")</f>
        <v>50.25</v>
      </c>
      <c r="N1437" s="40"/>
      <c r="O1437" s="39" t="str">
        <f t="shared" si="26"/>
        <v>Artikel online anzeigen</v>
      </c>
      <c r="P1437" s="44"/>
      <c r="Q1437" s="49" t="s">
        <v>3791</v>
      </c>
      <c r="R1437" s="37"/>
      <c r="S1437" s="55"/>
      <c r="T1437" s="40" t="s">
        <v>1145</v>
      </c>
      <c r="U1437" s="63" t="s">
        <v>4717</v>
      </c>
    </row>
    <row r="1438" spans="1:21" x14ac:dyDescent="0.25">
      <c r="A1438" s="1">
        <v>2429</v>
      </c>
      <c r="B1438" s="46" t="s">
        <v>1867</v>
      </c>
      <c r="C1438" s="46" t="s">
        <v>2222</v>
      </c>
      <c r="D1438" s="46" t="s">
        <v>2313</v>
      </c>
      <c r="E1438" s="47" t="s">
        <v>1124</v>
      </c>
      <c r="F1438" s="47" t="s">
        <v>1125</v>
      </c>
      <c r="G1438" s="47">
        <v>91657</v>
      </c>
      <c r="H1438" s="57">
        <v>81.099999999999994</v>
      </c>
      <c r="I1438" s="60">
        <f>IF(R1438="UP",VLOOKUP($I$1,Änderungen!$F$1:$G$4,2,FALSE),IF(OR(ISERROR(FIND("NOVOS",B1438)),ISERROR(FIND("Design ",B1438))),IF(OR(ISERROR(FIND("thanos EVO",B1438)),ISERROR(FIND("Design ",B1438))),0,96.55),19.35))</f>
        <v>0</v>
      </c>
      <c r="J1438" s="40"/>
      <c r="K1438" s="40" t="s">
        <v>1173</v>
      </c>
      <c r="L1438" s="29">
        <f>IF(K1438&lt;&gt;"",IFERROR(VLOOKUP(K1438,Rabattwerte_eintragen!$A$3:$C$24,3,FALSE),0),0)</f>
        <v>0</v>
      </c>
      <c r="M1438" s="58">
        <f>IF(H1438&lt;&gt;"",H1438*(1-L1438)+I1438*(1-VLOOKUP("A1",Rabattwerte_eintragen!$A$3:$C$26,3,FALSE)),"")</f>
        <v>81.099999999999994</v>
      </c>
      <c r="N1438" s="40"/>
      <c r="O1438" s="39" t="str">
        <f t="shared" si="26"/>
        <v>Artikel online anzeigen</v>
      </c>
      <c r="P1438" s="44"/>
      <c r="Q1438" s="49" t="s">
        <v>3792</v>
      </c>
      <c r="R1438" s="37"/>
      <c r="S1438" s="55"/>
      <c r="T1438" s="40" t="s">
        <v>1145</v>
      </c>
      <c r="U1438" s="63" t="s">
        <v>4718</v>
      </c>
    </row>
    <row r="1439" spans="1:21" x14ac:dyDescent="0.25">
      <c r="A1439" s="1">
        <v>2432</v>
      </c>
      <c r="B1439" s="46" t="s">
        <v>1868</v>
      </c>
      <c r="C1439" s="46" t="s">
        <v>2222</v>
      </c>
      <c r="D1439" s="46" t="s">
        <v>2313</v>
      </c>
      <c r="E1439" s="47" t="s">
        <v>1124</v>
      </c>
      <c r="F1439" s="47" t="s">
        <v>1125</v>
      </c>
      <c r="G1439" s="47">
        <v>91664</v>
      </c>
      <c r="H1439" s="57">
        <v>111.89999999999999</v>
      </c>
      <c r="I1439" s="60">
        <f>IF(R1439="UP",VLOOKUP($I$1,Änderungen!$F$1:$G$4,2,FALSE),IF(OR(ISERROR(FIND("NOVOS",B1439)),ISERROR(FIND("Design ",B1439))),IF(OR(ISERROR(FIND("thanos EVO",B1439)),ISERROR(FIND("Design ",B1439))),0,96.55),19.35))</f>
        <v>0</v>
      </c>
      <c r="J1439" s="40"/>
      <c r="K1439" s="40" t="s">
        <v>1173</v>
      </c>
      <c r="L1439" s="29">
        <f>IF(K1439&lt;&gt;"",IFERROR(VLOOKUP(K1439,Rabattwerte_eintragen!$A$3:$C$24,3,FALSE),0),0)</f>
        <v>0</v>
      </c>
      <c r="M1439" s="58">
        <f>IF(H1439&lt;&gt;"",H1439*(1-L1439)+I1439*(1-VLOOKUP("A1",Rabattwerte_eintragen!$A$3:$C$26,3,FALSE)),"")</f>
        <v>111.89999999999999</v>
      </c>
      <c r="N1439" s="40"/>
      <c r="O1439" s="39" t="str">
        <f t="shared" si="26"/>
        <v>Artikel online anzeigen</v>
      </c>
      <c r="P1439" s="44"/>
      <c r="Q1439" s="49" t="s">
        <v>3793</v>
      </c>
      <c r="R1439" s="37"/>
      <c r="S1439" s="55"/>
      <c r="T1439" s="40" t="s">
        <v>1145</v>
      </c>
      <c r="U1439" s="63" t="s">
        <v>4719</v>
      </c>
    </row>
    <row r="1440" spans="1:21" x14ac:dyDescent="0.25">
      <c r="A1440" s="1">
        <v>2468</v>
      </c>
      <c r="B1440" s="46" t="s">
        <v>752</v>
      </c>
      <c r="C1440" s="46" t="s">
        <v>2222</v>
      </c>
      <c r="D1440" s="46" t="s">
        <v>2313</v>
      </c>
      <c r="E1440" s="47" t="s">
        <v>1124</v>
      </c>
      <c r="F1440" s="47" t="s">
        <v>1125</v>
      </c>
      <c r="G1440" s="47">
        <v>91831</v>
      </c>
      <c r="H1440" s="57">
        <v>29.900000000000002</v>
      </c>
      <c r="I1440" s="60">
        <f>IF(R1440="UP",VLOOKUP($I$1,Änderungen!$F$1:$G$4,2,FALSE),IF(OR(ISERROR(FIND("NOVOS",B1440)),ISERROR(FIND("Design ",B1440))),IF(OR(ISERROR(FIND("thanos EVO",B1440)),ISERROR(FIND("Design ",B1440))),0,96.55),19.35))</f>
        <v>0</v>
      </c>
      <c r="J1440" s="40"/>
      <c r="K1440" s="40" t="s">
        <v>1173</v>
      </c>
      <c r="L1440" s="29">
        <f>IF(K1440&lt;&gt;"",IFERROR(VLOOKUP(K1440,Rabattwerte_eintragen!$A$3:$C$24,3,FALSE),0),0)</f>
        <v>0</v>
      </c>
      <c r="M1440" s="58">
        <f>IF(H1440&lt;&gt;"",H1440*(1-L1440)+I1440*(1-VLOOKUP("A1",Rabattwerte_eintragen!$A$3:$C$26,3,FALSE)),"")</f>
        <v>29.900000000000002</v>
      </c>
      <c r="N1440" s="40"/>
      <c r="O1440" s="39" t="str">
        <f t="shared" si="26"/>
        <v>Artikel online anzeigen</v>
      </c>
      <c r="P1440" s="44"/>
      <c r="Q1440" s="49" t="s">
        <v>3794</v>
      </c>
      <c r="R1440" s="37"/>
      <c r="S1440" s="55"/>
      <c r="T1440" s="40" t="s">
        <v>1145</v>
      </c>
      <c r="U1440" s="63" t="s">
        <v>4720</v>
      </c>
    </row>
    <row r="1441" spans="1:21" x14ac:dyDescent="0.25">
      <c r="A1441" s="1">
        <v>2469</v>
      </c>
      <c r="B1441" s="46" t="s">
        <v>1869</v>
      </c>
      <c r="C1441" s="46" t="s">
        <v>2222</v>
      </c>
      <c r="D1441" s="46" t="s">
        <v>2313</v>
      </c>
      <c r="E1441" s="47" t="s">
        <v>1124</v>
      </c>
      <c r="F1441" s="47" t="s">
        <v>1125</v>
      </c>
      <c r="G1441" s="47">
        <v>91848</v>
      </c>
      <c r="H1441" s="57">
        <v>45.300000000000004</v>
      </c>
      <c r="I1441" s="60">
        <f>IF(R1441="UP",VLOOKUP($I$1,Änderungen!$F$1:$G$4,2,FALSE),IF(OR(ISERROR(FIND("NOVOS",B1441)),ISERROR(FIND("Design ",B1441))),IF(OR(ISERROR(FIND("thanos EVO",B1441)),ISERROR(FIND("Design ",B1441))),0,96.55),19.35))</f>
        <v>0</v>
      </c>
      <c r="J1441" s="40"/>
      <c r="K1441" s="40" t="s">
        <v>1173</v>
      </c>
      <c r="L1441" s="29">
        <f>IF(K1441&lt;&gt;"",IFERROR(VLOOKUP(K1441,Rabattwerte_eintragen!$A$3:$C$24,3,FALSE),0),0)</f>
        <v>0</v>
      </c>
      <c r="M1441" s="58">
        <f>IF(H1441&lt;&gt;"",H1441*(1-L1441)+I1441*(1-VLOOKUP("A1",Rabattwerte_eintragen!$A$3:$C$26,3,FALSE)),"")</f>
        <v>45.300000000000004</v>
      </c>
      <c r="N1441" s="40"/>
      <c r="O1441" s="39" t="str">
        <f t="shared" si="26"/>
        <v>Artikel online anzeigen</v>
      </c>
      <c r="P1441" s="44"/>
      <c r="Q1441" s="49" t="s">
        <v>3795</v>
      </c>
      <c r="R1441" s="37"/>
      <c r="S1441" s="55"/>
      <c r="T1441" s="40" t="s">
        <v>1145</v>
      </c>
      <c r="U1441" s="63" t="s">
        <v>4721</v>
      </c>
    </row>
    <row r="1442" spans="1:21" x14ac:dyDescent="0.25">
      <c r="A1442" s="1">
        <v>2470</v>
      </c>
      <c r="B1442" s="46" t="s">
        <v>1870</v>
      </c>
      <c r="C1442" s="46" t="s">
        <v>2222</v>
      </c>
      <c r="D1442" s="46" t="s">
        <v>2313</v>
      </c>
      <c r="E1442" s="47" t="s">
        <v>1124</v>
      </c>
      <c r="F1442" s="47" t="s">
        <v>1125</v>
      </c>
      <c r="G1442" s="47">
        <v>548700</v>
      </c>
      <c r="H1442" s="57">
        <v>76.150000000000006</v>
      </c>
      <c r="I1442" s="60">
        <f>IF(R1442="UP",VLOOKUP($I$1,Änderungen!$F$1:$G$4,2,FALSE),IF(OR(ISERROR(FIND("NOVOS",B1442)),ISERROR(FIND("Design ",B1442))),IF(OR(ISERROR(FIND("thanos EVO",B1442)),ISERROR(FIND("Design ",B1442))),0,96.55),19.35))</f>
        <v>0</v>
      </c>
      <c r="J1442" s="40"/>
      <c r="K1442" s="40" t="s">
        <v>1173</v>
      </c>
      <c r="L1442" s="29">
        <f>IF(K1442&lt;&gt;"",IFERROR(VLOOKUP(K1442,Rabattwerte_eintragen!$A$3:$C$24,3,FALSE),0),0)</f>
        <v>0</v>
      </c>
      <c r="M1442" s="58">
        <f>IF(H1442&lt;&gt;"",H1442*(1-L1442)+I1442*(1-VLOOKUP("A1",Rabattwerte_eintragen!$A$3:$C$26,3,FALSE)),"")</f>
        <v>76.150000000000006</v>
      </c>
      <c r="N1442" s="40"/>
      <c r="O1442" s="39" t="str">
        <f t="shared" si="26"/>
        <v>Artikel online anzeigen</v>
      </c>
      <c r="P1442" s="44"/>
      <c r="Q1442" s="49" t="s">
        <v>3796</v>
      </c>
      <c r="R1442" s="37"/>
      <c r="S1442" s="55"/>
      <c r="T1442" s="40" t="s">
        <v>1145</v>
      </c>
      <c r="U1442" s="63" t="s">
        <v>4722</v>
      </c>
    </row>
    <row r="1443" spans="1:21" x14ac:dyDescent="0.25">
      <c r="A1443" s="1">
        <v>2471</v>
      </c>
      <c r="B1443" s="46" t="s">
        <v>1871</v>
      </c>
      <c r="C1443" s="46" t="s">
        <v>2222</v>
      </c>
      <c r="D1443" s="46" t="s">
        <v>2313</v>
      </c>
      <c r="E1443" s="47" t="s">
        <v>1124</v>
      </c>
      <c r="F1443" s="47" t="s">
        <v>1125</v>
      </c>
      <c r="G1443" s="47">
        <v>91862</v>
      </c>
      <c r="H1443" s="57">
        <v>106.95</v>
      </c>
      <c r="I1443" s="60">
        <f>IF(R1443="UP",VLOOKUP($I$1,Änderungen!$F$1:$G$4,2,FALSE),IF(OR(ISERROR(FIND("NOVOS",B1443)),ISERROR(FIND("Design ",B1443))),IF(OR(ISERROR(FIND("thanos EVO",B1443)),ISERROR(FIND("Design ",B1443))),0,96.55),19.35))</f>
        <v>0</v>
      </c>
      <c r="J1443" s="40"/>
      <c r="K1443" s="40" t="s">
        <v>1173</v>
      </c>
      <c r="L1443" s="29">
        <f>IF(K1443&lt;&gt;"",IFERROR(VLOOKUP(K1443,Rabattwerte_eintragen!$A$3:$C$24,3,FALSE),0),0)</f>
        <v>0</v>
      </c>
      <c r="M1443" s="58">
        <f>IF(H1443&lt;&gt;"",H1443*(1-L1443)+I1443*(1-VLOOKUP("A1",Rabattwerte_eintragen!$A$3:$C$26,3,FALSE)),"")</f>
        <v>106.95</v>
      </c>
      <c r="N1443" s="40"/>
      <c r="O1443" s="39" t="str">
        <f t="shared" si="26"/>
        <v>Artikel online anzeigen</v>
      </c>
      <c r="P1443" s="44"/>
      <c r="Q1443" s="49" t="s">
        <v>3797</v>
      </c>
      <c r="R1443" s="37"/>
      <c r="S1443" s="55"/>
      <c r="T1443" s="40" t="s">
        <v>1145</v>
      </c>
      <c r="U1443" s="63" t="s">
        <v>4723</v>
      </c>
    </row>
    <row r="1444" spans="1:21" x14ac:dyDescent="0.25">
      <c r="A1444" s="1">
        <v>2492</v>
      </c>
      <c r="B1444" s="46" t="s">
        <v>755</v>
      </c>
      <c r="C1444" s="46" t="s">
        <v>2222</v>
      </c>
      <c r="D1444" s="46" t="s">
        <v>2313</v>
      </c>
      <c r="E1444" s="47" t="s">
        <v>1124</v>
      </c>
      <c r="F1444" s="47" t="s">
        <v>1125</v>
      </c>
      <c r="G1444" s="47">
        <v>97338</v>
      </c>
      <c r="H1444" s="57">
        <v>34.85</v>
      </c>
      <c r="I1444" s="60">
        <f>IF(R1444="UP",VLOOKUP($I$1,Änderungen!$F$1:$G$4,2,FALSE),IF(OR(ISERROR(FIND("NOVOS",B1444)),ISERROR(FIND("Design ",B1444))),IF(OR(ISERROR(FIND("thanos EVO",B1444)),ISERROR(FIND("Design ",B1444))),0,96.55),19.35))</f>
        <v>0</v>
      </c>
      <c r="J1444" s="40"/>
      <c r="K1444" s="40" t="s">
        <v>1173</v>
      </c>
      <c r="L1444" s="29">
        <f>IF(K1444&lt;&gt;"",IFERROR(VLOOKUP(K1444,Rabattwerte_eintragen!$A$3:$C$24,3,FALSE),0),0)</f>
        <v>0</v>
      </c>
      <c r="M1444" s="58">
        <f>IF(H1444&lt;&gt;"",H1444*(1-L1444)+I1444*(1-VLOOKUP("A1",Rabattwerte_eintragen!$A$3:$C$26,3,FALSE)),"")</f>
        <v>34.85</v>
      </c>
      <c r="N1444" s="40"/>
      <c r="O1444" s="39" t="str">
        <f t="shared" si="26"/>
        <v>Artikel online anzeigen</v>
      </c>
      <c r="P1444" s="44"/>
      <c r="Q1444" s="49" t="s">
        <v>3798</v>
      </c>
      <c r="R1444" s="37"/>
      <c r="S1444" s="55"/>
      <c r="T1444" s="40" t="s">
        <v>1145</v>
      </c>
      <c r="U1444" s="63" t="s">
        <v>4724</v>
      </c>
    </row>
    <row r="1445" spans="1:21" x14ac:dyDescent="0.25">
      <c r="A1445" s="1">
        <v>13848</v>
      </c>
      <c r="B1445" s="46" t="s">
        <v>1872</v>
      </c>
      <c r="C1445" s="46" t="s">
        <v>2222</v>
      </c>
      <c r="D1445" s="46" t="s">
        <v>2313</v>
      </c>
      <c r="E1445" s="47" t="s">
        <v>1124</v>
      </c>
      <c r="F1445" s="47" t="s">
        <v>1125</v>
      </c>
      <c r="G1445" s="47">
        <v>851510</v>
      </c>
      <c r="H1445" s="57">
        <v>50.25</v>
      </c>
      <c r="I1445" s="60">
        <f>IF(R1445="UP",VLOOKUP($I$1,Änderungen!$F$1:$G$4,2,FALSE),IF(OR(ISERROR(FIND("NOVOS",B1445)),ISERROR(FIND("Design ",B1445))),IF(OR(ISERROR(FIND("thanos EVO",B1445)),ISERROR(FIND("Design ",B1445))),0,96.55),19.35))</f>
        <v>0</v>
      </c>
      <c r="J1445" s="40"/>
      <c r="K1445" s="40" t="s">
        <v>1173</v>
      </c>
      <c r="L1445" s="29">
        <f>IF(K1445&lt;&gt;"",IFERROR(VLOOKUP(K1445,Rabattwerte_eintragen!$A$3:$C$24,3,FALSE),0),0)</f>
        <v>0</v>
      </c>
      <c r="M1445" s="58">
        <f>IF(H1445&lt;&gt;"",H1445*(1-L1445)+I1445*(1-VLOOKUP("A1",Rabattwerte_eintragen!$A$3:$C$26,3,FALSE)),"")</f>
        <v>50.25</v>
      </c>
      <c r="N1445" s="40"/>
      <c r="O1445" s="39" t="str">
        <f t="shared" si="26"/>
        <v>Artikel online anzeigen</v>
      </c>
      <c r="P1445" s="44"/>
      <c r="Q1445" s="49" t="s">
        <v>3799</v>
      </c>
      <c r="R1445" s="37"/>
      <c r="S1445" s="55"/>
      <c r="T1445" s="40" t="s">
        <v>1145</v>
      </c>
      <c r="U1445" s="63" t="s">
        <v>4725</v>
      </c>
    </row>
    <row r="1446" spans="1:21" x14ac:dyDescent="0.25">
      <c r="A1446" s="1">
        <v>2493</v>
      </c>
      <c r="B1446" s="46" t="s">
        <v>1873</v>
      </c>
      <c r="C1446" s="46" t="s">
        <v>2222</v>
      </c>
      <c r="D1446" s="46" t="s">
        <v>2313</v>
      </c>
      <c r="E1446" s="47" t="s">
        <v>1124</v>
      </c>
      <c r="F1446" s="47" t="s">
        <v>1125</v>
      </c>
      <c r="G1446" s="47">
        <v>97352</v>
      </c>
      <c r="H1446" s="57">
        <v>81.099999999999994</v>
      </c>
      <c r="I1446" s="60">
        <f>IF(R1446="UP",VLOOKUP($I$1,Änderungen!$F$1:$G$4,2,FALSE),IF(OR(ISERROR(FIND("NOVOS",B1446)),ISERROR(FIND("Design ",B1446))),IF(OR(ISERROR(FIND("thanos EVO",B1446)),ISERROR(FIND("Design ",B1446))),0,96.55),19.35))</f>
        <v>0</v>
      </c>
      <c r="J1446" s="40"/>
      <c r="K1446" s="40" t="s">
        <v>1173</v>
      </c>
      <c r="L1446" s="29">
        <f>IF(K1446&lt;&gt;"",IFERROR(VLOOKUP(K1446,Rabattwerte_eintragen!$A$3:$C$24,3,FALSE),0),0)</f>
        <v>0</v>
      </c>
      <c r="M1446" s="58">
        <f>IF(H1446&lt;&gt;"",H1446*(1-L1446)+I1446*(1-VLOOKUP("A1",Rabattwerte_eintragen!$A$3:$C$26,3,FALSE)),"")</f>
        <v>81.099999999999994</v>
      </c>
      <c r="N1446" s="40"/>
      <c r="O1446" s="39" t="str">
        <f t="shared" si="26"/>
        <v>Artikel online anzeigen</v>
      </c>
      <c r="P1446" s="44"/>
      <c r="Q1446" s="49" t="s">
        <v>3800</v>
      </c>
      <c r="R1446" s="37"/>
      <c r="S1446" s="55"/>
      <c r="T1446" s="40" t="s">
        <v>1145</v>
      </c>
      <c r="U1446" s="63" t="s">
        <v>4726</v>
      </c>
    </row>
    <row r="1447" spans="1:21" x14ac:dyDescent="0.25">
      <c r="A1447" s="1">
        <v>13849</v>
      </c>
      <c r="B1447" s="46" t="s">
        <v>1874</v>
      </c>
      <c r="C1447" s="46" t="s">
        <v>2222</v>
      </c>
      <c r="D1447" s="46" t="s">
        <v>2313</v>
      </c>
      <c r="E1447" s="47" t="s">
        <v>1124</v>
      </c>
      <c r="F1447" s="47" t="s">
        <v>1125</v>
      </c>
      <c r="G1447" s="47">
        <v>851502</v>
      </c>
      <c r="H1447" s="57">
        <v>111.89999999999999</v>
      </c>
      <c r="I1447" s="60">
        <f>IF(R1447="UP",VLOOKUP($I$1,Änderungen!$F$1:$G$4,2,FALSE),IF(OR(ISERROR(FIND("NOVOS",B1447)),ISERROR(FIND("Design ",B1447))),IF(OR(ISERROR(FIND("thanos EVO",B1447)),ISERROR(FIND("Design ",B1447))),0,96.55),19.35))</f>
        <v>0</v>
      </c>
      <c r="J1447" s="40"/>
      <c r="K1447" s="40" t="s">
        <v>1173</v>
      </c>
      <c r="L1447" s="29">
        <f>IF(K1447&lt;&gt;"",IFERROR(VLOOKUP(K1447,Rabattwerte_eintragen!$A$3:$C$24,3,FALSE),0),0)</f>
        <v>0</v>
      </c>
      <c r="M1447" s="58">
        <f>IF(H1447&lt;&gt;"",H1447*(1-L1447)+I1447*(1-VLOOKUP("A1",Rabattwerte_eintragen!$A$3:$C$26,3,FALSE)),"")</f>
        <v>111.89999999999999</v>
      </c>
      <c r="N1447" s="40"/>
      <c r="O1447" s="39" t="str">
        <f t="shared" si="26"/>
        <v>Artikel online anzeigen</v>
      </c>
      <c r="P1447" s="44"/>
      <c r="Q1447" s="49" t="s">
        <v>3801</v>
      </c>
      <c r="R1447" s="37"/>
      <c r="S1447" s="55"/>
      <c r="T1447" s="40" t="s">
        <v>1145</v>
      </c>
      <c r="U1447" s="63" t="s">
        <v>4727</v>
      </c>
    </row>
    <row r="1448" spans="1:21" x14ac:dyDescent="0.25">
      <c r="A1448" s="1">
        <v>1198</v>
      </c>
      <c r="B1448" s="46" t="s">
        <v>758</v>
      </c>
      <c r="C1448" s="46" t="s">
        <v>2222</v>
      </c>
      <c r="D1448" s="46" t="s">
        <v>2314</v>
      </c>
      <c r="E1448" s="47" t="s">
        <v>1124</v>
      </c>
      <c r="F1448" s="47" t="s">
        <v>1125</v>
      </c>
      <c r="G1448" s="47">
        <v>658850</v>
      </c>
      <c r="H1448" s="57">
        <v>122.95</v>
      </c>
      <c r="I1448" s="60">
        <f>IF(R1448="UP",VLOOKUP($I$1,Änderungen!$F$1:$G$4,2,FALSE),IF(OR(ISERROR(FIND("NOVOS",B1448)),ISERROR(FIND("Design ",B1448))),IF(OR(ISERROR(FIND("thanos EVO",B1448)),ISERROR(FIND("Design ",B1448))),0,96.55),19.35))</f>
        <v>0</v>
      </c>
      <c r="J1448" s="40"/>
      <c r="K1448" s="40" t="s">
        <v>1172</v>
      </c>
      <c r="L1448" s="29">
        <f>IF(K1448&lt;&gt;"",IFERROR(VLOOKUP(K1448,Rabattwerte_eintragen!$A$3:$C$24,3,FALSE),0),0)</f>
        <v>0</v>
      </c>
      <c r="M1448" s="58">
        <f>IF(H1448&lt;&gt;"",H1448*(1-L1448)+I1448*(1-VLOOKUP("A1",Rabattwerte_eintragen!$A$3:$C$26,3,FALSE)),"")</f>
        <v>122.95</v>
      </c>
      <c r="N1448" s="40"/>
      <c r="O1448" s="39" t="str">
        <f t="shared" si="26"/>
        <v>Artikel online anzeigen</v>
      </c>
      <c r="P1448" s="44"/>
      <c r="Q1448" s="49" t="s">
        <v>3802</v>
      </c>
      <c r="R1448" s="37"/>
      <c r="S1448" s="55"/>
      <c r="T1448" s="40" t="s">
        <v>1145</v>
      </c>
      <c r="U1448" s="63" t="s">
        <v>5778</v>
      </c>
    </row>
    <row r="1449" spans="1:21" x14ac:dyDescent="0.25">
      <c r="A1449" s="1">
        <v>4028</v>
      </c>
      <c r="B1449" s="46" t="s">
        <v>761</v>
      </c>
      <c r="C1449" s="46" t="s">
        <v>2222</v>
      </c>
      <c r="D1449" s="46" t="s">
        <v>2314</v>
      </c>
      <c r="E1449" s="47" t="s">
        <v>1124</v>
      </c>
      <c r="F1449" s="47" t="s">
        <v>1125</v>
      </c>
      <c r="G1449" s="47">
        <v>658881</v>
      </c>
      <c r="H1449" s="57">
        <v>122.95</v>
      </c>
      <c r="I1449" s="60">
        <f>IF(R1449="UP",VLOOKUP($I$1,Änderungen!$F$1:$G$4,2,FALSE),IF(OR(ISERROR(FIND("NOVOS",B1449)),ISERROR(FIND("Design ",B1449))),IF(OR(ISERROR(FIND("thanos EVO",B1449)),ISERROR(FIND("Design ",B1449))),0,96.55),19.35))</f>
        <v>0</v>
      </c>
      <c r="J1449" s="40"/>
      <c r="K1449" s="40" t="s">
        <v>1172</v>
      </c>
      <c r="L1449" s="29">
        <f>IF(K1449&lt;&gt;"",IFERROR(VLOOKUP(K1449,Rabattwerte_eintragen!$A$3:$C$24,3,FALSE),0),0)</f>
        <v>0</v>
      </c>
      <c r="M1449" s="58">
        <f>IF(H1449&lt;&gt;"",H1449*(1-L1449)+I1449*(1-VLOOKUP("A1",Rabattwerte_eintragen!$A$3:$C$26,3,FALSE)),"")</f>
        <v>122.95</v>
      </c>
      <c r="N1449" s="40"/>
      <c r="O1449" s="39" t="str">
        <f t="shared" si="26"/>
        <v>Artikel online anzeigen</v>
      </c>
      <c r="P1449" s="44"/>
      <c r="Q1449" s="49" t="s">
        <v>3803</v>
      </c>
      <c r="R1449" s="37"/>
      <c r="S1449" s="55"/>
      <c r="T1449" s="40" t="s">
        <v>1145</v>
      </c>
      <c r="U1449" s="63" t="s">
        <v>5779</v>
      </c>
    </row>
    <row r="1450" spans="1:21" x14ac:dyDescent="0.25">
      <c r="A1450" s="1">
        <v>4025</v>
      </c>
      <c r="B1450" s="46" t="s">
        <v>759</v>
      </c>
      <c r="C1450" s="46" t="s">
        <v>2222</v>
      </c>
      <c r="D1450" s="46" t="s">
        <v>2314</v>
      </c>
      <c r="E1450" s="47" t="s">
        <v>1124</v>
      </c>
      <c r="F1450" s="47" t="s">
        <v>1125</v>
      </c>
      <c r="G1450" s="47">
        <v>658867</v>
      </c>
      <c r="H1450" s="57">
        <v>125.5</v>
      </c>
      <c r="I1450" s="60">
        <f>IF(R1450="UP",VLOOKUP($I$1,Änderungen!$F$1:$G$4,2,FALSE),IF(OR(ISERROR(FIND("NOVOS",B1450)),ISERROR(FIND("Design ",B1450))),IF(OR(ISERROR(FIND("thanos EVO",B1450)),ISERROR(FIND("Design ",B1450))),0,96.55),19.35))</f>
        <v>0</v>
      </c>
      <c r="J1450" s="40"/>
      <c r="K1450" s="40" t="s">
        <v>1172</v>
      </c>
      <c r="L1450" s="29">
        <f>IF(K1450&lt;&gt;"",IFERROR(VLOOKUP(K1450,Rabattwerte_eintragen!$A$3:$C$24,3,FALSE),0),0)</f>
        <v>0</v>
      </c>
      <c r="M1450" s="58">
        <f>IF(H1450&lt;&gt;"",H1450*(1-L1450)+I1450*(1-VLOOKUP("A1",Rabattwerte_eintragen!$A$3:$C$26,3,FALSE)),"")</f>
        <v>125.5</v>
      </c>
      <c r="N1450" s="40"/>
      <c r="O1450" s="39" t="str">
        <f t="shared" si="26"/>
        <v>Artikel online anzeigen</v>
      </c>
      <c r="P1450" s="44"/>
      <c r="Q1450" s="49" t="s">
        <v>3804</v>
      </c>
      <c r="R1450" s="37"/>
      <c r="S1450" s="55"/>
      <c r="T1450" s="40" t="s">
        <v>1145</v>
      </c>
      <c r="U1450" s="63" t="s">
        <v>5778</v>
      </c>
    </row>
    <row r="1451" spans="1:21" x14ac:dyDescent="0.25">
      <c r="A1451" s="1">
        <v>4027</v>
      </c>
      <c r="B1451" s="46" t="s">
        <v>760</v>
      </c>
      <c r="C1451" s="46" t="s">
        <v>2222</v>
      </c>
      <c r="D1451" s="46" t="s">
        <v>2314</v>
      </c>
      <c r="E1451" s="47" t="s">
        <v>1124</v>
      </c>
      <c r="F1451" s="47" t="s">
        <v>1125</v>
      </c>
      <c r="G1451" s="47">
        <v>658874</v>
      </c>
      <c r="H1451" s="57">
        <v>126.25</v>
      </c>
      <c r="I1451" s="60">
        <f>IF(R1451="UP",VLOOKUP($I$1,Änderungen!$F$1:$G$4,2,FALSE),IF(OR(ISERROR(FIND("NOVOS",B1451)),ISERROR(FIND("Design ",B1451))),IF(OR(ISERROR(FIND("thanos EVO",B1451)),ISERROR(FIND("Design ",B1451))),0,96.55),19.35))</f>
        <v>0</v>
      </c>
      <c r="J1451" s="40"/>
      <c r="K1451" s="40" t="s">
        <v>1172</v>
      </c>
      <c r="L1451" s="29">
        <f>IF(K1451&lt;&gt;"",IFERROR(VLOOKUP(K1451,Rabattwerte_eintragen!$A$3:$C$24,3,FALSE),0),0)</f>
        <v>0</v>
      </c>
      <c r="M1451" s="58">
        <f>IF(H1451&lt;&gt;"",H1451*(1-L1451)+I1451*(1-VLOOKUP("A1",Rabattwerte_eintragen!$A$3:$C$26,3,FALSE)),"")</f>
        <v>126.25</v>
      </c>
      <c r="N1451" s="40"/>
      <c r="O1451" s="39" t="str">
        <f t="shared" si="26"/>
        <v>Artikel online anzeigen</v>
      </c>
      <c r="P1451" s="44"/>
      <c r="Q1451" s="49" t="s">
        <v>3805</v>
      </c>
      <c r="R1451" s="37"/>
      <c r="S1451" s="55"/>
      <c r="T1451" s="40" t="s">
        <v>1145</v>
      </c>
      <c r="U1451" s="63" t="s">
        <v>5778</v>
      </c>
    </row>
    <row r="1452" spans="1:21" x14ac:dyDescent="0.25">
      <c r="A1452" s="1">
        <v>4031</v>
      </c>
      <c r="B1452" s="46" t="s">
        <v>762</v>
      </c>
      <c r="C1452" s="46" t="s">
        <v>2222</v>
      </c>
      <c r="D1452" s="46" t="s">
        <v>2314</v>
      </c>
      <c r="E1452" s="47" t="s">
        <v>1124</v>
      </c>
      <c r="F1452" s="47" t="s">
        <v>1125</v>
      </c>
      <c r="G1452" s="47">
        <v>658898</v>
      </c>
      <c r="H1452" s="57">
        <v>125.5</v>
      </c>
      <c r="I1452" s="60">
        <f>IF(R1452="UP",VLOOKUP($I$1,Änderungen!$F$1:$G$4,2,FALSE),IF(OR(ISERROR(FIND("NOVOS",B1452)),ISERROR(FIND("Design ",B1452))),IF(OR(ISERROR(FIND("thanos EVO",B1452)),ISERROR(FIND("Design ",B1452))),0,96.55),19.35))</f>
        <v>0</v>
      </c>
      <c r="J1452" s="40"/>
      <c r="K1452" s="40" t="s">
        <v>1172</v>
      </c>
      <c r="L1452" s="29">
        <f>IF(K1452&lt;&gt;"",IFERROR(VLOOKUP(K1452,Rabattwerte_eintragen!$A$3:$C$24,3,FALSE),0),0)</f>
        <v>0</v>
      </c>
      <c r="M1452" s="58">
        <f>IF(H1452&lt;&gt;"",H1452*(1-L1452)+I1452*(1-VLOOKUP("A1",Rabattwerte_eintragen!$A$3:$C$26,3,FALSE)),"")</f>
        <v>125.5</v>
      </c>
      <c r="N1452" s="40"/>
      <c r="O1452" s="39" t="str">
        <f t="shared" si="26"/>
        <v>Artikel online anzeigen</v>
      </c>
      <c r="P1452" s="44"/>
      <c r="Q1452" s="49" t="s">
        <v>3806</v>
      </c>
      <c r="R1452" s="37"/>
      <c r="S1452" s="55"/>
      <c r="T1452" s="40" t="s">
        <v>1145</v>
      </c>
      <c r="U1452" s="63" t="s">
        <v>5780</v>
      </c>
    </row>
    <row r="1453" spans="1:21" x14ac:dyDescent="0.25">
      <c r="A1453" s="1">
        <v>4032</v>
      </c>
      <c r="B1453" s="46" t="s">
        <v>763</v>
      </c>
      <c r="C1453" s="46" t="s">
        <v>2222</v>
      </c>
      <c r="D1453" s="46" t="s">
        <v>2314</v>
      </c>
      <c r="E1453" s="47" t="s">
        <v>1124</v>
      </c>
      <c r="F1453" s="47" t="s">
        <v>1125</v>
      </c>
      <c r="G1453" s="47">
        <v>658904</v>
      </c>
      <c r="H1453" s="57">
        <v>126.25</v>
      </c>
      <c r="I1453" s="60">
        <f>IF(R1453="UP",VLOOKUP($I$1,Änderungen!$F$1:$G$4,2,FALSE),IF(OR(ISERROR(FIND("NOVOS",B1453)),ISERROR(FIND("Design ",B1453))),IF(OR(ISERROR(FIND("thanos EVO",B1453)),ISERROR(FIND("Design ",B1453))),0,96.55),19.35))</f>
        <v>0</v>
      </c>
      <c r="J1453" s="40"/>
      <c r="K1453" s="40" t="s">
        <v>1172</v>
      </c>
      <c r="L1453" s="29">
        <f>IF(K1453&lt;&gt;"",IFERROR(VLOOKUP(K1453,Rabattwerte_eintragen!$A$3:$C$24,3,FALSE),0),0)</f>
        <v>0</v>
      </c>
      <c r="M1453" s="58">
        <f>IF(H1453&lt;&gt;"",H1453*(1-L1453)+I1453*(1-VLOOKUP("A1",Rabattwerte_eintragen!$A$3:$C$26,3,FALSE)),"")</f>
        <v>126.25</v>
      </c>
      <c r="N1453" s="40"/>
      <c r="O1453" s="39" t="str">
        <f t="shared" si="26"/>
        <v>Artikel online anzeigen</v>
      </c>
      <c r="P1453" s="44"/>
      <c r="Q1453" s="49" t="s">
        <v>3807</v>
      </c>
      <c r="R1453" s="37"/>
      <c r="S1453" s="55"/>
      <c r="T1453" s="40" t="s">
        <v>1145</v>
      </c>
      <c r="U1453" s="63" t="s">
        <v>5780</v>
      </c>
    </row>
    <row r="1454" spans="1:21" x14ac:dyDescent="0.25">
      <c r="A1454" s="1">
        <v>2924</v>
      </c>
      <c r="B1454" s="46" t="s">
        <v>44</v>
      </c>
      <c r="C1454" s="46" t="s">
        <v>2222</v>
      </c>
      <c r="D1454" s="46" t="s">
        <v>2315</v>
      </c>
      <c r="E1454" s="47" t="s">
        <v>1124</v>
      </c>
      <c r="F1454" s="47" t="s">
        <v>1125</v>
      </c>
      <c r="G1454" s="47">
        <v>245647</v>
      </c>
      <c r="H1454" s="57">
        <v>246.35000000000002</v>
      </c>
      <c r="I1454" s="60">
        <f>IF(R1454="UP",VLOOKUP($I$1,Änderungen!$F$1:$G$4,2,FALSE),IF(OR(ISERROR(FIND("NOVOS",B1454)),ISERROR(FIND("Design ",B1454))),IF(OR(ISERROR(FIND("thanos EVO",B1454)),ISERROR(FIND("Design ",B1454))),0,96.55),19.35))</f>
        <v>0</v>
      </c>
      <c r="J1454" s="40" t="s">
        <v>1019</v>
      </c>
      <c r="K1454" s="40" t="s">
        <v>1177</v>
      </c>
      <c r="L1454" s="29">
        <f>IF(K1454&lt;&gt;"",IFERROR(VLOOKUP(K1454,Rabattwerte_eintragen!$A$3:$C$24,3,FALSE),0),0)</f>
        <v>0</v>
      </c>
      <c r="M1454" s="58">
        <f>IF(H1454&lt;&gt;"",H1454*(1-L1454)+I1454*(1-VLOOKUP("A1",Rabattwerte_eintragen!$A$3:$C$26,3,FALSE)),"")</f>
        <v>246.35000000000002</v>
      </c>
      <c r="N1454" s="40"/>
      <c r="O1454" s="39" t="str">
        <f t="shared" si="26"/>
        <v>Artikel online anzeigen</v>
      </c>
      <c r="P1454" s="44"/>
      <c r="Q1454" s="49" t="s">
        <v>3808</v>
      </c>
      <c r="R1454" s="37"/>
      <c r="S1454" s="55"/>
      <c r="T1454" s="40" t="s">
        <v>1144</v>
      </c>
      <c r="U1454" s="63" t="s">
        <v>5781</v>
      </c>
    </row>
    <row r="1455" spans="1:21" x14ac:dyDescent="0.25">
      <c r="A1455" s="1">
        <v>3904</v>
      </c>
      <c r="B1455" s="46" t="s">
        <v>1875</v>
      </c>
      <c r="C1455" s="46" t="s">
        <v>2223</v>
      </c>
      <c r="D1455" s="46" t="s">
        <v>2316</v>
      </c>
      <c r="E1455" s="47" t="s">
        <v>1124</v>
      </c>
      <c r="F1455" s="47" t="s">
        <v>1126</v>
      </c>
      <c r="G1455" s="47">
        <v>81696</v>
      </c>
      <c r="H1455" s="57">
        <v>32.950000000000003</v>
      </c>
      <c r="I1455" s="60">
        <f>IF(R1455="UP",VLOOKUP($I$1,Änderungen!$F$1:$G$4,2,FALSE),IF(OR(ISERROR(FIND("NOVOS",B1455)),ISERROR(FIND("Design ",B1455))),IF(OR(ISERROR(FIND("thanos EVO",B1455)),ISERROR(FIND("Design ",B1455))),0,96.55),19.35))</f>
        <v>0</v>
      </c>
      <c r="J1455" s="40"/>
      <c r="K1455" s="40" t="s">
        <v>1172</v>
      </c>
      <c r="L1455" s="29">
        <f>IF(K1455&lt;&gt;"",IFERROR(VLOOKUP(K1455,Rabattwerte_eintragen!$A$3:$C$24,3,FALSE),0),0)</f>
        <v>0</v>
      </c>
      <c r="M1455" s="58">
        <f>IF(H1455&lt;&gt;"",H1455*(1-L1455)+I1455*(1-VLOOKUP("A1",Rabattwerte_eintragen!$A$3:$C$26,3,FALSE)),"")</f>
        <v>32.950000000000003</v>
      </c>
      <c r="N1455" s="40"/>
      <c r="O1455" s="39" t="str">
        <f t="shared" si="26"/>
        <v>Artikel online anzeigen</v>
      </c>
      <c r="P1455" s="44"/>
      <c r="Q1455" s="49" t="s">
        <v>3809</v>
      </c>
      <c r="R1455" s="37"/>
      <c r="S1455" s="55"/>
      <c r="T1455" s="40" t="s">
        <v>1145</v>
      </c>
      <c r="U1455" s="63" t="s">
        <v>4728</v>
      </c>
    </row>
    <row r="1456" spans="1:21" x14ac:dyDescent="0.25">
      <c r="A1456" s="1">
        <v>3905</v>
      </c>
      <c r="B1456" s="46" t="s">
        <v>1876</v>
      </c>
      <c r="C1456" s="46" t="s">
        <v>2223</v>
      </c>
      <c r="D1456" s="46" t="s">
        <v>2316</v>
      </c>
      <c r="E1456" s="47" t="s">
        <v>1124</v>
      </c>
      <c r="F1456" s="47" t="s">
        <v>1126</v>
      </c>
      <c r="G1456" s="47">
        <v>94672</v>
      </c>
      <c r="H1456" s="57">
        <v>37.15</v>
      </c>
      <c r="I1456" s="60">
        <f>IF(R1456="UP",VLOOKUP($I$1,Änderungen!$F$1:$G$4,2,FALSE),IF(OR(ISERROR(FIND("NOVOS",B1456)),ISERROR(FIND("Design ",B1456))),IF(OR(ISERROR(FIND("thanos EVO",B1456)),ISERROR(FIND("Design ",B1456))),0,96.55),19.35))</f>
        <v>0</v>
      </c>
      <c r="J1456" s="40"/>
      <c r="K1456" s="40" t="s">
        <v>1172</v>
      </c>
      <c r="L1456" s="29">
        <f>IF(K1456&lt;&gt;"",IFERROR(VLOOKUP(K1456,Rabattwerte_eintragen!$A$3:$C$24,3,FALSE),0),0)</f>
        <v>0</v>
      </c>
      <c r="M1456" s="58">
        <f>IF(H1456&lt;&gt;"",H1456*(1-L1456)+I1456*(1-VLOOKUP("A1",Rabattwerte_eintragen!$A$3:$C$26,3,FALSE)),"")</f>
        <v>37.15</v>
      </c>
      <c r="N1456" s="40"/>
      <c r="O1456" s="39" t="str">
        <f t="shared" si="26"/>
        <v>Artikel online anzeigen</v>
      </c>
      <c r="P1456" s="44"/>
      <c r="Q1456" s="49" t="s">
        <v>3810</v>
      </c>
      <c r="R1456" s="37"/>
      <c r="S1456" s="55"/>
      <c r="T1456" s="40" t="s">
        <v>1145</v>
      </c>
      <c r="U1456" s="63" t="s">
        <v>4729</v>
      </c>
    </row>
    <row r="1457" spans="1:21" x14ac:dyDescent="0.25">
      <c r="A1457" s="1">
        <v>3906</v>
      </c>
      <c r="B1457" s="46" t="s">
        <v>1877</v>
      </c>
      <c r="C1457" s="46" t="s">
        <v>2223</v>
      </c>
      <c r="D1457" s="46" t="s">
        <v>2316</v>
      </c>
      <c r="E1457" s="47" t="s">
        <v>1124</v>
      </c>
      <c r="F1457" s="47" t="s">
        <v>1126</v>
      </c>
      <c r="G1457" s="47">
        <v>94689</v>
      </c>
      <c r="H1457" s="57">
        <v>45.45</v>
      </c>
      <c r="I1457" s="60">
        <f>IF(R1457="UP",VLOOKUP($I$1,Änderungen!$F$1:$G$4,2,FALSE),IF(OR(ISERROR(FIND("NOVOS",B1457)),ISERROR(FIND("Design ",B1457))),IF(OR(ISERROR(FIND("thanos EVO",B1457)),ISERROR(FIND("Design ",B1457))),0,96.55),19.35))</f>
        <v>0</v>
      </c>
      <c r="J1457" s="40"/>
      <c r="K1457" s="40" t="s">
        <v>1172</v>
      </c>
      <c r="L1457" s="29">
        <f>IF(K1457&lt;&gt;"",IFERROR(VLOOKUP(K1457,Rabattwerte_eintragen!$A$3:$C$24,3,FALSE),0),0)</f>
        <v>0</v>
      </c>
      <c r="M1457" s="58">
        <f>IF(H1457&lt;&gt;"",H1457*(1-L1457)+I1457*(1-VLOOKUP("A1",Rabattwerte_eintragen!$A$3:$C$26,3,FALSE)),"")</f>
        <v>45.45</v>
      </c>
      <c r="N1457" s="40"/>
      <c r="O1457" s="39" t="str">
        <f t="shared" si="26"/>
        <v>Artikel online anzeigen</v>
      </c>
      <c r="P1457" s="44"/>
      <c r="Q1457" s="49" t="s">
        <v>3811</v>
      </c>
      <c r="R1457" s="37"/>
      <c r="S1457" s="55"/>
      <c r="T1457" s="40" t="s">
        <v>1145</v>
      </c>
      <c r="U1457" s="63" t="s">
        <v>4730</v>
      </c>
    </row>
    <row r="1458" spans="1:21" x14ac:dyDescent="0.25">
      <c r="A1458" s="1">
        <v>3907</v>
      </c>
      <c r="B1458" s="46" t="s">
        <v>1878</v>
      </c>
      <c r="C1458" s="46" t="s">
        <v>2223</v>
      </c>
      <c r="D1458" s="46" t="s">
        <v>2316</v>
      </c>
      <c r="E1458" s="47" t="s">
        <v>1124</v>
      </c>
      <c r="F1458" s="47" t="s">
        <v>1126</v>
      </c>
      <c r="G1458" s="47">
        <v>94696</v>
      </c>
      <c r="H1458" s="57">
        <v>53.75</v>
      </c>
      <c r="I1458" s="60">
        <f>IF(R1458="UP",VLOOKUP($I$1,Änderungen!$F$1:$G$4,2,FALSE),IF(OR(ISERROR(FIND("NOVOS",B1458)),ISERROR(FIND("Design ",B1458))),IF(OR(ISERROR(FIND("thanos EVO",B1458)),ISERROR(FIND("Design ",B1458))),0,96.55),19.35))</f>
        <v>0</v>
      </c>
      <c r="J1458" s="40"/>
      <c r="K1458" s="40" t="s">
        <v>1172</v>
      </c>
      <c r="L1458" s="29">
        <f>IF(K1458&lt;&gt;"",IFERROR(VLOOKUP(K1458,Rabattwerte_eintragen!$A$3:$C$24,3,FALSE),0),0)</f>
        <v>0</v>
      </c>
      <c r="M1458" s="58">
        <f>IF(H1458&lt;&gt;"",H1458*(1-L1458)+I1458*(1-VLOOKUP("A1",Rabattwerte_eintragen!$A$3:$C$26,3,FALSE)),"")</f>
        <v>53.75</v>
      </c>
      <c r="N1458" s="40"/>
      <c r="O1458" s="39" t="str">
        <f t="shared" si="26"/>
        <v>Artikel online anzeigen</v>
      </c>
      <c r="P1458" s="44"/>
      <c r="Q1458" s="49" t="s">
        <v>3812</v>
      </c>
      <c r="R1458" s="37"/>
      <c r="S1458" s="55"/>
      <c r="T1458" s="40" t="s">
        <v>1145</v>
      </c>
      <c r="U1458" s="63" t="s">
        <v>4731</v>
      </c>
    </row>
    <row r="1459" spans="1:21" x14ac:dyDescent="0.25">
      <c r="A1459" s="1">
        <v>3915</v>
      </c>
      <c r="B1459" s="46" t="s">
        <v>1879</v>
      </c>
      <c r="C1459" s="46" t="s">
        <v>2223</v>
      </c>
      <c r="D1459" s="46" t="s">
        <v>2316</v>
      </c>
      <c r="E1459" s="47" t="s">
        <v>1124</v>
      </c>
      <c r="F1459" s="47" t="s">
        <v>1126</v>
      </c>
      <c r="G1459" s="47">
        <v>94894</v>
      </c>
      <c r="H1459" s="57">
        <v>36.700000000000003</v>
      </c>
      <c r="I1459" s="60">
        <f>IF(R1459="UP",VLOOKUP($I$1,Änderungen!$F$1:$G$4,2,FALSE),IF(OR(ISERROR(FIND("NOVOS",B1459)),ISERROR(FIND("Design ",B1459))),IF(OR(ISERROR(FIND("thanos EVO",B1459)),ISERROR(FIND("Design ",B1459))),0,96.55),19.35))</f>
        <v>0</v>
      </c>
      <c r="J1459" s="40"/>
      <c r="K1459" s="40" t="s">
        <v>1172</v>
      </c>
      <c r="L1459" s="29">
        <f>IF(K1459&lt;&gt;"",IFERROR(VLOOKUP(K1459,Rabattwerte_eintragen!$A$3:$C$24,3,FALSE),0),0)</f>
        <v>0</v>
      </c>
      <c r="M1459" s="58">
        <f>IF(H1459&lt;&gt;"",H1459*(1-L1459)+I1459*(1-VLOOKUP("A1",Rabattwerte_eintragen!$A$3:$C$26,3,FALSE)),"")</f>
        <v>36.700000000000003</v>
      </c>
      <c r="N1459" s="40"/>
      <c r="O1459" s="39" t="str">
        <f t="shared" si="26"/>
        <v>Artikel online anzeigen</v>
      </c>
      <c r="P1459" s="44"/>
      <c r="Q1459" s="49" t="s">
        <v>3813</v>
      </c>
      <c r="R1459" s="37"/>
      <c r="S1459" s="55"/>
      <c r="T1459" s="40" t="s">
        <v>1145</v>
      </c>
      <c r="U1459" s="63" t="s">
        <v>4732</v>
      </c>
    </row>
    <row r="1460" spans="1:21" x14ac:dyDescent="0.25">
      <c r="A1460" s="1">
        <v>3916</v>
      </c>
      <c r="B1460" s="46" t="s">
        <v>1880</v>
      </c>
      <c r="C1460" s="46" t="s">
        <v>2223</v>
      </c>
      <c r="D1460" s="46" t="s">
        <v>2316</v>
      </c>
      <c r="E1460" s="47" t="s">
        <v>1124</v>
      </c>
      <c r="F1460" s="47" t="s">
        <v>1126</v>
      </c>
      <c r="G1460" s="47">
        <v>94900</v>
      </c>
      <c r="H1460" s="57">
        <v>40.85</v>
      </c>
      <c r="I1460" s="60">
        <f>IF(R1460="UP",VLOOKUP($I$1,Änderungen!$F$1:$G$4,2,FALSE),IF(OR(ISERROR(FIND("NOVOS",B1460)),ISERROR(FIND("Design ",B1460))),IF(OR(ISERROR(FIND("thanos EVO",B1460)),ISERROR(FIND("Design ",B1460))),0,96.55),19.35))</f>
        <v>0</v>
      </c>
      <c r="J1460" s="40"/>
      <c r="K1460" s="40" t="s">
        <v>1172</v>
      </c>
      <c r="L1460" s="29">
        <f>IF(K1460&lt;&gt;"",IFERROR(VLOOKUP(K1460,Rabattwerte_eintragen!$A$3:$C$24,3,FALSE),0),0)</f>
        <v>0</v>
      </c>
      <c r="M1460" s="58">
        <f>IF(H1460&lt;&gt;"",H1460*(1-L1460)+I1460*(1-VLOOKUP("A1",Rabattwerte_eintragen!$A$3:$C$26,3,FALSE)),"")</f>
        <v>40.85</v>
      </c>
      <c r="N1460" s="40"/>
      <c r="O1460" s="39" t="str">
        <f t="shared" si="26"/>
        <v>Artikel online anzeigen</v>
      </c>
      <c r="P1460" s="44"/>
      <c r="Q1460" s="49" t="s">
        <v>3814</v>
      </c>
      <c r="R1460" s="37"/>
      <c r="S1460" s="55"/>
      <c r="T1460" s="40" t="s">
        <v>1145</v>
      </c>
      <c r="U1460" s="63" t="s">
        <v>4733</v>
      </c>
    </row>
    <row r="1461" spans="1:21" x14ac:dyDescent="0.25">
      <c r="A1461" s="1">
        <v>3917</v>
      </c>
      <c r="B1461" s="46" t="s">
        <v>1881</v>
      </c>
      <c r="C1461" s="46" t="s">
        <v>2223</v>
      </c>
      <c r="D1461" s="46" t="s">
        <v>2316</v>
      </c>
      <c r="E1461" s="47" t="s">
        <v>1124</v>
      </c>
      <c r="F1461" s="47" t="s">
        <v>1126</v>
      </c>
      <c r="G1461" s="47">
        <v>94917</v>
      </c>
      <c r="H1461" s="57">
        <v>49.15</v>
      </c>
      <c r="I1461" s="60">
        <f>IF(R1461="UP",VLOOKUP($I$1,Änderungen!$F$1:$G$4,2,FALSE),IF(OR(ISERROR(FIND("NOVOS",B1461)),ISERROR(FIND("Design ",B1461))),IF(OR(ISERROR(FIND("thanos EVO",B1461)),ISERROR(FIND("Design ",B1461))),0,96.55),19.35))</f>
        <v>0</v>
      </c>
      <c r="J1461" s="40"/>
      <c r="K1461" s="40" t="s">
        <v>1172</v>
      </c>
      <c r="L1461" s="29">
        <f>IF(K1461&lt;&gt;"",IFERROR(VLOOKUP(K1461,Rabattwerte_eintragen!$A$3:$C$24,3,FALSE),0),0)</f>
        <v>0</v>
      </c>
      <c r="M1461" s="58">
        <f>IF(H1461&lt;&gt;"",H1461*(1-L1461)+I1461*(1-VLOOKUP("A1",Rabattwerte_eintragen!$A$3:$C$26,3,FALSE)),"")</f>
        <v>49.15</v>
      </c>
      <c r="N1461" s="40"/>
      <c r="O1461" s="39" t="str">
        <f t="shared" si="26"/>
        <v>Artikel online anzeigen</v>
      </c>
      <c r="P1461" s="44"/>
      <c r="Q1461" s="49" t="s">
        <v>3815</v>
      </c>
      <c r="R1461" s="37"/>
      <c r="S1461" s="55"/>
      <c r="T1461" s="40" t="s">
        <v>1145</v>
      </c>
      <c r="U1461" s="63" t="s">
        <v>4734</v>
      </c>
    </row>
    <row r="1462" spans="1:21" x14ac:dyDescent="0.25">
      <c r="A1462" s="1">
        <v>3918</v>
      </c>
      <c r="B1462" s="46" t="s">
        <v>1882</v>
      </c>
      <c r="C1462" s="46" t="s">
        <v>2223</v>
      </c>
      <c r="D1462" s="46" t="s">
        <v>2316</v>
      </c>
      <c r="E1462" s="47" t="s">
        <v>1124</v>
      </c>
      <c r="F1462" s="47" t="s">
        <v>1126</v>
      </c>
      <c r="G1462" s="47">
        <v>94924</v>
      </c>
      <c r="H1462" s="57">
        <v>57.45</v>
      </c>
      <c r="I1462" s="60">
        <f>IF(R1462="UP",VLOOKUP($I$1,Änderungen!$F$1:$G$4,2,FALSE),IF(OR(ISERROR(FIND("NOVOS",B1462)),ISERROR(FIND("Design ",B1462))),IF(OR(ISERROR(FIND("thanos EVO",B1462)),ISERROR(FIND("Design ",B1462))),0,96.55),19.35))</f>
        <v>0</v>
      </c>
      <c r="J1462" s="40"/>
      <c r="K1462" s="40" t="s">
        <v>1172</v>
      </c>
      <c r="L1462" s="29">
        <f>IF(K1462&lt;&gt;"",IFERROR(VLOOKUP(K1462,Rabattwerte_eintragen!$A$3:$C$24,3,FALSE),0),0)</f>
        <v>0</v>
      </c>
      <c r="M1462" s="58">
        <f>IF(H1462&lt;&gt;"",H1462*(1-L1462)+I1462*(1-VLOOKUP("A1",Rabattwerte_eintragen!$A$3:$C$26,3,FALSE)),"")</f>
        <v>57.45</v>
      </c>
      <c r="N1462" s="40"/>
      <c r="O1462" s="39" t="str">
        <f t="shared" si="26"/>
        <v>Artikel online anzeigen</v>
      </c>
      <c r="P1462" s="44"/>
      <c r="Q1462" s="49" t="s">
        <v>3816</v>
      </c>
      <c r="R1462" s="37"/>
      <c r="S1462" s="55"/>
      <c r="T1462" s="40" t="s">
        <v>1145</v>
      </c>
      <c r="U1462" s="63" t="s">
        <v>4735</v>
      </c>
    </row>
    <row r="1463" spans="1:21" x14ac:dyDescent="0.25">
      <c r="A1463" s="1">
        <v>3923</v>
      </c>
      <c r="B1463" s="46" t="s">
        <v>1883</v>
      </c>
      <c r="C1463" s="46" t="s">
        <v>2223</v>
      </c>
      <c r="D1463" s="46" t="s">
        <v>2316</v>
      </c>
      <c r="E1463" s="47" t="s">
        <v>1124</v>
      </c>
      <c r="F1463" s="47" t="s">
        <v>1126</v>
      </c>
      <c r="G1463" s="47">
        <v>94931</v>
      </c>
      <c r="H1463" s="57">
        <v>42.599999999999994</v>
      </c>
      <c r="I1463" s="60">
        <f>IF(R1463="UP",VLOOKUP($I$1,Änderungen!$F$1:$G$4,2,FALSE),IF(OR(ISERROR(FIND("NOVOS",B1463)),ISERROR(FIND("Design ",B1463))),IF(OR(ISERROR(FIND("thanos EVO",B1463)),ISERROR(FIND("Design ",B1463))),0,96.55),19.35))</f>
        <v>0</v>
      </c>
      <c r="J1463" s="40"/>
      <c r="K1463" s="40" t="s">
        <v>1172</v>
      </c>
      <c r="L1463" s="29">
        <f>IF(K1463&lt;&gt;"",IFERROR(VLOOKUP(K1463,Rabattwerte_eintragen!$A$3:$C$24,3,FALSE),0),0)</f>
        <v>0</v>
      </c>
      <c r="M1463" s="58">
        <f>IF(H1463&lt;&gt;"",H1463*(1-L1463)+I1463*(1-VLOOKUP("A1",Rabattwerte_eintragen!$A$3:$C$26,3,FALSE)),"")</f>
        <v>42.599999999999994</v>
      </c>
      <c r="N1463" s="40"/>
      <c r="O1463" s="39" t="str">
        <f t="shared" si="26"/>
        <v>Artikel online anzeigen</v>
      </c>
      <c r="P1463" s="44"/>
      <c r="Q1463" s="49" t="s">
        <v>3817</v>
      </c>
      <c r="R1463" s="37"/>
      <c r="S1463" s="55"/>
      <c r="T1463" s="40" t="s">
        <v>1145</v>
      </c>
      <c r="U1463" s="63" t="s">
        <v>4736</v>
      </c>
    </row>
    <row r="1464" spans="1:21" x14ac:dyDescent="0.25">
      <c r="A1464" s="1">
        <v>3924</v>
      </c>
      <c r="B1464" s="46" t="s">
        <v>1884</v>
      </c>
      <c r="C1464" s="46" t="s">
        <v>2223</v>
      </c>
      <c r="D1464" s="46" t="s">
        <v>2316</v>
      </c>
      <c r="E1464" s="47" t="s">
        <v>1124</v>
      </c>
      <c r="F1464" s="47" t="s">
        <v>1126</v>
      </c>
      <c r="G1464" s="47">
        <v>94948</v>
      </c>
      <c r="H1464" s="57">
        <v>46.8</v>
      </c>
      <c r="I1464" s="60">
        <f>IF(R1464="UP",VLOOKUP($I$1,Änderungen!$F$1:$G$4,2,FALSE),IF(OR(ISERROR(FIND("NOVOS",B1464)),ISERROR(FIND("Design ",B1464))),IF(OR(ISERROR(FIND("thanos EVO",B1464)),ISERROR(FIND("Design ",B1464))),0,96.55),19.35))</f>
        <v>0</v>
      </c>
      <c r="J1464" s="40"/>
      <c r="K1464" s="40" t="s">
        <v>1172</v>
      </c>
      <c r="L1464" s="29">
        <f>IF(K1464&lt;&gt;"",IFERROR(VLOOKUP(K1464,Rabattwerte_eintragen!$A$3:$C$24,3,FALSE),0),0)</f>
        <v>0</v>
      </c>
      <c r="M1464" s="58">
        <f>IF(H1464&lt;&gt;"",H1464*(1-L1464)+I1464*(1-VLOOKUP("A1",Rabattwerte_eintragen!$A$3:$C$26,3,FALSE)),"")</f>
        <v>46.8</v>
      </c>
      <c r="N1464" s="40"/>
      <c r="O1464" s="39" t="str">
        <f t="shared" si="26"/>
        <v>Artikel online anzeigen</v>
      </c>
      <c r="P1464" s="44"/>
      <c r="Q1464" s="49" t="s">
        <v>3818</v>
      </c>
      <c r="R1464" s="37"/>
      <c r="S1464" s="55"/>
      <c r="T1464" s="40" t="s">
        <v>1145</v>
      </c>
      <c r="U1464" s="63" t="s">
        <v>4737</v>
      </c>
    </row>
    <row r="1465" spans="1:21" x14ac:dyDescent="0.25">
      <c r="A1465" s="1">
        <v>13853</v>
      </c>
      <c r="B1465" s="46" t="s">
        <v>1885</v>
      </c>
      <c r="C1465" s="46" t="s">
        <v>2223</v>
      </c>
      <c r="D1465" s="46" t="s">
        <v>2316</v>
      </c>
      <c r="E1465" s="47" t="s">
        <v>1124</v>
      </c>
      <c r="F1465" s="47" t="s">
        <v>1126</v>
      </c>
      <c r="G1465" s="47">
        <v>851512</v>
      </c>
      <c r="H1465" s="57">
        <v>55.099999999999994</v>
      </c>
      <c r="I1465" s="60">
        <f>IF(R1465="UP",VLOOKUP($I$1,Änderungen!$F$1:$G$4,2,FALSE),IF(OR(ISERROR(FIND("NOVOS",B1465)),ISERROR(FIND("Design ",B1465))),IF(OR(ISERROR(FIND("thanos EVO",B1465)),ISERROR(FIND("Design ",B1465))),0,96.55),19.35))</f>
        <v>0</v>
      </c>
      <c r="J1465" s="40"/>
      <c r="K1465" s="40" t="s">
        <v>1172</v>
      </c>
      <c r="L1465" s="29">
        <f>IF(K1465&lt;&gt;"",IFERROR(VLOOKUP(K1465,Rabattwerte_eintragen!$A$3:$C$24,3,FALSE),0),0)</f>
        <v>0</v>
      </c>
      <c r="M1465" s="58">
        <f>IF(H1465&lt;&gt;"",H1465*(1-L1465)+I1465*(1-VLOOKUP("A1",Rabattwerte_eintragen!$A$3:$C$26,3,FALSE)),"")</f>
        <v>55.099999999999994</v>
      </c>
      <c r="N1465" s="40"/>
      <c r="O1465" s="39" t="str">
        <f t="shared" si="26"/>
        <v>Artikel online anzeigen</v>
      </c>
      <c r="P1465" s="44"/>
      <c r="Q1465" s="49" t="s">
        <v>3819</v>
      </c>
      <c r="R1465" s="37"/>
      <c r="S1465" s="55"/>
      <c r="T1465" s="40" t="s">
        <v>1145</v>
      </c>
      <c r="U1465" s="63" t="s">
        <v>4738</v>
      </c>
    </row>
    <row r="1466" spans="1:21" x14ac:dyDescent="0.25">
      <c r="A1466" s="1">
        <v>3925</v>
      </c>
      <c r="B1466" s="46" t="s">
        <v>1886</v>
      </c>
      <c r="C1466" s="46" t="s">
        <v>2223</v>
      </c>
      <c r="D1466" s="46" t="s">
        <v>2316</v>
      </c>
      <c r="E1466" s="47" t="s">
        <v>1124</v>
      </c>
      <c r="F1466" s="47" t="s">
        <v>1126</v>
      </c>
      <c r="G1466" s="47">
        <v>94962</v>
      </c>
      <c r="H1466" s="57">
        <v>63.4</v>
      </c>
      <c r="I1466" s="60">
        <f>IF(R1466="UP",VLOOKUP($I$1,Änderungen!$F$1:$G$4,2,FALSE),IF(OR(ISERROR(FIND("NOVOS",B1466)),ISERROR(FIND("Design ",B1466))),IF(OR(ISERROR(FIND("thanos EVO",B1466)),ISERROR(FIND("Design ",B1466))),0,96.55),19.35))</f>
        <v>0</v>
      </c>
      <c r="J1466" s="40"/>
      <c r="K1466" s="40" t="s">
        <v>1172</v>
      </c>
      <c r="L1466" s="29">
        <f>IF(K1466&lt;&gt;"",IFERROR(VLOOKUP(K1466,Rabattwerte_eintragen!$A$3:$C$24,3,FALSE),0),0)</f>
        <v>0</v>
      </c>
      <c r="M1466" s="58">
        <f>IF(H1466&lt;&gt;"",H1466*(1-L1466)+I1466*(1-VLOOKUP("A1",Rabattwerte_eintragen!$A$3:$C$26,3,FALSE)),"")</f>
        <v>63.4</v>
      </c>
      <c r="N1466" s="40"/>
      <c r="O1466" s="39" t="str">
        <f t="shared" si="26"/>
        <v>Artikel online anzeigen</v>
      </c>
      <c r="P1466" s="44"/>
      <c r="Q1466" s="49" t="s">
        <v>3820</v>
      </c>
      <c r="R1466" s="37"/>
      <c r="S1466" s="55"/>
      <c r="T1466" s="40" t="s">
        <v>1145</v>
      </c>
      <c r="U1466" s="63" t="s">
        <v>4739</v>
      </c>
    </row>
    <row r="1467" spans="1:21" x14ac:dyDescent="0.25">
      <c r="A1467" s="1">
        <v>3946</v>
      </c>
      <c r="B1467" s="46" t="s">
        <v>786</v>
      </c>
      <c r="C1467" s="46" t="s">
        <v>2223</v>
      </c>
      <c r="D1467" s="46" t="s">
        <v>2316</v>
      </c>
      <c r="E1467" s="47" t="s">
        <v>1124</v>
      </c>
      <c r="F1467" s="47" t="s">
        <v>1126</v>
      </c>
      <c r="G1467" s="47">
        <v>95808</v>
      </c>
      <c r="H1467" s="57">
        <v>30.6</v>
      </c>
      <c r="I1467" s="60">
        <f>IF(R1467="UP",VLOOKUP($I$1,Änderungen!$F$1:$G$4,2,FALSE),IF(OR(ISERROR(FIND("NOVOS",B1467)),ISERROR(FIND("Design ",B1467))),IF(OR(ISERROR(FIND("thanos EVO",B1467)),ISERROR(FIND("Design ",B1467))),0,96.55),19.35))</f>
        <v>0</v>
      </c>
      <c r="J1467" s="40"/>
      <c r="K1467" s="40" t="s">
        <v>1172</v>
      </c>
      <c r="L1467" s="29">
        <f>IF(K1467&lt;&gt;"",IFERROR(VLOOKUP(K1467,Rabattwerte_eintragen!$A$3:$C$24,3,FALSE),0),0)</f>
        <v>0</v>
      </c>
      <c r="M1467" s="58">
        <f>IF(H1467&lt;&gt;"",H1467*(1-L1467)+I1467*(1-VLOOKUP("A1",Rabattwerte_eintragen!$A$3:$C$26,3,FALSE)),"")</f>
        <v>30.6</v>
      </c>
      <c r="N1467" s="40"/>
      <c r="O1467" s="39" t="str">
        <f t="shared" si="26"/>
        <v>Artikel online anzeigen</v>
      </c>
      <c r="P1467" s="44"/>
      <c r="Q1467" s="49" t="s">
        <v>3821</v>
      </c>
      <c r="R1467" s="37"/>
      <c r="S1467" s="55"/>
      <c r="T1467" s="40" t="s">
        <v>1145</v>
      </c>
      <c r="U1467" s="63" t="s">
        <v>4740</v>
      </c>
    </row>
    <row r="1468" spans="1:21" x14ac:dyDescent="0.25">
      <c r="A1468" s="1">
        <v>3947</v>
      </c>
      <c r="B1468" s="46" t="s">
        <v>1887</v>
      </c>
      <c r="C1468" s="46" t="s">
        <v>2223</v>
      </c>
      <c r="D1468" s="46" t="s">
        <v>2316</v>
      </c>
      <c r="E1468" s="47" t="s">
        <v>1124</v>
      </c>
      <c r="F1468" s="47" t="s">
        <v>1126</v>
      </c>
      <c r="G1468" s="47">
        <v>95815</v>
      </c>
      <c r="H1468" s="57">
        <v>34.75</v>
      </c>
      <c r="I1468" s="60">
        <f>IF(R1468="UP",VLOOKUP($I$1,Änderungen!$F$1:$G$4,2,FALSE),IF(OR(ISERROR(FIND("NOVOS",B1468)),ISERROR(FIND("Design ",B1468))),IF(OR(ISERROR(FIND("thanos EVO",B1468)),ISERROR(FIND("Design ",B1468))),0,96.55),19.35))</f>
        <v>0</v>
      </c>
      <c r="J1468" s="40"/>
      <c r="K1468" s="40" t="s">
        <v>1172</v>
      </c>
      <c r="L1468" s="29">
        <f>IF(K1468&lt;&gt;"",IFERROR(VLOOKUP(K1468,Rabattwerte_eintragen!$A$3:$C$24,3,FALSE),0),0)</f>
        <v>0</v>
      </c>
      <c r="M1468" s="58">
        <f>IF(H1468&lt;&gt;"",H1468*(1-L1468)+I1468*(1-VLOOKUP("A1",Rabattwerte_eintragen!$A$3:$C$26,3,FALSE)),"")</f>
        <v>34.75</v>
      </c>
      <c r="N1468" s="40"/>
      <c r="O1468" s="39" t="str">
        <f t="shared" si="26"/>
        <v>Artikel online anzeigen</v>
      </c>
      <c r="P1468" s="44"/>
      <c r="Q1468" s="49" t="s">
        <v>3822</v>
      </c>
      <c r="R1468" s="37"/>
      <c r="S1468" s="55"/>
      <c r="T1468" s="40" t="s">
        <v>1145</v>
      </c>
      <c r="U1468" s="63" t="s">
        <v>4741</v>
      </c>
    </row>
    <row r="1469" spans="1:21" x14ac:dyDescent="0.25">
      <c r="A1469" s="1">
        <v>3948</v>
      </c>
      <c r="B1469" s="46" t="s">
        <v>1888</v>
      </c>
      <c r="C1469" s="46" t="s">
        <v>2223</v>
      </c>
      <c r="D1469" s="46" t="s">
        <v>2316</v>
      </c>
      <c r="E1469" s="47" t="s">
        <v>1124</v>
      </c>
      <c r="F1469" s="47" t="s">
        <v>1126</v>
      </c>
      <c r="G1469" s="47">
        <v>95822</v>
      </c>
      <c r="H1469" s="57">
        <v>43.05</v>
      </c>
      <c r="I1469" s="60">
        <f>IF(R1469="UP",VLOOKUP($I$1,Änderungen!$F$1:$G$4,2,FALSE),IF(OR(ISERROR(FIND("NOVOS",B1469)),ISERROR(FIND("Design ",B1469))),IF(OR(ISERROR(FIND("thanos EVO",B1469)),ISERROR(FIND("Design ",B1469))),0,96.55),19.35))</f>
        <v>0</v>
      </c>
      <c r="J1469" s="40"/>
      <c r="K1469" s="40" t="s">
        <v>1172</v>
      </c>
      <c r="L1469" s="29">
        <f>IF(K1469&lt;&gt;"",IFERROR(VLOOKUP(K1469,Rabattwerte_eintragen!$A$3:$C$24,3,FALSE),0),0)</f>
        <v>0</v>
      </c>
      <c r="M1469" s="58">
        <f>IF(H1469&lt;&gt;"",H1469*(1-L1469)+I1469*(1-VLOOKUP("A1",Rabattwerte_eintragen!$A$3:$C$26,3,FALSE)),"")</f>
        <v>43.05</v>
      </c>
      <c r="N1469" s="40"/>
      <c r="O1469" s="39" t="str">
        <f t="shared" si="26"/>
        <v>Artikel online anzeigen</v>
      </c>
      <c r="P1469" s="44"/>
      <c r="Q1469" s="49" t="s">
        <v>3823</v>
      </c>
      <c r="R1469" s="37"/>
      <c r="S1469" s="55"/>
      <c r="T1469" s="40" t="s">
        <v>1145</v>
      </c>
      <c r="U1469" s="63" t="s">
        <v>4742</v>
      </c>
    </row>
    <row r="1470" spans="1:21" x14ac:dyDescent="0.25">
      <c r="A1470" s="1">
        <v>13856</v>
      </c>
      <c r="B1470" s="46" t="s">
        <v>1889</v>
      </c>
      <c r="C1470" s="46" t="s">
        <v>2223</v>
      </c>
      <c r="D1470" s="46" t="s">
        <v>2316</v>
      </c>
      <c r="E1470" s="47" t="s">
        <v>1124</v>
      </c>
      <c r="F1470" s="47" t="s">
        <v>1126</v>
      </c>
      <c r="G1470" s="47">
        <v>851505</v>
      </c>
      <c r="H1470" s="57">
        <v>51.4</v>
      </c>
      <c r="I1470" s="60">
        <f>IF(R1470="UP",VLOOKUP($I$1,Änderungen!$F$1:$G$4,2,FALSE),IF(OR(ISERROR(FIND("NOVOS",B1470)),ISERROR(FIND("Design ",B1470))),IF(OR(ISERROR(FIND("thanos EVO",B1470)),ISERROR(FIND("Design ",B1470))),0,96.55),19.35))</f>
        <v>0</v>
      </c>
      <c r="J1470" s="40"/>
      <c r="K1470" s="40" t="s">
        <v>1172</v>
      </c>
      <c r="L1470" s="29">
        <f>IF(K1470&lt;&gt;"",IFERROR(VLOOKUP(K1470,Rabattwerte_eintragen!$A$3:$C$24,3,FALSE),0),0)</f>
        <v>0</v>
      </c>
      <c r="M1470" s="58">
        <f>IF(H1470&lt;&gt;"",H1470*(1-L1470)+I1470*(1-VLOOKUP("A1",Rabattwerte_eintragen!$A$3:$C$26,3,FALSE)),"")</f>
        <v>51.4</v>
      </c>
      <c r="N1470" s="40"/>
      <c r="O1470" s="39" t="str">
        <f t="shared" si="26"/>
        <v>Artikel online anzeigen</v>
      </c>
      <c r="P1470" s="44"/>
      <c r="Q1470" s="49" t="s">
        <v>3824</v>
      </c>
      <c r="R1470" s="37"/>
      <c r="S1470" s="55"/>
      <c r="T1470" s="40" t="s">
        <v>1145</v>
      </c>
      <c r="U1470" s="63" t="s">
        <v>4743</v>
      </c>
    </row>
    <row r="1471" spans="1:21" x14ac:dyDescent="0.25">
      <c r="A1471" s="1">
        <v>3930</v>
      </c>
      <c r="B1471" s="46" t="s">
        <v>784</v>
      </c>
      <c r="C1471" s="46" t="s">
        <v>2223</v>
      </c>
      <c r="D1471" s="46" t="s">
        <v>2316</v>
      </c>
      <c r="E1471" s="47" t="s">
        <v>1124</v>
      </c>
      <c r="F1471" s="47" t="s">
        <v>1126</v>
      </c>
      <c r="G1471" s="47">
        <v>94979</v>
      </c>
      <c r="H1471" s="57">
        <v>36.25</v>
      </c>
      <c r="I1471" s="60">
        <f>IF(R1471="UP",VLOOKUP($I$1,Änderungen!$F$1:$G$4,2,FALSE),IF(OR(ISERROR(FIND("NOVOS",B1471)),ISERROR(FIND("Design ",B1471))),IF(OR(ISERROR(FIND("thanos EVO",B1471)),ISERROR(FIND("Design ",B1471))),0,96.55),19.35))</f>
        <v>0</v>
      </c>
      <c r="J1471" s="40"/>
      <c r="K1471" s="40" t="s">
        <v>1172</v>
      </c>
      <c r="L1471" s="29">
        <f>IF(K1471&lt;&gt;"",IFERROR(VLOOKUP(K1471,Rabattwerte_eintragen!$A$3:$C$24,3,FALSE),0),0)</f>
        <v>0</v>
      </c>
      <c r="M1471" s="58">
        <f>IF(H1471&lt;&gt;"",H1471*(1-L1471)+I1471*(1-VLOOKUP("A1",Rabattwerte_eintragen!$A$3:$C$26,3,FALSE)),"")</f>
        <v>36.25</v>
      </c>
      <c r="N1471" s="40"/>
      <c r="O1471" s="39" t="str">
        <f t="shared" si="26"/>
        <v>Artikel online anzeigen</v>
      </c>
      <c r="P1471" s="44"/>
      <c r="Q1471" s="49" t="s">
        <v>3825</v>
      </c>
      <c r="R1471" s="37"/>
      <c r="S1471" s="55"/>
      <c r="T1471" s="40" t="s">
        <v>1145</v>
      </c>
      <c r="U1471" s="63" t="s">
        <v>4744</v>
      </c>
    </row>
    <row r="1472" spans="1:21" x14ac:dyDescent="0.25">
      <c r="A1472" s="1">
        <v>3931</v>
      </c>
      <c r="B1472" s="46" t="s">
        <v>1890</v>
      </c>
      <c r="C1472" s="46" t="s">
        <v>2223</v>
      </c>
      <c r="D1472" s="46" t="s">
        <v>2316</v>
      </c>
      <c r="E1472" s="47" t="s">
        <v>1124</v>
      </c>
      <c r="F1472" s="47" t="s">
        <v>1126</v>
      </c>
      <c r="G1472" s="47">
        <v>94986</v>
      </c>
      <c r="H1472" s="57">
        <v>40.4</v>
      </c>
      <c r="I1472" s="60">
        <f>IF(R1472="UP",VLOOKUP($I$1,Änderungen!$F$1:$G$4,2,FALSE),IF(OR(ISERROR(FIND("NOVOS",B1472)),ISERROR(FIND("Design ",B1472))),IF(OR(ISERROR(FIND("thanos EVO",B1472)),ISERROR(FIND("Design ",B1472))),0,96.55),19.35))</f>
        <v>0</v>
      </c>
      <c r="J1472" s="40"/>
      <c r="K1472" s="40" t="s">
        <v>1172</v>
      </c>
      <c r="L1472" s="29">
        <f>IF(K1472&lt;&gt;"",IFERROR(VLOOKUP(K1472,Rabattwerte_eintragen!$A$3:$C$24,3,FALSE),0),0)</f>
        <v>0</v>
      </c>
      <c r="M1472" s="58">
        <f>IF(H1472&lt;&gt;"",H1472*(1-L1472)+I1472*(1-VLOOKUP("A1",Rabattwerte_eintragen!$A$3:$C$26,3,FALSE)),"")</f>
        <v>40.4</v>
      </c>
      <c r="N1472" s="40"/>
      <c r="O1472" s="39" t="str">
        <f t="shared" si="26"/>
        <v>Artikel online anzeigen</v>
      </c>
      <c r="P1472" s="44"/>
      <c r="Q1472" s="49" t="s">
        <v>3826</v>
      </c>
      <c r="R1472" s="37"/>
      <c r="S1472" s="55"/>
      <c r="T1472" s="40" t="s">
        <v>1145</v>
      </c>
      <c r="U1472" s="63" t="s">
        <v>4745</v>
      </c>
    </row>
    <row r="1473" spans="1:21" x14ac:dyDescent="0.25">
      <c r="A1473" s="1">
        <v>3932</v>
      </c>
      <c r="B1473" s="46" t="s">
        <v>1891</v>
      </c>
      <c r="C1473" s="46" t="s">
        <v>2223</v>
      </c>
      <c r="D1473" s="46" t="s">
        <v>2316</v>
      </c>
      <c r="E1473" s="47" t="s">
        <v>1124</v>
      </c>
      <c r="F1473" s="47" t="s">
        <v>1126</v>
      </c>
      <c r="G1473" s="47">
        <v>94993</v>
      </c>
      <c r="H1473" s="57">
        <v>48.7</v>
      </c>
      <c r="I1473" s="60">
        <f>IF(R1473="UP",VLOOKUP($I$1,Änderungen!$F$1:$G$4,2,FALSE),IF(OR(ISERROR(FIND("NOVOS",B1473)),ISERROR(FIND("Design ",B1473))),IF(OR(ISERROR(FIND("thanos EVO",B1473)),ISERROR(FIND("Design ",B1473))),0,96.55),19.35))</f>
        <v>0</v>
      </c>
      <c r="J1473" s="40"/>
      <c r="K1473" s="40" t="s">
        <v>1172</v>
      </c>
      <c r="L1473" s="29">
        <f>IF(K1473&lt;&gt;"",IFERROR(VLOOKUP(K1473,Rabattwerte_eintragen!$A$3:$C$24,3,FALSE),0),0)</f>
        <v>0</v>
      </c>
      <c r="M1473" s="58">
        <f>IF(H1473&lt;&gt;"",H1473*(1-L1473)+I1473*(1-VLOOKUP("A1",Rabattwerte_eintragen!$A$3:$C$26,3,FALSE)),"")</f>
        <v>48.7</v>
      </c>
      <c r="N1473" s="40"/>
      <c r="O1473" s="39" t="str">
        <f t="shared" si="26"/>
        <v>Artikel online anzeigen</v>
      </c>
      <c r="P1473" s="44"/>
      <c r="Q1473" s="49" t="s">
        <v>3827</v>
      </c>
      <c r="R1473" s="37"/>
      <c r="S1473" s="55"/>
      <c r="T1473" s="40" t="s">
        <v>1145</v>
      </c>
      <c r="U1473" s="63" t="s">
        <v>4746</v>
      </c>
    </row>
    <row r="1474" spans="1:21" x14ac:dyDescent="0.25">
      <c r="A1474" s="1">
        <v>3933</v>
      </c>
      <c r="B1474" s="46" t="s">
        <v>1892</v>
      </c>
      <c r="C1474" s="46" t="s">
        <v>2223</v>
      </c>
      <c r="D1474" s="46" t="s">
        <v>2316</v>
      </c>
      <c r="E1474" s="47" t="s">
        <v>1124</v>
      </c>
      <c r="F1474" s="47" t="s">
        <v>1126</v>
      </c>
      <c r="G1474" s="47">
        <v>92241</v>
      </c>
      <c r="H1474" s="57">
        <v>57</v>
      </c>
      <c r="I1474" s="60">
        <f>IF(R1474="UP",VLOOKUP($I$1,Änderungen!$F$1:$G$4,2,FALSE),IF(OR(ISERROR(FIND("NOVOS",B1474)),ISERROR(FIND("Design ",B1474))),IF(OR(ISERROR(FIND("thanos EVO",B1474)),ISERROR(FIND("Design ",B1474))),0,96.55),19.35))</f>
        <v>0</v>
      </c>
      <c r="J1474" s="40"/>
      <c r="K1474" s="40" t="s">
        <v>1172</v>
      </c>
      <c r="L1474" s="29">
        <f>IF(K1474&lt;&gt;"",IFERROR(VLOOKUP(K1474,Rabattwerte_eintragen!$A$3:$C$24,3,FALSE),0),0)</f>
        <v>0</v>
      </c>
      <c r="M1474" s="58">
        <f>IF(H1474&lt;&gt;"",H1474*(1-L1474)+I1474*(1-VLOOKUP("A1",Rabattwerte_eintragen!$A$3:$C$26,3,FALSE)),"")</f>
        <v>57</v>
      </c>
      <c r="N1474" s="40"/>
      <c r="O1474" s="39" t="str">
        <f t="shared" si="26"/>
        <v>Artikel online anzeigen</v>
      </c>
      <c r="P1474" s="44"/>
      <c r="Q1474" s="49" t="s">
        <v>3828</v>
      </c>
      <c r="R1474" s="37"/>
      <c r="S1474" s="55"/>
      <c r="T1474" s="40" t="s">
        <v>1145</v>
      </c>
      <c r="U1474" s="63" t="s">
        <v>4747</v>
      </c>
    </row>
    <row r="1475" spans="1:21" x14ac:dyDescent="0.25">
      <c r="A1475" s="1">
        <v>3938</v>
      </c>
      <c r="B1475" s="46" t="s">
        <v>785</v>
      </c>
      <c r="C1475" s="46" t="s">
        <v>2223</v>
      </c>
      <c r="D1475" s="46" t="s">
        <v>2316</v>
      </c>
      <c r="E1475" s="47" t="s">
        <v>1124</v>
      </c>
      <c r="F1475" s="47" t="s">
        <v>1126</v>
      </c>
      <c r="G1475" s="47">
        <v>95686</v>
      </c>
      <c r="H1475" s="57">
        <v>42.599999999999994</v>
      </c>
      <c r="I1475" s="60">
        <f>IF(R1475="UP",VLOOKUP($I$1,Änderungen!$F$1:$G$4,2,FALSE),IF(OR(ISERROR(FIND("NOVOS",B1475)),ISERROR(FIND("Design ",B1475))),IF(OR(ISERROR(FIND("thanos EVO",B1475)),ISERROR(FIND("Design ",B1475))),0,96.55),19.35))</f>
        <v>0</v>
      </c>
      <c r="J1475" s="40"/>
      <c r="K1475" s="40" t="s">
        <v>1172</v>
      </c>
      <c r="L1475" s="29">
        <f>IF(K1475&lt;&gt;"",IFERROR(VLOOKUP(K1475,Rabattwerte_eintragen!$A$3:$C$24,3,FALSE),0),0)</f>
        <v>0</v>
      </c>
      <c r="M1475" s="58">
        <f>IF(H1475&lt;&gt;"",H1475*(1-L1475)+I1475*(1-VLOOKUP("A1",Rabattwerte_eintragen!$A$3:$C$26,3,FALSE)),"")</f>
        <v>42.599999999999994</v>
      </c>
      <c r="N1475" s="40"/>
      <c r="O1475" s="39" t="str">
        <f t="shared" si="26"/>
        <v>Artikel online anzeigen</v>
      </c>
      <c r="P1475" s="44"/>
      <c r="Q1475" s="49" t="s">
        <v>3829</v>
      </c>
      <c r="R1475" s="37"/>
      <c r="S1475" s="55"/>
      <c r="T1475" s="40" t="s">
        <v>1145</v>
      </c>
      <c r="U1475" s="63" t="s">
        <v>4748</v>
      </c>
    </row>
    <row r="1476" spans="1:21" x14ac:dyDescent="0.25">
      <c r="A1476" s="1">
        <v>3939</v>
      </c>
      <c r="B1476" s="46" t="s">
        <v>1893</v>
      </c>
      <c r="C1476" s="46" t="s">
        <v>2223</v>
      </c>
      <c r="D1476" s="46" t="s">
        <v>2316</v>
      </c>
      <c r="E1476" s="47" t="s">
        <v>1124</v>
      </c>
      <c r="F1476" s="47" t="s">
        <v>1126</v>
      </c>
      <c r="G1476" s="47">
        <v>95693</v>
      </c>
      <c r="H1476" s="57">
        <v>46.8</v>
      </c>
      <c r="I1476" s="60">
        <f>IF(R1476="UP",VLOOKUP($I$1,Änderungen!$F$1:$G$4,2,FALSE),IF(OR(ISERROR(FIND("NOVOS",B1476)),ISERROR(FIND("Design ",B1476))),IF(OR(ISERROR(FIND("thanos EVO",B1476)),ISERROR(FIND("Design ",B1476))),0,96.55),19.35))</f>
        <v>0</v>
      </c>
      <c r="J1476" s="40"/>
      <c r="K1476" s="40" t="s">
        <v>1172</v>
      </c>
      <c r="L1476" s="29">
        <f>IF(K1476&lt;&gt;"",IFERROR(VLOOKUP(K1476,Rabattwerte_eintragen!$A$3:$C$24,3,FALSE),0),0)</f>
        <v>0</v>
      </c>
      <c r="M1476" s="58">
        <f>IF(H1476&lt;&gt;"",H1476*(1-L1476)+I1476*(1-VLOOKUP("A1",Rabattwerte_eintragen!$A$3:$C$26,3,FALSE)),"")</f>
        <v>46.8</v>
      </c>
      <c r="N1476" s="40"/>
      <c r="O1476" s="39" t="str">
        <f t="shared" si="26"/>
        <v>Artikel online anzeigen</v>
      </c>
      <c r="P1476" s="44"/>
      <c r="Q1476" s="49" t="s">
        <v>3830</v>
      </c>
      <c r="R1476" s="37"/>
      <c r="S1476" s="55"/>
      <c r="T1476" s="40" t="s">
        <v>1145</v>
      </c>
      <c r="U1476" s="63" t="s">
        <v>4749</v>
      </c>
    </row>
    <row r="1477" spans="1:21" x14ac:dyDescent="0.25">
      <c r="A1477" s="1">
        <v>3940</v>
      </c>
      <c r="B1477" s="46" t="s">
        <v>1894</v>
      </c>
      <c r="C1477" s="46" t="s">
        <v>2223</v>
      </c>
      <c r="D1477" s="46" t="s">
        <v>2316</v>
      </c>
      <c r="E1477" s="47" t="s">
        <v>1124</v>
      </c>
      <c r="F1477" s="47" t="s">
        <v>1126</v>
      </c>
      <c r="G1477" s="47">
        <v>95709</v>
      </c>
      <c r="H1477" s="57">
        <v>55.099999999999994</v>
      </c>
      <c r="I1477" s="60">
        <f>IF(R1477="UP",VLOOKUP($I$1,Änderungen!$F$1:$G$4,2,FALSE),IF(OR(ISERROR(FIND("NOVOS",B1477)),ISERROR(FIND("Design ",B1477))),IF(OR(ISERROR(FIND("thanos EVO",B1477)),ISERROR(FIND("Design ",B1477))),0,96.55),19.35))</f>
        <v>0</v>
      </c>
      <c r="J1477" s="40"/>
      <c r="K1477" s="40" t="s">
        <v>1172</v>
      </c>
      <c r="L1477" s="29">
        <f>IF(K1477&lt;&gt;"",IFERROR(VLOOKUP(K1477,Rabattwerte_eintragen!$A$3:$C$24,3,FALSE),0),0)</f>
        <v>0</v>
      </c>
      <c r="M1477" s="58">
        <f>IF(H1477&lt;&gt;"",H1477*(1-L1477)+I1477*(1-VLOOKUP("A1",Rabattwerte_eintragen!$A$3:$C$26,3,FALSE)),"")</f>
        <v>55.099999999999994</v>
      </c>
      <c r="N1477" s="40"/>
      <c r="O1477" s="39" t="str">
        <f t="shared" si="26"/>
        <v>Artikel online anzeigen</v>
      </c>
      <c r="P1477" s="44"/>
      <c r="Q1477" s="49" t="s">
        <v>3831</v>
      </c>
      <c r="R1477" s="37"/>
      <c r="S1477" s="55"/>
      <c r="T1477" s="40" t="s">
        <v>1145</v>
      </c>
      <c r="U1477" s="63" t="s">
        <v>4750</v>
      </c>
    </row>
    <row r="1478" spans="1:21" x14ac:dyDescent="0.25">
      <c r="A1478" s="1">
        <v>3941</v>
      </c>
      <c r="B1478" s="46" t="s">
        <v>1895</v>
      </c>
      <c r="C1478" s="46" t="s">
        <v>2223</v>
      </c>
      <c r="D1478" s="46" t="s">
        <v>2316</v>
      </c>
      <c r="E1478" s="47" t="s">
        <v>1124</v>
      </c>
      <c r="F1478" s="47" t="s">
        <v>1126</v>
      </c>
      <c r="G1478" s="47">
        <v>95716</v>
      </c>
      <c r="H1478" s="57">
        <v>63.4</v>
      </c>
      <c r="I1478" s="60">
        <f>IF(R1478="UP",VLOOKUP($I$1,Änderungen!$F$1:$G$4,2,FALSE),IF(OR(ISERROR(FIND("NOVOS",B1478)),ISERROR(FIND("Design ",B1478))),IF(OR(ISERROR(FIND("thanos EVO",B1478)),ISERROR(FIND("Design ",B1478))),0,96.55),19.35))</f>
        <v>0</v>
      </c>
      <c r="J1478" s="40"/>
      <c r="K1478" s="40" t="s">
        <v>1172</v>
      </c>
      <c r="L1478" s="29">
        <f>IF(K1478&lt;&gt;"",IFERROR(VLOOKUP(K1478,Rabattwerte_eintragen!$A$3:$C$24,3,FALSE),0),0)</f>
        <v>0</v>
      </c>
      <c r="M1478" s="58">
        <f>IF(H1478&lt;&gt;"",H1478*(1-L1478)+I1478*(1-VLOOKUP("A1",Rabattwerte_eintragen!$A$3:$C$26,3,FALSE)),"")</f>
        <v>63.4</v>
      </c>
      <c r="N1478" s="40"/>
      <c r="O1478" s="39" t="str">
        <f t="shared" si="26"/>
        <v>Artikel online anzeigen</v>
      </c>
      <c r="P1478" s="44"/>
      <c r="Q1478" s="49" t="s">
        <v>3832</v>
      </c>
      <c r="R1478" s="37"/>
      <c r="S1478" s="55"/>
      <c r="T1478" s="40" t="s">
        <v>1145</v>
      </c>
      <c r="U1478" s="63" t="s">
        <v>4751</v>
      </c>
    </row>
    <row r="1479" spans="1:21" x14ac:dyDescent="0.25">
      <c r="A1479" s="1">
        <v>3908</v>
      </c>
      <c r="B1479" s="46" t="s">
        <v>1896</v>
      </c>
      <c r="C1479" s="46" t="s">
        <v>2223</v>
      </c>
      <c r="D1479" s="46" t="s">
        <v>2316</v>
      </c>
      <c r="E1479" s="47" t="s">
        <v>1124</v>
      </c>
      <c r="F1479" s="47" t="s">
        <v>1126</v>
      </c>
      <c r="G1479" s="47">
        <v>168168</v>
      </c>
      <c r="H1479" s="57">
        <v>43.5</v>
      </c>
      <c r="I1479" s="60">
        <f>IF(R1479="UP",VLOOKUP($I$1,Änderungen!$F$1:$G$4,2,FALSE),IF(OR(ISERROR(FIND("NOVOS",B1479)),ISERROR(FIND("Design ",B1479))),IF(OR(ISERROR(FIND("thanos EVO",B1479)),ISERROR(FIND("Design ",B1479))),0,96.55),19.35))</f>
        <v>0</v>
      </c>
      <c r="J1479" s="40"/>
      <c r="K1479" s="40" t="s">
        <v>1172</v>
      </c>
      <c r="L1479" s="29">
        <f>IF(K1479&lt;&gt;"",IFERROR(VLOOKUP(K1479,Rabattwerte_eintragen!$A$3:$C$24,3,FALSE),0),0)</f>
        <v>0</v>
      </c>
      <c r="M1479" s="58">
        <f>IF(H1479&lt;&gt;"",H1479*(1-L1479)+I1479*(1-VLOOKUP("A1",Rabattwerte_eintragen!$A$3:$C$26,3,FALSE)),"")</f>
        <v>43.5</v>
      </c>
      <c r="N1479" s="40"/>
      <c r="O1479" s="39" t="str">
        <f t="shared" si="26"/>
        <v>Artikel online anzeigen</v>
      </c>
      <c r="P1479" s="44"/>
      <c r="Q1479" s="49" t="s">
        <v>3833</v>
      </c>
      <c r="R1479" s="37"/>
      <c r="S1479" s="55"/>
      <c r="T1479" s="40" t="s">
        <v>1145</v>
      </c>
      <c r="U1479" s="63" t="s">
        <v>4752</v>
      </c>
    </row>
    <row r="1480" spans="1:21" x14ac:dyDescent="0.25">
      <c r="A1480" s="1">
        <v>3909</v>
      </c>
      <c r="B1480" s="46" t="s">
        <v>1897</v>
      </c>
      <c r="C1480" s="46" t="s">
        <v>2223</v>
      </c>
      <c r="D1480" s="46" t="s">
        <v>2316</v>
      </c>
      <c r="E1480" s="47" t="s">
        <v>1124</v>
      </c>
      <c r="F1480" s="47" t="s">
        <v>1126</v>
      </c>
      <c r="G1480" s="47">
        <v>195164</v>
      </c>
      <c r="H1480" s="57">
        <v>50.35</v>
      </c>
      <c r="I1480" s="60">
        <f>IF(R1480="UP",VLOOKUP($I$1,Änderungen!$F$1:$G$4,2,FALSE),IF(OR(ISERROR(FIND("NOVOS",B1480)),ISERROR(FIND("Design ",B1480))),IF(OR(ISERROR(FIND("thanos EVO",B1480)),ISERROR(FIND("Design ",B1480))),0,96.55),19.35))</f>
        <v>0</v>
      </c>
      <c r="J1480" s="40"/>
      <c r="K1480" s="40" t="s">
        <v>1172</v>
      </c>
      <c r="L1480" s="29">
        <f>IF(K1480&lt;&gt;"",IFERROR(VLOOKUP(K1480,Rabattwerte_eintragen!$A$3:$C$24,3,FALSE),0),0)</f>
        <v>0</v>
      </c>
      <c r="M1480" s="58">
        <f>IF(H1480&lt;&gt;"",H1480*(1-L1480)+I1480*(1-VLOOKUP("A1",Rabattwerte_eintragen!$A$3:$C$26,3,FALSE)),"")</f>
        <v>50.35</v>
      </c>
      <c r="N1480" s="40"/>
      <c r="O1480" s="39" t="str">
        <f t="shared" si="26"/>
        <v>Artikel online anzeigen</v>
      </c>
      <c r="P1480" s="44"/>
      <c r="Q1480" s="49" t="s">
        <v>3834</v>
      </c>
      <c r="R1480" s="37"/>
      <c r="S1480" s="55"/>
      <c r="T1480" s="40" t="s">
        <v>1145</v>
      </c>
      <c r="U1480" s="63" t="s">
        <v>4753</v>
      </c>
    </row>
    <row r="1481" spans="1:21" x14ac:dyDescent="0.25">
      <c r="A1481" s="1">
        <v>3910</v>
      </c>
      <c r="B1481" s="46" t="s">
        <v>1898</v>
      </c>
      <c r="C1481" s="46" t="s">
        <v>2223</v>
      </c>
      <c r="D1481" s="46" t="s">
        <v>2316</v>
      </c>
      <c r="E1481" s="47" t="s">
        <v>1124</v>
      </c>
      <c r="F1481" s="47" t="s">
        <v>1126</v>
      </c>
      <c r="G1481" s="47">
        <v>426305</v>
      </c>
      <c r="H1481" s="57">
        <v>64</v>
      </c>
      <c r="I1481" s="60">
        <f>IF(R1481="UP",VLOOKUP($I$1,Änderungen!$F$1:$G$4,2,FALSE),IF(OR(ISERROR(FIND("NOVOS",B1481)),ISERROR(FIND("Design ",B1481))),IF(OR(ISERROR(FIND("thanos EVO",B1481)),ISERROR(FIND("Design ",B1481))),0,96.55),19.35))</f>
        <v>0</v>
      </c>
      <c r="J1481" s="40"/>
      <c r="K1481" s="40" t="s">
        <v>1172</v>
      </c>
      <c r="L1481" s="29">
        <f>IF(K1481&lt;&gt;"",IFERROR(VLOOKUP(K1481,Rabattwerte_eintragen!$A$3:$C$24,3,FALSE),0),0)</f>
        <v>0</v>
      </c>
      <c r="M1481" s="58">
        <f>IF(H1481&lt;&gt;"",H1481*(1-L1481)+I1481*(1-VLOOKUP("A1",Rabattwerte_eintragen!$A$3:$C$26,3,FALSE)),"")</f>
        <v>64</v>
      </c>
      <c r="N1481" s="40"/>
      <c r="O1481" s="39" t="str">
        <f t="shared" si="26"/>
        <v>Artikel online anzeigen</v>
      </c>
      <c r="P1481" s="44"/>
      <c r="Q1481" s="49" t="s">
        <v>3835</v>
      </c>
      <c r="R1481" s="37"/>
      <c r="S1481" s="55"/>
      <c r="T1481" s="40" t="s">
        <v>1145</v>
      </c>
      <c r="U1481" s="63" t="s">
        <v>4754</v>
      </c>
    </row>
    <row r="1482" spans="1:21" x14ac:dyDescent="0.25">
      <c r="A1482" s="1">
        <v>3911</v>
      </c>
      <c r="B1482" s="46" t="s">
        <v>1899</v>
      </c>
      <c r="C1482" s="46" t="s">
        <v>2223</v>
      </c>
      <c r="D1482" s="46" t="s">
        <v>2316</v>
      </c>
      <c r="E1482" s="47" t="s">
        <v>1124</v>
      </c>
      <c r="F1482" s="47" t="s">
        <v>1126</v>
      </c>
      <c r="G1482" s="47">
        <v>153263</v>
      </c>
      <c r="H1482" s="57">
        <v>77.649999999999991</v>
      </c>
      <c r="I1482" s="60">
        <f>IF(R1482="UP",VLOOKUP($I$1,Änderungen!$F$1:$G$4,2,FALSE),IF(OR(ISERROR(FIND("NOVOS",B1482)),ISERROR(FIND("Design ",B1482))),IF(OR(ISERROR(FIND("thanos EVO",B1482)),ISERROR(FIND("Design ",B1482))),0,96.55),19.35))</f>
        <v>0</v>
      </c>
      <c r="J1482" s="40"/>
      <c r="K1482" s="40" t="s">
        <v>1172</v>
      </c>
      <c r="L1482" s="29">
        <f>IF(K1482&lt;&gt;"",IFERROR(VLOOKUP(K1482,Rabattwerte_eintragen!$A$3:$C$24,3,FALSE),0),0)</f>
        <v>0</v>
      </c>
      <c r="M1482" s="58">
        <f>IF(H1482&lt;&gt;"",H1482*(1-L1482)+I1482*(1-VLOOKUP("A1",Rabattwerte_eintragen!$A$3:$C$26,3,FALSE)),"")</f>
        <v>77.649999999999991</v>
      </c>
      <c r="N1482" s="40"/>
      <c r="O1482" s="39" t="str">
        <f t="shared" si="26"/>
        <v>Artikel online anzeigen</v>
      </c>
      <c r="P1482" s="44"/>
      <c r="Q1482" s="49" t="s">
        <v>3836</v>
      </c>
      <c r="R1482" s="37"/>
      <c r="S1482" s="55"/>
      <c r="T1482" s="40" t="s">
        <v>1145</v>
      </c>
      <c r="U1482" s="63" t="s">
        <v>4755</v>
      </c>
    </row>
    <row r="1483" spans="1:21" x14ac:dyDescent="0.25">
      <c r="A1483" s="1">
        <v>3919</v>
      </c>
      <c r="B1483" s="46" t="s">
        <v>1900</v>
      </c>
      <c r="C1483" s="46" t="s">
        <v>2223</v>
      </c>
      <c r="D1483" s="46" t="s">
        <v>2316</v>
      </c>
      <c r="E1483" s="47" t="s">
        <v>1124</v>
      </c>
      <c r="F1483" s="47" t="s">
        <v>1126</v>
      </c>
      <c r="G1483" s="47">
        <v>237314</v>
      </c>
      <c r="H1483" s="57">
        <v>47.199999999999996</v>
      </c>
      <c r="I1483" s="60">
        <f>IF(R1483="UP",VLOOKUP($I$1,Änderungen!$F$1:$G$4,2,FALSE),IF(OR(ISERROR(FIND("NOVOS",B1483)),ISERROR(FIND("Design ",B1483))),IF(OR(ISERROR(FIND("thanos EVO",B1483)),ISERROR(FIND("Design ",B1483))),0,96.55),19.35))</f>
        <v>0</v>
      </c>
      <c r="J1483" s="40"/>
      <c r="K1483" s="40" t="s">
        <v>1172</v>
      </c>
      <c r="L1483" s="29">
        <f>IF(K1483&lt;&gt;"",IFERROR(VLOOKUP(K1483,Rabattwerte_eintragen!$A$3:$C$24,3,FALSE),0),0)</f>
        <v>0</v>
      </c>
      <c r="M1483" s="58">
        <f>IF(H1483&lt;&gt;"",H1483*(1-L1483)+I1483*(1-VLOOKUP("A1",Rabattwerte_eintragen!$A$3:$C$26,3,FALSE)),"")</f>
        <v>47.199999999999996</v>
      </c>
      <c r="N1483" s="40"/>
      <c r="O1483" s="39" t="str">
        <f t="shared" si="26"/>
        <v>Artikel online anzeigen</v>
      </c>
      <c r="P1483" s="44"/>
      <c r="Q1483" s="49" t="s">
        <v>3837</v>
      </c>
      <c r="R1483" s="37"/>
      <c r="S1483" s="55"/>
      <c r="T1483" s="40" t="s">
        <v>1145</v>
      </c>
      <c r="U1483" s="63" t="s">
        <v>4756</v>
      </c>
    </row>
    <row r="1484" spans="1:21" x14ac:dyDescent="0.25">
      <c r="A1484" s="1">
        <v>3920</v>
      </c>
      <c r="B1484" s="46" t="s">
        <v>1901</v>
      </c>
      <c r="C1484" s="46" t="s">
        <v>2223</v>
      </c>
      <c r="D1484" s="46" t="s">
        <v>2316</v>
      </c>
      <c r="E1484" s="47" t="s">
        <v>1124</v>
      </c>
      <c r="F1484" s="47" t="s">
        <v>1126</v>
      </c>
      <c r="G1484" s="47">
        <v>167314</v>
      </c>
      <c r="H1484" s="57">
        <v>54.050000000000004</v>
      </c>
      <c r="I1484" s="60">
        <f>IF(R1484="UP",VLOOKUP($I$1,Änderungen!$F$1:$G$4,2,FALSE),IF(OR(ISERROR(FIND("NOVOS",B1484)),ISERROR(FIND("Design ",B1484))),IF(OR(ISERROR(FIND("thanos EVO",B1484)),ISERROR(FIND("Design ",B1484))),0,96.55),19.35))</f>
        <v>0</v>
      </c>
      <c r="J1484" s="40"/>
      <c r="K1484" s="40" t="s">
        <v>1172</v>
      </c>
      <c r="L1484" s="29">
        <f>IF(K1484&lt;&gt;"",IFERROR(VLOOKUP(K1484,Rabattwerte_eintragen!$A$3:$C$24,3,FALSE),0),0)</f>
        <v>0</v>
      </c>
      <c r="M1484" s="58">
        <f>IF(H1484&lt;&gt;"",H1484*(1-L1484)+I1484*(1-VLOOKUP("A1",Rabattwerte_eintragen!$A$3:$C$26,3,FALSE)),"")</f>
        <v>54.050000000000004</v>
      </c>
      <c r="N1484" s="40"/>
      <c r="O1484" s="39" t="str">
        <f t="shared" si="26"/>
        <v>Artikel online anzeigen</v>
      </c>
      <c r="P1484" s="44"/>
      <c r="Q1484" s="49" t="s">
        <v>3838</v>
      </c>
      <c r="R1484" s="37"/>
      <c r="S1484" s="55"/>
      <c r="T1484" s="40" t="s">
        <v>1145</v>
      </c>
      <c r="U1484" s="63" t="s">
        <v>4757</v>
      </c>
    </row>
    <row r="1485" spans="1:21" x14ac:dyDescent="0.25">
      <c r="A1485" s="1">
        <v>3921</v>
      </c>
      <c r="B1485" s="46" t="s">
        <v>1902</v>
      </c>
      <c r="C1485" s="46" t="s">
        <v>2223</v>
      </c>
      <c r="D1485" s="46" t="s">
        <v>2316</v>
      </c>
      <c r="E1485" s="47" t="s">
        <v>1124</v>
      </c>
      <c r="F1485" s="47" t="s">
        <v>1126</v>
      </c>
      <c r="G1485" s="47">
        <v>134248</v>
      </c>
      <c r="H1485" s="57">
        <v>67.699999999999989</v>
      </c>
      <c r="I1485" s="60">
        <f>IF(R1485="UP",VLOOKUP($I$1,Änderungen!$F$1:$G$4,2,FALSE),IF(OR(ISERROR(FIND("NOVOS",B1485)),ISERROR(FIND("Design ",B1485))),IF(OR(ISERROR(FIND("thanos EVO",B1485)),ISERROR(FIND("Design ",B1485))),0,96.55),19.35))</f>
        <v>0</v>
      </c>
      <c r="J1485" s="40"/>
      <c r="K1485" s="40" t="s">
        <v>1172</v>
      </c>
      <c r="L1485" s="29">
        <f>IF(K1485&lt;&gt;"",IFERROR(VLOOKUP(K1485,Rabattwerte_eintragen!$A$3:$C$24,3,FALSE),0),0)</f>
        <v>0</v>
      </c>
      <c r="M1485" s="58">
        <f>IF(H1485&lt;&gt;"",H1485*(1-L1485)+I1485*(1-VLOOKUP("A1",Rabattwerte_eintragen!$A$3:$C$26,3,FALSE)),"")</f>
        <v>67.699999999999989</v>
      </c>
      <c r="N1485" s="40"/>
      <c r="O1485" s="39" t="str">
        <f t="shared" si="26"/>
        <v>Artikel online anzeigen</v>
      </c>
      <c r="P1485" s="44"/>
      <c r="Q1485" s="49" t="s">
        <v>3839</v>
      </c>
      <c r="R1485" s="37"/>
      <c r="S1485" s="55"/>
      <c r="T1485" s="40" t="s">
        <v>1145</v>
      </c>
      <c r="U1485" s="63" t="s">
        <v>4758</v>
      </c>
    </row>
    <row r="1486" spans="1:21" x14ac:dyDescent="0.25">
      <c r="A1486" s="1">
        <v>3922</v>
      </c>
      <c r="B1486" s="46" t="s">
        <v>1903</v>
      </c>
      <c r="C1486" s="46" t="s">
        <v>2223</v>
      </c>
      <c r="D1486" s="46" t="s">
        <v>2316</v>
      </c>
      <c r="E1486" s="47" t="s">
        <v>1124</v>
      </c>
      <c r="F1486" s="47" t="s">
        <v>1126</v>
      </c>
      <c r="G1486" s="47">
        <v>315593</v>
      </c>
      <c r="H1486" s="57">
        <v>81.400000000000006</v>
      </c>
      <c r="I1486" s="60">
        <f>IF(R1486="UP",VLOOKUP($I$1,Änderungen!$F$1:$G$4,2,FALSE),IF(OR(ISERROR(FIND("NOVOS",B1486)),ISERROR(FIND("Design ",B1486))),IF(OR(ISERROR(FIND("thanos EVO",B1486)),ISERROR(FIND("Design ",B1486))),0,96.55),19.35))</f>
        <v>0</v>
      </c>
      <c r="J1486" s="40"/>
      <c r="K1486" s="40" t="s">
        <v>1172</v>
      </c>
      <c r="L1486" s="29">
        <f>IF(K1486&lt;&gt;"",IFERROR(VLOOKUP(K1486,Rabattwerte_eintragen!$A$3:$C$24,3,FALSE),0),0)</f>
        <v>0</v>
      </c>
      <c r="M1486" s="58">
        <f>IF(H1486&lt;&gt;"",H1486*(1-L1486)+I1486*(1-VLOOKUP("A1",Rabattwerte_eintragen!$A$3:$C$26,3,FALSE)),"")</f>
        <v>81.400000000000006</v>
      </c>
      <c r="N1486" s="40"/>
      <c r="O1486" s="39" t="str">
        <f t="shared" ref="O1486:O1549" si="27">IF(Q1486&lt;&gt;"",HYPERLINK(Q1486, "Artikel online anzeigen"),"")</f>
        <v>Artikel online anzeigen</v>
      </c>
      <c r="P1486" s="44"/>
      <c r="Q1486" s="49" t="s">
        <v>3840</v>
      </c>
      <c r="R1486" s="37"/>
      <c r="S1486" s="55"/>
      <c r="T1486" s="40" t="s">
        <v>1145</v>
      </c>
      <c r="U1486" s="63" t="s">
        <v>4759</v>
      </c>
    </row>
    <row r="1487" spans="1:21" x14ac:dyDescent="0.25">
      <c r="A1487" s="1">
        <v>3926</v>
      </c>
      <c r="B1487" s="46" t="s">
        <v>1904</v>
      </c>
      <c r="C1487" s="46" t="s">
        <v>2223</v>
      </c>
      <c r="D1487" s="46" t="s">
        <v>2316</v>
      </c>
      <c r="E1487" s="47" t="s">
        <v>1124</v>
      </c>
      <c r="F1487" s="47" t="s">
        <v>1126</v>
      </c>
      <c r="G1487" s="47">
        <v>252874</v>
      </c>
      <c r="H1487" s="57">
        <v>53.150000000000006</v>
      </c>
      <c r="I1487" s="60">
        <f>IF(R1487="UP",VLOOKUP($I$1,Änderungen!$F$1:$G$4,2,FALSE),IF(OR(ISERROR(FIND("NOVOS",B1487)),ISERROR(FIND("Design ",B1487))),IF(OR(ISERROR(FIND("thanos EVO",B1487)),ISERROR(FIND("Design ",B1487))),0,96.55),19.35))</f>
        <v>0</v>
      </c>
      <c r="J1487" s="40"/>
      <c r="K1487" s="40" t="s">
        <v>1172</v>
      </c>
      <c r="L1487" s="29">
        <f>IF(K1487&lt;&gt;"",IFERROR(VLOOKUP(K1487,Rabattwerte_eintragen!$A$3:$C$24,3,FALSE),0),0)</f>
        <v>0</v>
      </c>
      <c r="M1487" s="58">
        <f>IF(H1487&lt;&gt;"",H1487*(1-L1487)+I1487*(1-VLOOKUP("A1",Rabattwerte_eintragen!$A$3:$C$26,3,FALSE)),"")</f>
        <v>53.150000000000006</v>
      </c>
      <c r="N1487" s="40"/>
      <c r="O1487" s="39" t="str">
        <f t="shared" si="27"/>
        <v>Artikel online anzeigen</v>
      </c>
      <c r="P1487" s="44"/>
      <c r="Q1487" s="49" t="s">
        <v>3841</v>
      </c>
      <c r="R1487" s="37"/>
      <c r="S1487" s="55"/>
      <c r="T1487" s="40" t="s">
        <v>1145</v>
      </c>
      <c r="U1487" s="63" t="s">
        <v>4760</v>
      </c>
    </row>
    <row r="1488" spans="1:21" x14ac:dyDescent="0.25">
      <c r="A1488" s="1">
        <v>3927</v>
      </c>
      <c r="B1488" s="46" t="s">
        <v>1905</v>
      </c>
      <c r="C1488" s="46" t="s">
        <v>2223</v>
      </c>
      <c r="D1488" s="46" t="s">
        <v>2316</v>
      </c>
      <c r="E1488" s="47" t="s">
        <v>1124</v>
      </c>
      <c r="F1488" s="47" t="s">
        <v>1126</v>
      </c>
      <c r="G1488" s="47">
        <v>159562</v>
      </c>
      <c r="H1488" s="57">
        <v>60</v>
      </c>
      <c r="I1488" s="60">
        <f>IF(R1488="UP",VLOOKUP($I$1,Änderungen!$F$1:$G$4,2,FALSE),IF(OR(ISERROR(FIND("NOVOS",B1488)),ISERROR(FIND("Design ",B1488))),IF(OR(ISERROR(FIND("thanos EVO",B1488)),ISERROR(FIND("Design ",B1488))),0,96.55),19.35))</f>
        <v>0</v>
      </c>
      <c r="J1488" s="40"/>
      <c r="K1488" s="40" t="s">
        <v>1172</v>
      </c>
      <c r="L1488" s="29">
        <f>IF(K1488&lt;&gt;"",IFERROR(VLOOKUP(K1488,Rabattwerte_eintragen!$A$3:$C$24,3,FALSE),0),0)</f>
        <v>0</v>
      </c>
      <c r="M1488" s="58">
        <f>IF(H1488&lt;&gt;"",H1488*(1-L1488)+I1488*(1-VLOOKUP("A1",Rabattwerte_eintragen!$A$3:$C$26,3,FALSE)),"")</f>
        <v>60</v>
      </c>
      <c r="N1488" s="40"/>
      <c r="O1488" s="39" t="str">
        <f t="shared" si="27"/>
        <v>Artikel online anzeigen</v>
      </c>
      <c r="P1488" s="44"/>
      <c r="Q1488" s="49" t="s">
        <v>3842</v>
      </c>
      <c r="R1488" s="37"/>
      <c r="S1488" s="55"/>
      <c r="T1488" s="40" t="s">
        <v>1145</v>
      </c>
      <c r="U1488" s="63" t="s">
        <v>4761</v>
      </c>
    </row>
    <row r="1489" spans="1:21" x14ac:dyDescent="0.25">
      <c r="A1489" s="1">
        <v>3928</v>
      </c>
      <c r="B1489" s="46" t="s">
        <v>1906</v>
      </c>
      <c r="C1489" s="46" t="s">
        <v>2223</v>
      </c>
      <c r="D1489" s="46" t="s">
        <v>2316</v>
      </c>
      <c r="E1489" s="47" t="s">
        <v>1124</v>
      </c>
      <c r="F1489" s="47" t="s">
        <v>1126</v>
      </c>
      <c r="G1489" s="47">
        <v>618915</v>
      </c>
      <c r="H1489" s="57">
        <v>73.650000000000006</v>
      </c>
      <c r="I1489" s="60">
        <f>IF(R1489="UP",VLOOKUP($I$1,Änderungen!$F$1:$G$4,2,FALSE),IF(OR(ISERROR(FIND("NOVOS",B1489)),ISERROR(FIND("Design ",B1489))),IF(OR(ISERROR(FIND("thanos EVO",B1489)),ISERROR(FIND("Design ",B1489))),0,96.55),19.35))</f>
        <v>0</v>
      </c>
      <c r="J1489" s="40"/>
      <c r="K1489" s="40" t="s">
        <v>1172</v>
      </c>
      <c r="L1489" s="29">
        <f>IF(K1489&lt;&gt;"",IFERROR(VLOOKUP(K1489,Rabattwerte_eintragen!$A$3:$C$24,3,FALSE),0),0)</f>
        <v>0</v>
      </c>
      <c r="M1489" s="58">
        <f>IF(H1489&lt;&gt;"",H1489*(1-L1489)+I1489*(1-VLOOKUP("A1",Rabattwerte_eintragen!$A$3:$C$26,3,FALSE)),"")</f>
        <v>73.650000000000006</v>
      </c>
      <c r="N1489" s="40"/>
      <c r="O1489" s="39" t="str">
        <f t="shared" si="27"/>
        <v>Artikel online anzeigen</v>
      </c>
      <c r="P1489" s="44"/>
      <c r="Q1489" s="49" t="s">
        <v>3843</v>
      </c>
      <c r="R1489" s="37"/>
      <c r="S1489" s="55"/>
      <c r="T1489" s="40" t="s">
        <v>1145</v>
      </c>
      <c r="U1489" s="63" t="s">
        <v>4762</v>
      </c>
    </row>
    <row r="1490" spans="1:21" x14ac:dyDescent="0.25">
      <c r="A1490" s="1">
        <v>3929</v>
      </c>
      <c r="B1490" s="46" t="s">
        <v>1907</v>
      </c>
      <c r="C1490" s="46" t="s">
        <v>2223</v>
      </c>
      <c r="D1490" s="46" t="s">
        <v>2316</v>
      </c>
      <c r="E1490" s="47" t="s">
        <v>1124</v>
      </c>
      <c r="F1490" s="47" t="s">
        <v>1126</v>
      </c>
      <c r="G1490" s="47">
        <v>510653</v>
      </c>
      <c r="H1490" s="57">
        <v>87.300000000000011</v>
      </c>
      <c r="I1490" s="60">
        <f>IF(R1490="UP",VLOOKUP($I$1,Änderungen!$F$1:$G$4,2,FALSE),IF(OR(ISERROR(FIND("NOVOS",B1490)),ISERROR(FIND("Design ",B1490))),IF(OR(ISERROR(FIND("thanos EVO",B1490)),ISERROR(FIND("Design ",B1490))),0,96.55),19.35))</f>
        <v>0</v>
      </c>
      <c r="J1490" s="40"/>
      <c r="K1490" s="40" t="s">
        <v>1172</v>
      </c>
      <c r="L1490" s="29">
        <f>IF(K1490&lt;&gt;"",IFERROR(VLOOKUP(K1490,Rabattwerte_eintragen!$A$3:$C$24,3,FALSE),0),0)</f>
        <v>0</v>
      </c>
      <c r="M1490" s="58">
        <f>IF(H1490&lt;&gt;"",H1490*(1-L1490)+I1490*(1-VLOOKUP("A1",Rabattwerte_eintragen!$A$3:$C$26,3,FALSE)),"")</f>
        <v>87.300000000000011</v>
      </c>
      <c r="N1490" s="40"/>
      <c r="O1490" s="39" t="str">
        <f t="shared" si="27"/>
        <v>Artikel online anzeigen</v>
      </c>
      <c r="P1490" s="44"/>
      <c r="Q1490" s="49" t="s">
        <v>3844</v>
      </c>
      <c r="R1490" s="37"/>
      <c r="S1490" s="55"/>
      <c r="T1490" s="40" t="s">
        <v>1145</v>
      </c>
      <c r="U1490" s="63" t="s">
        <v>4762</v>
      </c>
    </row>
    <row r="1491" spans="1:21" x14ac:dyDescent="0.25">
      <c r="A1491" s="1">
        <v>3949</v>
      </c>
      <c r="B1491" s="46" t="s">
        <v>1908</v>
      </c>
      <c r="C1491" s="46" t="s">
        <v>2223</v>
      </c>
      <c r="D1491" s="46" t="s">
        <v>2316</v>
      </c>
      <c r="E1491" s="47" t="s">
        <v>1124</v>
      </c>
      <c r="F1491" s="47" t="s">
        <v>1126</v>
      </c>
      <c r="G1491" s="47">
        <v>370646</v>
      </c>
      <c r="H1491" s="57">
        <v>41.150000000000006</v>
      </c>
      <c r="I1491" s="60">
        <f>IF(R1491="UP",VLOOKUP($I$1,Änderungen!$F$1:$G$4,2,FALSE),IF(OR(ISERROR(FIND("NOVOS",B1491)),ISERROR(FIND("Design ",B1491))),IF(OR(ISERROR(FIND("thanos EVO",B1491)),ISERROR(FIND("Design ",B1491))),0,96.55),19.35))</f>
        <v>0</v>
      </c>
      <c r="J1491" s="40"/>
      <c r="K1491" s="40" t="s">
        <v>1172</v>
      </c>
      <c r="L1491" s="29">
        <f>IF(K1491&lt;&gt;"",IFERROR(VLOOKUP(K1491,Rabattwerte_eintragen!$A$3:$C$24,3,FALSE),0),0)</f>
        <v>0</v>
      </c>
      <c r="M1491" s="58">
        <f>IF(H1491&lt;&gt;"",H1491*(1-L1491)+I1491*(1-VLOOKUP("A1",Rabattwerte_eintragen!$A$3:$C$26,3,FALSE)),"")</f>
        <v>41.150000000000006</v>
      </c>
      <c r="N1491" s="40"/>
      <c r="O1491" s="39" t="str">
        <f t="shared" si="27"/>
        <v>Artikel online anzeigen</v>
      </c>
      <c r="P1491" s="44"/>
      <c r="Q1491" s="49" t="s">
        <v>3845</v>
      </c>
      <c r="R1491" s="37"/>
      <c r="S1491" s="55"/>
      <c r="T1491" s="40" t="s">
        <v>1145</v>
      </c>
      <c r="U1491" s="63" t="s">
        <v>4763</v>
      </c>
    </row>
    <row r="1492" spans="1:21" x14ac:dyDescent="0.25">
      <c r="A1492" s="1">
        <v>3950</v>
      </c>
      <c r="B1492" s="46" t="s">
        <v>1909</v>
      </c>
      <c r="C1492" s="46" t="s">
        <v>2223</v>
      </c>
      <c r="D1492" s="46" t="s">
        <v>2316</v>
      </c>
      <c r="E1492" s="47" t="s">
        <v>1124</v>
      </c>
      <c r="F1492" s="47" t="s">
        <v>1126</v>
      </c>
      <c r="G1492" s="47">
        <v>612852</v>
      </c>
      <c r="H1492" s="57">
        <v>47.95</v>
      </c>
      <c r="I1492" s="60">
        <f>IF(R1492="UP",VLOOKUP($I$1,Änderungen!$F$1:$G$4,2,FALSE),IF(OR(ISERROR(FIND("NOVOS",B1492)),ISERROR(FIND("Design ",B1492))),IF(OR(ISERROR(FIND("thanos EVO",B1492)),ISERROR(FIND("Design ",B1492))),0,96.55),19.35))</f>
        <v>0</v>
      </c>
      <c r="J1492" s="40"/>
      <c r="K1492" s="40" t="s">
        <v>1172</v>
      </c>
      <c r="L1492" s="29">
        <f>IF(K1492&lt;&gt;"",IFERROR(VLOOKUP(K1492,Rabattwerte_eintragen!$A$3:$C$24,3,FALSE),0),0)</f>
        <v>0</v>
      </c>
      <c r="M1492" s="58">
        <f>IF(H1492&lt;&gt;"",H1492*(1-L1492)+I1492*(1-VLOOKUP("A1",Rabattwerte_eintragen!$A$3:$C$26,3,FALSE)),"")</f>
        <v>47.95</v>
      </c>
      <c r="N1492" s="40"/>
      <c r="O1492" s="39" t="str">
        <f t="shared" si="27"/>
        <v>Artikel online anzeigen</v>
      </c>
      <c r="P1492" s="44"/>
      <c r="Q1492" s="49" t="s">
        <v>3846</v>
      </c>
      <c r="R1492" s="37"/>
      <c r="S1492" s="55"/>
      <c r="T1492" s="40" t="s">
        <v>1145</v>
      </c>
      <c r="U1492" s="63" t="s">
        <v>4764</v>
      </c>
    </row>
    <row r="1493" spans="1:21" x14ac:dyDescent="0.25">
      <c r="A1493" s="1">
        <v>13857</v>
      </c>
      <c r="B1493" s="46" t="s">
        <v>1910</v>
      </c>
      <c r="C1493" s="46" t="s">
        <v>2223</v>
      </c>
      <c r="D1493" s="46" t="s">
        <v>2316</v>
      </c>
      <c r="E1493" s="47" t="s">
        <v>1124</v>
      </c>
      <c r="F1493" s="47" t="s">
        <v>1126</v>
      </c>
      <c r="G1493" s="47">
        <v>851517</v>
      </c>
      <c r="H1493" s="57">
        <v>69.05</v>
      </c>
      <c r="I1493" s="60">
        <f>IF(R1493="UP",VLOOKUP($I$1,Änderungen!$F$1:$G$4,2,FALSE),IF(OR(ISERROR(FIND("NOVOS",B1493)),ISERROR(FIND("Design ",B1493))),IF(OR(ISERROR(FIND("thanos EVO",B1493)),ISERROR(FIND("Design ",B1493))),0,96.55),19.35))</f>
        <v>0</v>
      </c>
      <c r="J1493" s="40"/>
      <c r="K1493" s="40" t="s">
        <v>1172</v>
      </c>
      <c r="L1493" s="29">
        <f>IF(K1493&lt;&gt;"",IFERROR(VLOOKUP(K1493,Rabattwerte_eintragen!$A$3:$C$24,3,FALSE),0),0)</f>
        <v>0</v>
      </c>
      <c r="M1493" s="58">
        <f>IF(H1493&lt;&gt;"",H1493*(1-L1493)+I1493*(1-VLOOKUP("A1",Rabattwerte_eintragen!$A$3:$C$26,3,FALSE)),"")</f>
        <v>69.05</v>
      </c>
      <c r="N1493" s="40"/>
      <c r="O1493" s="39" t="str">
        <f t="shared" si="27"/>
        <v>Artikel online anzeigen</v>
      </c>
      <c r="P1493" s="44"/>
      <c r="Q1493" s="49" t="s">
        <v>3847</v>
      </c>
      <c r="R1493" s="37"/>
      <c r="S1493" s="55"/>
      <c r="T1493" s="40" t="s">
        <v>1145</v>
      </c>
      <c r="U1493" s="63" t="s">
        <v>4765</v>
      </c>
    </row>
    <row r="1494" spans="1:21" x14ac:dyDescent="0.25">
      <c r="A1494" s="1">
        <v>13858</v>
      </c>
      <c r="B1494" s="46" t="s">
        <v>1911</v>
      </c>
      <c r="C1494" s="46" t="s">
        <v>2223</v>
      </c>
      <c r="D1494" s="46" t="s">
        <v>2316</v>
      </c>
      <c r="E1494" s="47" t="s">
        <v>1124</v>
      </c>
      <c r="F1494" s="47" t="s">
        <v>1126</v>
      </c>
      <c r="G1494" s="47">
        <v>851506</v>
      </c>
      <c r="H1494" s="57">
        <v>75.3</v>
      </c>
      <c r="I1494" s="60">
        <f>IF(R1494="UP",VLOOKUP($I$1,Änderungen!$F$1:$G$4,2,FALSE),IF(OR(ISERROR(FIND("NOVOS",B1494)),ISERROR(FIND("Design ",B1494))),IF(OR(ISERROR(FIND("thanos EVO",B1494)),ISERROR(FIND("Design ",B1494))),0,96.55),19.35))</f>
        <v>0</v>
      </c>
      <c r="J1494" s="40"/>
      <c r="K1494" s="40" t="s">
        <v>1172</v>
      </c>
      <c r="L1494" s="29">
        <f>IF(K1494&lt;&gt;"",IFERROR(VLOOKUP(K1494,Rabattwerte_eintragen!$A$3:$C$24,3,FALSE),0),0)</f>
        <v>0</v>
      </c>
      <c r="M1494" s="58">
        <f>IF(H1494&lt;&gt;"",H1494*(1-L1494)+I1494*(1-VLOOKUP("A1",Rabattwerte_eintragen!$A$3:$C$26,3,FALSE)),"")</f>
        <v>75.3</v>
      </c>
      <c r="N1494" s="40"/>
      <c r="O1494" s="39" t="str">
        <f t="shared" si="27"/>
        <v>Artikel online anzeigen</v>
      </c>
      <c r="P1494" s="44"/>
      <c r="Q1494" s="49" t="s">
        <v>3848</v>
      </c>
      <c r="R1494" s="37"/>
      <c r="S1494" s="55"/>
      <c r="T1494" s="40" t="s">
        <v>1145</v>
      </c>
      <c r="U1494" s="63" t="s">
        <v>4766</v>
      </c>
    </row>
    <row r="1495" spans="1:21" x14ac:dyDescent="0.25">
      <c r="A1495" s="1">
        <v>3934</v>
      </c>
      <c r="B1495" s="46" t="s">
        <v>1912</v>
      </c>
      <c r="C1495" s="46" t="s">
        <v>2223</v>
      </c>
      <c r="D1495" s="46" t="s">
        <v>2316</v>
      </c>
      <c r="E1495" s="47" t="s">
        <v>1124</v>
      </c>
      <c r="F1495" s="47" t="s">
        <v>1126</v>
      </c>
      <c r="G1495" s="47">
        <v>243940</v>
      </c>
      <c r="H1495" s="57">
        <v>46.8</v>
      </c>
      <c r="I1495" s="60">
        <f>IF(R1495="UP",VLOOKUP($I$1,Änderungen!$F$1:$G$4,2,FALSE),IF(OR(ISERROR(FIND("NOVOS",B1495)),ISERROR(FIND("Design ",B1495))),IF(OR(ISERROR(FIND("thanos EVO",B1495)),ISERROR(FIND("Design ",B1495))),0,96.55),19.35))</f>
        <v>0</v>
      </c>
      <c r="J1495" s="40"/>
      <c r="K1495" s="40" t="s">
        <v>1172</v>
      </c>
      <c r="L1495" s="29">
        <f>IF(K1495&lt;&gt;"",IFERROR(VLOOKUP(K1495,Rabattwerte_eintragen!$A$3:$C$24,3,FALSE),0),0)</f>
        <v>0</v>
      </c>
      <c r="M1495" s="58">
        <f>IF(H1495&lt;&gt;"",H1495*(1-L1495)+I1495*(1-VLOOKUP("A1",Rabattwerte_eintragen!$A$3:$C$26,3,FALSE)),"")</f>
        <v>46.8</v>
      </c>
      <c r="N1495" s="40"/>
      <c r="O1495" s="39" t="str">
        <f t="shared" si="27"/>
        <v>Artikel online anzeigen</v>
      </c>
      <c r="P1495" s="44"/>
      <c r="Q1495" s="49" t="s">
        <v>3849</v>
      </c>
      <c r="R1495" s="37"/>
      <c r="S1495" s="55"/>
      <c r="T1495" s="40" t="s">
        <v>1145</v>
      </c>
      <c r="U1495" s="63" t="s">
        <v>4767</v>
      </c>
    </row>
    <row r="1496" spans="1:21" x14ac:dyDescent="0.25">
      <c r="A1496" s="1">
        <v>3935</v>
      </c>
      <c r="B1496" s="46" t="s">
        <v>1913</v>
      </c>
      <c r="C1496" s="46" t="s">
        <v>2223</v>
      </c>
      <c r="D1496" s="46" t="s">
        <v>2316</v>
      </c>
      <c r="E1496" s="47" t="s">
        <v>1124</v>
      </c>
      <c r="F1496" s="47" t="s">
        <v>1126</v>
      </c>
      <c r="G1496" s="47">
        <v>319782</v>
      </c>
      <c r="H1496" s="57">
        <v>53.6</v>
      </c>
      <c r="I1496" s="60">
        <f>IF(R1496="UP",VLOOKUP($I$1,Änderungen!$F$1:$G$4,2,FALSE),IF(OR(ISERROR(FIND("NOVOS",B1496)),ISERROR(FIND("Design ",B1496))),IF(OR(ISERROR(FIND("thanos EVO",B1496)),ISERROR(FIND("Design ",B1496))),0,96.55),19.35))</f>
        <v>0</v>
      </c>
      <c r="J1496" s="40"/>
      <c r="K1496" s="40" t="s">
        <v>1172</v>
      </c>
      <c r="L1496" s="29">
        <f>IF(K1496&lt;&gt;"",IFERROR(VLOOKUP(K1496,Rabattwerte_eintragen!$A$3:$C$24,3,FALSE),0),0)</f>
        <v>0</v>
      </c>
      <c r="M1496" s="58">
        <f>IF(H1496&lt;&gt;"",H1496*(1-L1496)+I1496*(1-VLOOKUP("A1",Rabattwerte_eintragen!$A$3:$C$26,3,FALSE)),"")</f>
        <v>53.6</v>
      </c>
      <c r="N1496" s="40"/>
      <c r="O1496" s="39" t="str">
        <f t="shared" si="27"/>
        <v>Artikel online anzeigen</v>
      </c>
      <c r="P1496" s="44"/>
      <c r="Q1496" s="49" t="s">
        <v>3850</v>
      </c>
      <c r="R1496" s="37"/>
      <c r="S1496" s="55"/>
      <c r="T1496" s="40" t="s">
        <v>1145</v>
      </c>
      <c r="U1496" s="63" t="s">
        <v>4768</v>
      </c>
    </row>
    <row r="1497" spans="1:21" x14ac:dyDescent="0.25">
      <c r="A1497" s="1">
        <v>3936</v>
      </c>
      <c r="B1497" s="46" t="s">
        <v>1914</v>
      </c>
      <c r="C1497" s="46" t="s">
        <v>2223</v>
      </c>
      <c r="D1497" s="46" t="s">
        <v>2316</v>
      </c>
      <c r="E1497" s="47" t="s">
        <v>1124</v>
      </c>
      <c r="F1497" s="47" t="s">
        <v>1126</v>
      </c>
      <c r="G1497" s="47">
        <v>273961</v>
      </c>
      <c r="H1497" s="57">
        <v>67.25</v>
      </c>
      <c r="I1497" s="60">
        <f>IF(R1497="UP",VLOOKUP($I$1,Änderungen!$F$1:$G$4,2,FALSE),IF(OR(ISERROR(FIND("NOVOS",B1497)),ISERROR(FIND("Design ",B1497))),IF(OR(ISERROR(FIND("thanos EVO",B1497)),ISERROR(FIND("Design ",B1497))),0,96.55),19.35))</f>
        <v>0</v>
      </c>
      <c r="J1497" s="40"/>
      <c r="K1497" s="40" t="s">
        <v>1172</v>
      </c>
      <c r="L1497" s="29">
        <f>IF(K1497&lt;&gt;"",IFERROR(VLOOKUP(K1497,Rabattwerte_eintragen!$A$3:$C$24,3,FALSE),0),0)</f>
        <v>0</v>
      </c>
      <c r="M1497" s="58">
        <f>IF(H1497&lt;&gt;"",H1497*(1-L1497)+I1497*(1-VLOOKUP("A1",Rabattwerte_eintragen!$A$3:$C$26,3,FALSE)),"")</f>
        <v>67.25</v>
      </c>
      <c r="N1497" s="40"/>
      <c r="O1497" s="39" t="str">
        <f t="shared" si="27"/>
        <v>Artikel online anzeigen</v>
      </c>
      <c r="P1497" s="44"/>
      <c r="Q1497" s="49" t="s">
        <v>3851</v>
      </c>
      <c r="R1497" s="37"/>
      <c r="S1497" s="55"/>
      <c r="T1497" s="40" t="s">
        <v>1145</v>
      </c>
      <c r="U1497" s="63" t="s">
        <v>4769</v>
      </c>
    </row>
    <row r="1498" spans="1:21" x14ac:dyDescent="0.25">
      <c r="A1498" s="1">
        <v>3937</v>
      </c>
      <c r="B1498" s="46" t="s">
        <v>1915</v>
      </c>
      <c r="C1498" s="46" t="s">
        <v>2223</v>
      </c>
      <c r="D1498" s="46" t="s">
        <v>2316</v>
      </c>
      <c r="E1498" s="47" t="s">
        <v>1124</v>
      </c>
      <c r="F1498" s="47" t="s">
        <v>1126</v>
      </c>
      <c r="G1498" s="47">
        <v>246354</v>
      </c>
      <c r="H1498" s="57">
        <v>80.95</v>
      </c>
      <c r="I1498" s="60">
        <f>IF(R1498="UP",VLOOKUP($I$1,Änderungen!$F$1:$G$4,2,FALSE),IF(OR(ISERROR(FIND("NOVOS",B1498)),ISERROR(FIND("Design ",B1498))),IF(OR(ISERROR(FIND("thanos EVO",B1498)),ISERROR(FIND("Design ",B1498))),0,96.55),19.35))</f>
        <v>0</v>
      </c>
      <c r="J1498" s="40"/>
      <c r="K1498" s="40" t="s">
        <v>1172</v>
      </c>
      <c r="L1498" s="29">
        <f>IF(K1498&lt;&gt;"",IFERROR(VLOOKUP(K1498,Rabattwerte_eintragen!$A$3:$C$24,3,FALSE),0),0)</f>
        <v>0</v>
      </c>
      <c r="M1498" s="58">
        <f>IF(H1498&lt;&gt;"",H1498*(1-L1498)+I1498*(1-VLOOKUP("A1",Rabattwerte_eintragen!$A$3:$C$26,3,FALSE)),"")</f>
        <v>80.95</v>
      </c>
      <c r="N1498" s="40"/>
      <c r="O1498" s="39" t="str">
        <f t="shared" si="27"/>
        <v>Artikel online anzeigen</v>
      </c>
      <c r="P1498" s="44"/>
      <c r="Q1498" s="49" t="s">
        <v>3852</v>
      </c>
      <c r="R1498" s="37"/>
      <c r="S1498" s="55"/>
      <c r="T1498" s="40" t="s">
        <v>1145</v>
      </c>
      <c r="U1498" s="63" t="s">
        <v>4770</v>
      </c>
    </row>
    <row r="1499" spans="1:21" x14ac:dyDescent="0.25">
      <c r="A1499" s="1">
        <v>3942</v>
      </c>
      <c r="B1499" s="46" t="s">
        <v>1916</v>
      </c>
      <c r="C1499" s="46" t="s">
        <v>2223</v>
      </c>
      <c r="D1499" s="46" t="s">
        <v>2316</v>
      </c>
      <c r="E1499" s="47" t="s">
        <v>1124</v>
      </c>
      <c r="F1499" s="47" t="s">
        <v>1126</v>
      </c>
      <c r="G1499" s="47">
        <v>163477</v>
      </c>
      <c r="H1499" s="57">
        <v>53.150000000000006</v>
      </c>
      <c r="I1499" s="60">
        <f>IF(R1499="UP",VLOOKUP($I$1,Änderungen!$F$1:$G$4,2,FALSE),IF(OR(ISERROR(FIND("NOVOS",B1499)),ISERROR(FIND("Design ",B1499))),IF(OR(ISERROR(FIND("thanos EVO",B1499)),ISERROR(FIND("Design ",B1499))),0,96.55),19.35))</f>
        <v>0</v>
      </c>
      <c r="J1499" s="40"/>
      <c r="K1499" s="40" t="s">
        <v>1172</v>
      </c>
      <c r="L1499" s="29">
        <f>IF(K1499&lt;&gt;"",IFERROR(VLOOKUP(K1499,Rabattwerte_eintragen!$A$3:$C$24,3,FALSE),0),0)</f>
        <v>0</v>
      </c>
      <c r="M1499" s="58">
        <f>IF(H1499&lt;&gt;"",H1499*(1-L1499)+I1499*(1-VLOOKUP("A1",Rabattwerte_eintragen!$A$3:$C$26,3,FALSE)),"")</f>
        <v>53.150000000000006</v>
      </c>
      <c r="N1499" s="40"/>
      <c r="O1499" s="39" t="str">
        <f t="shared" si="27"/>
        <v>Artikel online anzeigen</v>
      </c>
      <c r="P1499" s="44"/>
      <c r="Q1499" s="49" t="s">
        <v>3853</v>
      </c>
      <c r="R1499" s="37"/>
      <c r="S1499" s="55"/>
      <c r="T1499" s="40" t="s">
        <v>1145</v>
      </c>
      <c r="U1499" s="63" t="s">
        <v>4771</v>
      </c>
    </row>
    <row r="1500" spans="1:21" x14ac:dyDescent="0.25">
      <c r="A1500" s="1">
        <v>3943</v>
      </c>
      <c r="B1500" s="46" t="s">
        <v>1917</v>
      </c>
      <c r="C1500" s="46" t="s">
        <v>2223</v>
      </c>
      <c r="D1500" s="46" t="s">
        <v>2316</v>
      </c>
      <c r="E1500" s="47" t="s">
        <v>1124</v>
      </c>
      <c r="F1500" s="47" t="s">
        <v>1126</v>
      </c>
      <c r="G1500" s="47">
        <v>376242</v>
      </c>
      <c r="H1500" s="57">
        <v>60</v>
      </c>
      <c r="I1500" s="60">
        <f>IF(R1500="UP",VLOOKUP($I$1,Änderungen!$F$1:$G$4,2,FALSE),IF(OR(ISERROR(FIND("NOVOS",B1500)),ISERROR(FIND("Design ",B1500))),IF(OR(ISERROR(FIND("thanos EVO",B1500)),ISERROR(FIND("Design ",B1500))),0,96.55),19.35))</f>
        <v>0</v>
      </c>
      <c r="J1500" s="40"/>
      <c r="K1500" s="40" t="s">
        <v>1172</v>
      </c>
      <c r="L1500" s="29">
        <f>IF(K1500&lt;&gt;"",IFERROR(VLOOKUP(K1500,Rabattwerte_eintragen!$A$3:$C$24,3,FALSE),0),0)</f>
        <v>0</v>
      </c>
      <c r="M1500" s="58">
        <f>IF(H1500&lt;&gt;"",H1500*(1-L1500)+I1500*(1-VLOOKUP("A1",Rabattwerte_eintragen!$A$3:$C$26,3,FALSE)),"")</f>
        <v>60</v>
      </c>
      <c r="N1500" s="40"/>
      <c r="O1500" s="39" t="str">
        <f t="shared" si="27"/>
        <v>Artikel online anzeigen</v>
      </c>
      <c r="P1500" s="44"/>
      <c r="Q1500" s="49" t="s">
        <v>3854</v>
      </c>
      <c r="R1500" s="37"/>
      <c r="S1500" s="55"/>
      <c r="T1500" s="40" t="s">
        <v>1145</v>
      </c>
      <c r="U1500" s="63" t="s">
        <v>4772</v>
      </c>
    </row>
    <row r="1501" spans="1:21" x14ac:dyDescent="0.25">
      <c r="A1501" s="1">
        <v>3944</v>
      </c>
      <c r="B1501" s="46" t="s">
        <v>1918</v>
      </c>
      <c r="C1501" s="46" t="s">
        <v>2223</v>
      </c>
      <c r="D1501" s="46" t="s">
        <v>2316</v>
      </c>
      <c r="E1501" s="47" t="s">
        <v>1124</v>
      </c>
      <c r="F1501" s="47" t="s">
        <v>1126</v>
      </c>
      <c r="G1501" s="47">
        <v>250276</v>
      </c>
      <c r="H1501" s="57">
        <v>73.650000000000006</v>
      </c>
      <c r="I1501" s="60">
        <f>IF(R1501="UP",VLOOKUP($I$1,Änderungen!$F$1:$G$4,2,FALSE),IF(OR(ISERROR(FIND("NOVOS",B1501)),ISERROR(FIND("Design ",B1501))),IF(OR(ISERROR(FIND("thanos EVO",B1501)),ISERROR(FIND("Design ",B1501))),0,96.55),19.35))</f>
        <v>0</v>
      </c>
      <c r="J1501" s="40"/>
      <c r="K1501" s="40" t="s">
        <v>1172</v>
      </c>
      <c r="L1501" s="29">
        <f>IF(K1501&lt;&gt;"",IFERROR(VLOOKUP(K1501,Rabattwerte_eintragen!$A$3:$C$24,3,FALSE),0),0)</f>
        <v>0</v>
      </c>
      <c r="M1501" s="58">
        <f>IF(H1501&lt;&gt;"",H1501*(1-L1501)+I1501*(1-VLOOKUP("A1",Rabattwerte_eintragen!$A$3:$C$26,3,FALSE)),"")</f>
        <v>73.650000000000006</v>
      </c>
      <c r="N1501" s="40"/>
      <c r="O1501" s="39" t="str">
        <f t="shared" si="27"/>
        <v>Artikel online anzeigen</v>
      </c>
      <c r="P1501" s="44"/>
      <c r="Q1501" s="49" t="s">
        <v>3855</v>
      </c>
      <c r="R1501" s="37"/>
      <c r="S1501" s="55"/>
      <c r="T1501" s="40" t="s">
        <v>1145</v>
      </c>
      <c r="U1501" s="63" t="s">
        <v>4773</v>
      </c>
    </row>
    <row r="1502" spans="1:21" x14ac:dyDescent="0.25">
      <c r="A1502" s="1">
        <v>13855</v>
      </c>
      <c r="B1502" s="46" t="s">
        <v>1919</v>
      </c>
      <c r="C1502" s="46" t="s">
        <v>2223</v>
      </c>
      <c r="D1502" s="46" t="s">
        <v>2316</v>
      </c>
      <c r="E1502" s="47" t="s">
        <v>1124</v>
      </c>
      <c r="F1502" s="47" t="s">
        <v>1126</v>
      </c>
      <c r="G1502" s="47">
        <v>851514</v>
      </c>
      <c r="H1502" s="57">
        <v>75.3</v>
      </c>
      <c r="I1502" s="60">
        <f>IF(R1502="UP",VLOOKUP($I$1,Änderungen!$F$1:$G$4,2,FALSE),IF(OR(ISERROR(FIND("NOVOS",B1502)),ISERROR(FIND("Design ",B1502))),IF(OR(ISERROR(FIND("thanos EVO",B1502)),ISERROR(FIND("Design ",B1502))),0,96.55),19.35))</f>
        <v>0</v>
      </c>
      <c r="J1502" s="40"/>
      <c r="K1502" s="40" t="s">
        <v>1172</v>
      </c>
      <c r="L1502" s="29">
        <f>IF(K1502&lt;&gt;"",IFERROR(VLOOKUP(K1502,Rabattwerte_eintragen!$A$3:$C$24,3,FALSE),0),0)</f>
        <v>0</v>
      </c>
      <c r="M1502" s="58">
        <f>IF(H1502&lt;&gt;"",H1502*(1-L1502)+I1502*(1-VLOOKUP("A1",Rabattwerte_eintragen!$A$3:$C$26,3,FALSE)),"")</f>
        <v>75.3</v>
      </c>
      <c r="N1502" s="40"/>
      <c r="O1502" s="39" t="str">
        <f t="shared" si="27"/>
        <v>Artikel online anzeigen</v>
      </c>
      <c r="P1502" s="44"/>
      <c r="Q1502" s="49" t="s">
        <v>3856</v>
      </c>
      <c r="R1502" s="37"/>
      <c r="S1502" s="55"/>
      <c r="T1502" s="40" t="s">
        <v>1145</v>
      </c>
      <c r="U1502" s="63" t="s">
        <v>4774</v>
      </c>
    </row>
    <row r="1503" spans="1:21" x14ac:dyDescent="0.25">
      <c r="A1503" s="1">
        <v>3975</v>
      </c>
      <c r="B1503" s="46" t="s">
        <v>787</v>
      </c>
      <c r="C1503" s="46" t="s">
        <v>2223</v>
      </c>
      <c r="D1503" s="46" t="s">
        <v>2317</v>
      </c>
      <c r="E1503" s="47" t="s">
        <v>1124</v>
      </c>
      <c r="F1503" s="47" t="s">
        <v>1126</v>
      </c>
      <c r="G1503" s="47">
        <v>658782</v>
      </c>
      <c r="H1503" s="57">
        <v>132.89999999999998</v>
      </c>
      <c r="I1503" s="60">
        <f>IF(R1503="UP",VLOOKUP($I$1,Änderungen!$F$1:$G$4,2,FALSE),IF(OR(ISERROR(FIND("NOVOS",B1503)),ISERROR(FIND("Design ",B1503))),IF(OR(ISERROR(FIND("thanos EVO",B1503)),ISERROR(FIND("Design ",B1503))),0,96.55),19.35))</f>
        <v>0</v>
      </c>
      <c r="J1503" s="40"/>
      <c r="K1503" s="40" t="s">
        <v>1172</v>
      </c>
      <c r="L1503" s="29">
        <f>IF(K1503&lt;&gt;"",IFERROR(VLOOKUP(K1503,Rabattwerte_eintragen!$A$3:$C$24,3,FALSE),0),0)</f>
        <v>0</v>
      </c>
      <c r="M1503" s="58">
        <f>IF(H1503&lt;&gt;"",H1503*(1-L1503)+I1503*(1-VLOOKUP("A1",Rabattwerte_eintragen!$A$3:$C$26,3,FALSE)),"")</f>
        <v>132.89999999999998</v>
      </c>
      <c r="N1503" s="40"/>
      <c r="O1503" s="39" t="str">
        <f t="shared" si="27"/>
        <v>Artikel online anzeigen</v>
      </c>
      <c r="P1503" s="44"/>
      <c r="Q1503" s="49" t="s">
        <v>3857</v>
      </c>
      <c r="R1503" s="37"/>
      <c r="S1503" s="55"/>
      <c r="T1503" s="40" t="s">
        <v>1145</v>
      </c>
      <c r="U1503" s="63" t="s">
        <v>5782</v>
      </c>
    </row>
    <row r="1504" spans="1:21" x14ac:dyDescent="0.25">
      <c r="A1504" s="1">
        <v>3976</v>
      </c>
      <c r="B1504" s="46" t="s">
        <v>788</v>
      </c>
      <c r="C1504" s="46" t="s">
        <v>2223</v>
      </c>
      <c r="D1504" s="46" t="s">
        <v>2317</v>
      </c>
      <c r="E1504" s="47" t="s">
        <v>1124</v>
      </c>
      <c r="F1504" s="47" t="s">
        <v>1126</v>
      </c>
      <c r="G1504" s="47">
        <v>658799</v>
      </c>
      <c r="H1504" s="57">
        <v>132.89999999999998</v>
      </c>
      <c r="I1504" s="60">
        <f>IF(R1504="UP",VLOOKUP($I$1,Änderungen!$F$1:$G$4,2,FALSE),IF(OR(ISERROR(FIND("NOVOS",B1504)),ISERROR(FIND("Design ",B1504))),IF(OR(ISERROR(FIND("thanos EVO",B1504)),ISERROR(FIND("Design ",B1504))),0,96.55),19.35))</f>
        <v>0</v>
      </c>
      <c r="J1504" s="40"/>
      <c r="K1504" s="40" t="s">
        <v>1172</v>
      </c>
      <c r="L1504" s="29">
        <f>IF(K1504&lt;&gt;"",IFERROR(VLOOKUP(K1504,Rabattwerte_eintragen!$A$3:$C$24,3,FALSE),0),0)</f>
        <v>0</v>
      </c>
      <c r="M1504" s="58">
        <f>IF(H1504&lt;&gt;"",H1504*(1-L1504)+I1504*(1-VLOOKUP("A1",Rabattwerte_eintragen!$A$3:$C$26,3,FALSE)),"")</f>
        <v>132.89999999999998</v>
      </c>
      <c r="N1504" s="40"/>
      <c r="O1504" s="39" t="str">
        <f t="shared" si="27"/>
        <v>Artikel online anzeigen</v>
      </c>
      <c r="P1504" s="44"/>
      <c r="Q1504" s="49" t="s">
        <v>3858</v>
      </c>
      <c r="R1504" s="37"/>
      <c r="S1504" s="55"/>
      <c r="T1504" s="40" t="s">
        <v>1145</v>
      </c>
      <c r="U1504" s="63" t="s">
        <v>5783</v>
      </c>
    </row>
    <row r="1505" spans="1:21" x14ac:dyDescent="0.25">
      <c r="A1505" s="1">
        <v>3980</v>
      </c>
      <c r="B1505" s="46" t="s">
        <v>1920</v>
      </c>
      <c r="C1505" s="46" t="s">
        <v>2223</v>
      </c>
      <c r="D1505" s="46" t="s">
        <v>2318</v>
      </c>
      <c r="E1505" s="47" t="s">
        <v>1124</v>
      </c>
      <c r="F1505" s="47" t="s">
        <v>1126</v>
      </c>
      <c r="G1505" s="47">
        <v>132596</v>
      </c>
      <c r="H1505" s="57">
        <v>43.6</v>
      </c>
      <c r="I1505" s="60">
        <f>IF(R1505="UP",VLOOKUP($I$1,Änderungen!$F$1:$G$4,2,FALSE),IF(OR(ISERROR(FIND("NOVOS",B1505)),ISERROR(FIND("Design ",B1505))),IF(OR(ISERROR(FIND("thanos EVO",B1505)),ISERROR(FIND("Design ",B1505))),0,96.55),19.35))</f>
        <v>0</v>
      </c>
      <c r="J1505" s="40"/>
      <c r="K1505" s="40" t="s">
        <v>1172</v>
      </c>
      <c r="L1505" s="29">
        <f>IF(K1505&lt;&gt;"",IFERROR(VLOOKUP(K1505,Rabattwerte_eintragen!$A$3:$C$24,3,FALSE),0),0)</f>
        <v>0</v>
      </c>
      <c r="M1505" s="58">
        <f>IF(H1505&lt;&gt;"",H1505*(1-L1505)+I1505*(1-VLOOKUP("A1",Rabattwerte_eintragen!$A$3:$C$26,3,FALSE)),"")</f>
        <v>43.6</v>
      </c>
      <c r="N1505" s="40"/>
      <c r="O1505" s="39" t="str">
        <f t="shared" si="27"/>
        <v>Artikel online anzeigen</v>
      </c>
      <c r="P1505" s="44"/>
      <c r="Q1505" s="49" t="s">
        <v>3859</v>
      </c>
      <c r="R1505" s="37"/>
      <c r="S1505" s="55"/>
      <c r="T1505" s="40" t="s">
        <v>1145</v>
      </c>
      <c r="U1505" s="63" t="s">
        <v>5784</v>
      </c>
    </row>
    <row r="1506" spans="1:21" x14ac:dyDescent="0.25">
      <c r="A1506" s="1">
        <v>3981</v>
      </c>
      <c r="B1506" s="46" t="s">
        <v>1921</v>
      </c>
      <c r="C1506" s="46" t="s">
        <v>2223</v>
      </c>
      <c r="D1506" s="46" t="s">
        <v>2318</v>
      </c>
      <c r="E1506" s="47" t="s">
        <v>1124</v>
      </c>
      <c r="F1506" s="47" t="s">
        <v>1126</v>
      </c>
      <c r="G1506" s="47">
        <v>152587</v>
      </c>
      <c r="H1506" s="57">
        <v>60.45</v>
      </c>
      <c r="I1506" s="60">
        <f>IF(R1506="UP",VLOOKUP($I$1,Änderungen!$F$1:$G$4,2,FALSE),IF(OR(ISERROR(FIND("NOVOS",B1506)),ISERROR(FIND("Design ",B1506))),IF(OR(ISERROR(FIND("thanos EVO",B1506)),ISERROR(FIND("Design ",B1506))),0,96.55),19.35))</f>
        <v>0</v>
      </c>
      <c r="J1506" s="40"/>
      <c r="K1506" s="40" t="s">
        <v>1172</v>
      </c>
      <c r="L1506" s="29">
        <f>IF(K1506&lt;&gt;"",IFERROR(VLOOKUP(K1506,Rabattwerte_eintragen!$A$3:$C$24,3,FALSE),0),0)</f>
        <v>0</v>
      </c>
      <c r="M1506" s="58">
        <f>IF(H1506&lt;&gt;"",H1506*(1-L1506)+I1506*(1-VLOOKUP("A1",Rabattwerte_eintragen!$A$3:$C$26,3,FALSE)),"")</f>
        <v>60.45</v>
      </c>
      <c r="N1506" s="40"/>
      <c r="O1506" s="39" t="str">
        <f t="shared" si="27"/>
        <v>Artikel online anzeigen</v>
      </c>
      <c r="P1506" s="44"/>
      <c r="Q1506" s="49" t="s">
        <v>3860</v>
      </c>
      <c r="R1506" s="37"/>
      <c r="S1506" s="55"/>
      <c r="T1506" s="40" t="s">
        <v>1145</v>
      </c>
      <c r="U1506" s="63" t="s">
        <v>5785</v>
      </c>
    </row>
    <row r="1507" spans="1:21" x14ac:dyDescent="0.25">
      <c r="A1507" s="1">
        <v>3982</v>
      </c>
      <c r="B1507" s="46" t="s">
        <v>1922</v>
      </c>
      <c r="C1507" s="46" t="s">
        <v>2223</v>
      </c>
      <c r="D1507" s="46" t="s">
        <v>2318</v>
      </c>
      <c r="E1507" s="47" t="s">
        <v>1124</v>
      </c>
      <c r="F1507" s="47" t="s">
        <v>1126</v>
      </c>
      <c r="G1507" s="47">
        <v>268271</v>
      </c>
      <c r="H1507" s="57">
        <v>68.75</v>
      </c>
      <c r="I1507" s="60">
        <f>IF(R1507="UP",VLOOKUP($I$1,Änderungen!$F$1:$G$4,2,FALSE),IF(OR(ISERROR(FIND("NOVOS",B1507)),ISERROR(FIND("Design ",B1507))),IF(OR(ISERROR(FIND("thanos EVO",B1507)),ISERROR(FIND("Design ",B1507))),0,96.55),19.35))</f>
        <v>0</v>
      </c>
      <c r="J1507" s="40"/>
      <c r="K1507" s="40" t="s">
        <v>1172</v>
      </c>
      <c r="L1507" s="29">
        <f>IF(K1507&lt;&gt;"",IFERROR(VLOOKUP(K1507,Rabattwerte_eintragen!$A$3:$C$24,3,FALSE),0),0)</f>
        <v>0</v>
      </c>
      <c r="M1507" s="58">
        <f>IF(H1507&lt;&gt;"",H1507*(1-L1507)+I1507*(1-VLOOKUP("A1",Rabattwerte_eintragen!$A$3:$C$26,3,FALSE)),"")</f>
        <v>68.75</v>
      </c>
      <c r="N1507" s="40"/>
      <c r="O1507" s="39" t="str">
        <f t="shared" si="27"/>
        <v>Artikel online anzeigen</v>
      </c>
      <c r="P1507" s="44"/>
      <c r="Q1507" s="49" t="s">
        <v>3861</v>
      </c>
      <c r="R1507" s="37"/>
      <c r="S1507" s="55"/>
      <c r="T1507" s="40" t="s">
        <v>1145</v>
      </c>
      <c r="U1507" s="63" t="s">
        <v>5786</v>
      </c>
    </row>
    <row r="1508" spans="1:21" x14ac:dyDescent="0.25">
      <c r="A1508" s="1">
        <v>3983</v>
      </c>
      <c r="B1508" s="46" t="s">
        <v>1923</v>
      </c>
      <c r="C1508" s="46" t="s">
        <v>2223</v>
      </c>
      <c r="D1508" s="46" t="s">
        <v>2318</v>
      </c>
      <c r="E1508" s="47" t="s">
        <v>1124</v>
      </c>
      <c r="F1508" s="47" t="s">
        <v>1126</v>
      </c>
      <c r="G1508" s="47">
        <v>163736</v>
      </c>
      <c r="H1508" s="57">
        <v>77.05</v>
      </c>
      <c r="I1508" s="60">
        <f>IF(R1508="UP",VLOOKUP($I$1,Änderungen!$F$1:$G$4,2,FALSE),IF(OR(ISERROR(FIND("NOVOS",B1508)),ISERROR(FIND("Design ",B1508))),IF(OR(ISERROR(FIND("thanos EVO",B1508)),ISERROR(FIND("Design ",B1508))),0,96.55),19.35))</f>
        <v>0</v>
      </c>
      <c r="J1508" s="40"/>
      <c r="K1508" s="40" t="s">
        <v>1172</v>
      </c>
      <c r="L1508" s="29">
        <f>IF(K1508&lt;&gt;"",IFERROR(VLOOKUP(K1508,Rabattwerte_eintragen!$A$3:$C$24,3,FALSE),0),0)</f>
        <v>0</v>
      </c>
      <c r="M1508" s="58">
        <f>IF(H1508&lt;&gt;"",H1508*(1-L1508)+I1508*(1-VLOOKUP("A1",Rabattwerte_eintragen!$A$3:$C$26,3,FALSE)),"")</f>
        <v>77.05</v>
      </c>
      <c r="N1508" s="40"/>
      <c r="O1508" s="39" t="str">
        <f t="shared" si="27"/>
        <v>Artikel online anzeigen</v>
      </c>
      <c r="P1508" s="44"/>
      <c r="Q1508" s="49" t="s">
        <v>3862</v>
      </c>
      <c r="R1508" s="37"/>
      <c r="S1508" s="55"/>
      <c r="T1508" s="40" t="s">
        <v>1145</v>
      </c>
      <c r="U1508" s="63" t="s">
        <v>5787</v>
      </c>
    </row>
    <row r="1509" spans="1:21" x14ac:dyDescent="0.25">
      <c r="A1509" s="1">
        <v>3986</v>
      </c>
      <c r="B1509" s="46" t="s">
        <v>1924</v>
      </c>
      <c r="C1509" s="46" t="s">
        <v>2223</v>
      </c>
      <c r="D1509" s="46" t="s">
        <v>2318</v>
      </c>
      <c r="E1509" s="47" t="s">
        <v>1124</v>
      </c>
      <c r="F1509" s="47" t="s">
        <v>1126</v>
      </c>
      <c r="G1509" s="47">
        <v>114851</v>
      </c>
      <c r="H1509" s="57">
        <v>60</v>
      </c>
      <c r="I1509" s="60">
        <f>IF(R1509="UP",VLOOKUP($I$1,Änderungen!$F$1:$G$4,2,FALSE),IF(OR(ISERROR(FIND("NOVOS",B1509)),ISERROR(FIND("Design ",B1509))),IF(OR(ISERROR(FIND("thanos EVO",B1509)),ISERROR(FIND("Design ",B1509))),0,96.55),19.35))</f>
        <v>0</v>
      </c>
      <c r="J1509" s="40"/>
      <c r="K1509" s="40" t="s">
        <v>1172</v>
      </c>
      <c r="L1509" s="29">
        <f>IF(K1509&lt;&gt;"",IFERROR(VLOOKUP(K1509,Rabattwerte_eintragen!$A$3:$C$24,3,FALSE),0),0)</f>
        <v>0</v>
      </c>
      <c r="M1509" s="58">
        <f>IF(H1509&lt;&gt;"",H1509*(1-L1509)+I1509*(1-VLOOKUP("A1",Rabattwerte_eintragen!$A$3:$C$26,3,FALSE)),"")</f>
        <v>60</v>
      </c>
      <c r="N1509" s="40"/>
      <c r="O1509" s="39" t="str">
        <f t="shared" si="27"/>
        <v>Artikel online anzeigen</v>
      </c>
      <c r="P1509" s="44"/>
      <c r="Q1509" s="49" t="s">
        <v>3863</v>
      </c>
      <c r="R1509" s="37"/>
      <c r="S1509" s="55"/>
      <c r="T1509" s="40" t="s">
        <v>1145</v>
      </c>
      <c r="U1509" s="63" t="s">
        <v>5788</v>
      </c>
    </row>
    <row r="1510" spans="1:21" x14ac:dyDescent="0.25">
      <c r="A1510" s="1">
        <v>3987</v>
      </c>
      <c r="B1510" s="46" t="s">
        <v>1925</v>
      </c>
      <c r="C1510" s="46" t="s">
        <v>2223</v>
      </c>
      <c r="D1510" s="46" t="s">
        <v>2318</v>
      </c>
      <c r="E1510" s="47" t="s">
        <v>1124</v>
      </c>
      <c r="F1510" s="47" t="s">
        <v>1126</v>
      </c>
      <c r="G1510" s="47">
        <v>132947</v>
      </c>
      <c r="H1510" s="57">
        <v>64.150000000000006</v>
      </c>
      <c r="I1510" s="60">
        <f>IF(R1510="UP",VLOOKUP($I$1,Änderungen!$F$1:$G$4,2,FALSE),IF(OR(ISERROR(FIND("NOVOS",B1510)),ISERROR(FIND("Design ",B1510))),IF(OR(ISERROR(FIND("thanos EVO",B1510)),ISERROR(FIND("Design ",B1510))),0,96.55),19.35))</f>
        <v>0</v>
      </c>
      <c r="J1510" s="40"/>
      <c r="K1510" s="40" t="s">
        <v>1172</v>
      </c>
      <c r="L1510" s="29">
        <f>IF(K1510&lt;&gt;"",IFERROR(VLOOKUP(K1510,Rabattwerte_eintragen!$A$3:$C$24,3,FALSE),0),0)</f>
        <v>0</v>
      </c>
      <c r="M1510" s="58">
        <f>IF(H1510&lt;&gt;"",H1510*(1-L1510)+I1510*(1-VLOOKUP("A1",Rabattwerte_eintragen!$A$3:$C$26,3,FALSE)),"")</f>
        <v>64.150000000000006</v>
      </c>
      <c r="N1510" s="40"/>
      <c r="O1510" s="39" t="str">
        <f t="shared" si="27"/>
        <v>Artikel online anzeigen</v>
      </c>
      <c r="P1510" s="44"/>
      <c r="Q1510" s="49" t="s">
        <v>3864</v>
      </c>
      <c r="R1510" s="37"/>
      <c r="S1510" s="55"/>
      <c r="T1510" s="40" t="s">
        <v>1145</v>
      </c>
      <c r="U1510" s="63" t="s">
        <v>5789</v>
      </c>
    </row>
    <row r="1511" spans="1:21" x14ac:dyDescent="0.25">
      <c r="A1511" s="1">
        <v>3988</v>
      </c>
      <c r="B1511" s="46" t="s">
        <v>1926</v>
      </c>
      <c r="C1511" s="46" t="s">
        <v>2223</v>
      </c>
      <c r="D1511" s="46" t="s">
        <v>2318</v>
      </c>
      <c r="E1511" s="47" t="s">
        <v>1124</v>
      </c>
      <c r="F1511" s="47" t="s">
        <v>1126</v>
      </c>
      <c r="G1511" s="47">
        <v>133234</v>
      </c>
      <c r="H1511" s="57">
        <v>72.45</v>
      </c>
      <c r="I1511" s="60">
        <f>IF(R1511="UP",VLOOKUP($I$1,Änderungen!$F$1:$G$4,2,FALSE),IF(OR(ISERROR(FIND("NOVOS",B1511)),ISERROR(FIND("Design ",B1511))),IF(OR(ISERROR(FIND("thanos EVO",B1511)),ISERROR(FIND("Design ",B1511))),0,96.55),19.35))</f>
        <v>0</v>
      </c>
      <c r="J1511" s="40"/>
      <c r="K1511" s="40" t="s">
        <v>1172</v>
      </c>
      <c r="L1511" s="29">
        <f>IF(K1511&lt;&gt;"",IFERROR(VLOOKUP(K1511,Rabattwerte_eintragen!$A$3:$C$24,3,FALSE),0),0)</f>
        <v>0</v>
      </c>
      <c r="M1511" s="58">
        <f>IF(H1511&lt;&gt;"",H1511*(1-L1511)+I1511*(1-VLOOKUP("A1",Rabattwerte_eintragen!$A$3:$C$26,3,FALSE)),"")</f>
        <v>72.45</v>
      </c>
      <c r="N1511" s="40"/>
      <c r="O1511" s="39" t="str">
        <f t="shared" si="27"/>
        <v>Artikel online anzeigen</v>
      </c>
      <c r="P1511" s="44"/>
      <c r="Q1511" s="49" t="s">
        <v>3865</v>
      </c>
      <c r="R1511" s="37"/>
      <c r="S1511" s="55"/>
      <c r="T1511" s="40" t="s">
        <v>1145</v>
      </c>
      <c r="U1511" s="63" t="s">
        <v>5790</v>
      </c>
    </row>
    <row r="1512" spans="1:21" x14ac:dyDescent="0.25">
      <c r="A1512" s="1">
        <v>3989</v>
      </c>
      <c r="B1512" s="46" t="s">
        <v>1927</v>
      </c>
      <c r="C1512" s="46" t="s">
        <v>2223</v>
      </c>
      <c r="D1512" s="46" t="s">
        <v>2318</v>
      </c>
      <c r="E1512" s="47" t="s">
        <v>1124</v>
      </c>
      <c r="F1512" s="47" t="s">
        <v>1126</v>
      </c>
      <c r="G1512" s="47">
        <v>155083</v>
      </c>
      <c r="H1512" s="57">
        <v>80.8</v>
      </c>
      <c r="I1512" s="60">
        <f>IF(R1512="UP",VLOOKUP($I$1,Änderungen!$F$1:$G$4,2,FALSE),IF(OR(ISERROR(FIND("NOVOS",B1512)),ISERROR(FIND("Design ",B1512))),IF(OR(ISERROR(FIND("thanos EVO",B1512)),ISERROR(FIND("Design ",B1512))),0,96.55),19.35))</f>
        <v>0</v>
      </c>
      <c r="J1512" s="40"/>
      <c r="K1512" s="40" t="s">
        <v>1172</v>
      </c>
      <c r="L1512" s="29">
        <f>IF(K1512&lt;&gt;"",IFERROR(VLOOKUP(K1512,Rabattwerte_eintragen!$A$3:$C$24,3,FALSE),0),0)</f>
        <v>0</v>
      </c>
      <c r="M1512" s="58">
        <f>IF(H1512&lt;&gt;"",H1512*(1-L1512)+I1512*(1-VLOOKUP("A1",Rabattwerte_eintragen!$A$3:$C$26,3,FALSE)),"")</f>
        <v>80.8</v>
      </c>
      <c r="N1512" s="40"/>
      <c r="O1512" s="39" t="str">
        <f t="shared" si="27"/>
        <v>Artikel online anzeigen</v>
      </c>
      <c r="P1512" s="44"/>
      <c r="Q1512" s="49" t="s">
        <v>3866</v>
      </c>
      <c r="R1512" s="37"/>
      <c r="S1512" s="55"/>
      <c r="T1512" s="40" t="s">
        <v>1145</v>
      </c>
      <c r="U1512" s="63" t="s">
        <v>5791</v>
      </c>
    </row>
    <row r="1513" spans="1:21" x14ac:dyDescent="0.25">
      <c r="A1513" s="1">
        <v>3990</v>
      </c>
      <c r="B1513" s="46" t="s">
        <v>1928</v>
      </c>
      <c r="C1513" s="46" t="s">
        <v>2223</v>
      </c>
      <c r="D1513" s="46" t="s">
        <v>2318</v>
      </c>
      <c r="E1513" s="47" t="s">
        <v>1124</v>
      </c>
      <c r="F1513" s="47" t="s">
        <v>1126</v>
      </c>
      <c r="G1513" s="47">
        <v>219303</v>
      </c>
      <c r="H1513" s="57">
        <v>65.95</v>
      </c>
      <c r="I1513" s="60">
        <f>IF(R1513="UP",VLOOKUP($I$1,Änderungen!$F$1:$G$4,2,FALSE),IF(OR(ISERROR(FIND("NOVOS",B1513)),ISERROR(FIND("Design ",B1513))),IF(OR(ISERROR(FIND("thanos EVO",B1513)),ISERROR(FIND("Design ",B1513))),0,96.55),19.35))</f>
        <v>0</v>
      </c>
      <c r="J1513" s="40"/>
      <c r="K1513" s="40" t="s">
        <v>1172</v>
      </c>
      <c r="L1513" s="29">
        <f>IF(K1513&lt;&gt;"",IFERROR(VLOOKUP(K1513,Rabattwerte_eintragen!$A$3:$C$24,3,FALSE),0),0)</f>
        <v>0</v>
      </c>
      <c r="M1513" s="58">
        <f>IF(H1513&lt;&gt;"",H1513*(1-L1513)+I1513*(1-VLOOKUP("A1",Rabattwerte_eintragen!$A$3:$C$26,3,FALSE)),"")</f>
        <v>65.95</v>
      </c>
      <c r="N1513" s="40"/>
      <c r="O1513" s="39" t="str">
        <f t="shared" si="27"/>
        <v>Artikel online anzeigen</v>
      </c>
      <c r="P1513" s="44"/>
      <c r="Q1513" s="49" t="s">
        <v>3867</v>
      </c>
      <c r="R1513" s="37"/>
      <c r="S1513" s="55"/>
      <c r="T1513" s="40" t="s">
        <v>1145</v>
      </c>
      <c r="U1513" s="63" t="s">
        <v>5792</v>
      </c>
    </row>
    <row r="1514" spans="1:21" x14ac:dyDescent="0.25">
      <c r="A1514" s="1">
        <v>3991</v>
      </c>
      <c r="B1514" s="46" t="s">
        <v>1929</v>
      </c>
      <c r="C1514" s="46" t="s">
        <v>2223</v>
      </c>
      <c r="D1514" s="46" t="s">
        <v>2318</v>
      </c>
      <c r="E1514" s="47" t="s">
        <v>1124</v>
      </c>
      <c r="F1514" s="47" t="s">
        <v>1126</v>
      </c>
      <c r="G1514" s="47">
        <v>520485</v>
      </c>
      <c r="H1514" s="57">
        <v>70.099999999999994</v>
      </c>
      <c r="I1514" s="60">
        <f>IF(R1514="UP",VLOOKUP($I$1,Änderungen!$F$1:$G$4,2,FALSE),IF(OR(ISERROR(FIND("NOVOS",B1514)),ISERROR(FIND("Design ",B1514))),IF(OR(ISERROR(FIND("thanos EVO",B1514)),ISERROR(FIND("Design ",B1514))),0,96.55),19.35))</f>
        <v>0</v>
      </c>
      <c r="J1514" s="40"/>
      <c r="K1514" s="40" t="s">
        <v>1172</v>
      </c>
      <c r="L1514" s="29">
        <f>IF(K1514&lt;&gt;"",IFERROR(VLOOKUP(K1514,Rabattwerte_eintragen!$A$3:$C$24,3,FALSE),0),0)</f>
        <v>0</v>
      </c>
      <c r="M1514" s="58">
        <f>IF(H1514&lt;&gt;"",H1514*(1-L1514)+I1514*(1-VLOOKUP("A1",Rabattwerte_eintragen!$A$3:$C$26,3,FALSE)),"")</f>
        <v>70.099999999999994</v>
      </c>
      <c r="N1514" s="40"/>
      <c r="O1514" s="39" t="str">
        <f t="shared" si="27"/>
        <v>Artikel online anzeigen</v>
      </c>
      <c r="P1514" s="44"/>
      <c r="Q1514" s="49" t="s">
        <v>3868</v>
      </c>
      <c r="R1514" s="37"/>
      <c r="S1514" s="55"/>
      <c r="T1514" s="40" t="s">
        <v>1145</v>
      </c>
      <c r="U1514" s="63" t="s">
        <v>5793</v>
      </c>
    </row>
    <row r="1515" spans="1:21" x14ac:dyDescent="0.25">
      <c r="A1515" s="1">
        <v>13860</v>
      </c>
      <c r="B1515" s="46" t="s">
        <v>1930</v>
      </c>
      <c r="C1515" s="46" t="s">
        <v>2223</v>
      </c>
      <c r="D1515" s="46" t="s">
        <v>2318</v>
      </c>
      <c r="E1515" s="47" t="s">
        <v>1124</v>
      </c>
      <c r="F1515" s="47" t="s">
        <v>1126</v>
      </c>
      <c r="G1515" s="47">
        <v>851518</v>
      </c>
      <c r="H1515" s="57">
        <v>78.400000000000006</v>
      </c>
      <c r="I1515" s="60">
        <f>IF(R1515="UP",VLOOKUP($I$1,Änderungen!$F$1:$G$4,2,FALSE),IF(OR(ISERROR(FIND("NOVOS",B1515)),ISERROR(FIND("Design ",B1515))),IF(OR(ISERROR(FIND("thanos EVO",B1515)),ISERROR(FIND("Design ",B1515))),0,96.55),19.35))</f>
        <v>0</v>
      </c>
      <c r="J1515" s="40"/>
      <c r="K1515" s="40" t="s">
        <v>1172</v>
      </c>
      <c r="L1515" s="29">
        <f>IF(K1515&lt;&gt;"",IFERROR(VLOOKUP(K1515,Rabattwerte_eintragen!$A$3:$C$24,3,FALSE),0),0)</f>
        <v>0</v>
      </c>
      <c r="M1515" s="58">
        <f>IF(H1515&lt;&gt;"",H1515*(1-L1515)+I1515*(1-VLOOKUP("A1",Rabattwerte_eintragen!$A$3:$C$26,3,FALSE)),"")</f>
        <v>78.400000000000006</v>
      </c>
      <c r="N1515" s="40"/>
      <c r="O1515" s="39" t="str">
        <f t="shared" si="27"/>
        <v>Artikel online anzeigen</v>
      </c>
      <c r="P1515" s="44"/>
      <c r="Q1515" s="49" t="s">
        <v>3869</v>
      </c>
      <c r="R1515" s="37"/>
      <c r="S1515" s="55"/>
      <c r="T1515" s="40" t="s">
        <v>1145</v>
      </c>
      <c r="U1515" s="63" t="s">
        <v>5794</v>
      </c>
    </row>
    <row r="1516" spans="1:21" x14ac:dyDescent="0.25">
      <c r="A1516" s="1">
        <v>13861</v>
      </c>
      <c r="B1516" s="46" t="s">
        <v>1931</v>
      </c>
      <c r="C1516" s="46" t="s">
        <v>2223</v>
      </c>
      <c r="D1516" s="46" t="s">
        <v>2318</v>
      </c>
      <c r="E1516" s="47" t="s">
        <v>1124</v>
      </c>
      <c r="F1516" s="47" t="s">
        <v>1126</v>
      </c>
      <c r="G1516" s="47">
        <v>851509</v>
      </c>
      <c r="H1516" s="57">
        <v>86.7</v>
      </c>
      <c r="I1516" s="60">
        <f>IF(R1516="UP",VLOOKUP($I$1,Änderungen!$F$1:$G$4,2,FALSE),IF(OR(ISERROR(FIND("NOVOS",B1516)),ISERROR(FIND("Design ",B1516))),IF(OR(ISERROR(FIND("thanos EVO",B1516)),ISERROR(FIND("Design ",B1516))),0,96.55),19.35))</f>
        <v>0</v>
      </c>
      <c r="J1516" s="40"/>
      <c r="K1516" s="40" t="s">
        <v>1172</v>
      </c>
      <c r="L1516" s="29">
        <f>IF(K1516&lt;&gt;"",IFERROR(VLOOKUP(K1516,Rabattwerte_eintragen!$A$3:$C$24,3,FALSE),0),0)</f>
        <v>0</v>
      </c>
      <c r="M1516" s="58">
        <f>IF(H1516&lt;&gt;"",H1516*(1-L1516)+I1516*(1-VLOOKUP("A1",Rabattwerte_eintragen!$A$3:$C$26,3,FALSE)),"")</f>
        <v>86.7</v>
      </c>
      <c r="N1516" s="40"/>
      <c r="O1516" s="39" t="str">
        <f t="shared" si="27"/>
        <v>Artikel online anzeigen</v>
      </c>
      <c r="P1516" s="44"/>
      <c r="Q1516" s="49" t="s">
        <v>3870</v>
      </c>
      <c r="R1516" s="37"/>
      <c r="S1516" s="55"/>
      <c r="T1516" s="40" t="s">
        <v>1145</v>
      </c>
      <c r="U1516" s="63" t="s">
        <v>5795</v>
      </c>
    </row>
    <row r="1517" spans="1:21" x14ac:dyDescent="0.25">
      <c r="A1517" s="1">
        <v>3998</v>
      </c>
      <c r="B1517" s="46" t="s">
        <v>791</v>
      </c>
      <c r="C1517" s="46" t="s">
        <v>2223</v>
      </c>
      <c r="D1517" s="46" t="s">
        <v>2318</v>
      </c>
      <c r="E1517" s="47" t="s">
        <v>1124</v>
      </c>
      <c r="F1517" s="47" t="s">
        <v>1126</v>
      </c>
      <c r="G1517" s="47">
        <v>190367</v>
      </c>
      <c r="H1517" s="57">
        <v>53.9</v>
      </c>
      <c r="I1517" s="60">
        <f>IF(R1517="UP",VLOOKUP($I$1,Änderungen!$F$1:$G$4,2,FALSE),IF(OR(ISERROR(FIND("NOVOS",B1517)),ISERROR(FIND("Design ",B1517))),IF(OR(ISERROR(FIND("thanos EVO",B1517)),ISERROR(FIND("Design ",B1517))),0,96.55),19.35))</f>
        <v>0</v>
      </c>
      <c r="J1517" s="40"/>
      <c r="K1517" s="40" t="s">
        <v>1172</v>
      </c>
      <c r="L1517" s="29">
        <f>IF(K1517&lt;&gt;"",IFERROR(VLOOKUP(K1517,Rabattwerte_eintragen!$A$3:$C$24,3,FALSE),0),0)</f>
        <v>0</v>
      </c>
      <c r="M1517" s="58">
        <f>IF(H1517&lt;&gt;"",H1517*(1-L1517)+I1517*(1-VLOOKUP("A1",Rabattwerte_eintragen!$A$3:$C$26,3,FALSE)),"")</f>
        <v>53.9</v>
      </c>
      <c r="N1517" s="40"/>
      <c r="O1517" s="39" t="str">
        <f t="shared" si="27"/>
        <v>Artikel online anzeigen</v>
      </c>
      <c r="P1517" s="44"/>
      <c r="Q1517" s="49" t="s">
        <v>3871</v>
      </c>
      <c r="R1517" s="37"/>
      <c r="S1517" s="55"/>
      <c r="T1517" s="40" t="s">
        <v>1145</v>
      </c>
      <c r="U1517" s="63" t="s">
        <v>5796</v>
      </c>
    </row>
    <row r="1518" spans="1:21" x14ac:dyDescent="0.25">
      <c r="A1518" s="1">
        <v>3999</v>
      </c>
      <c r="B1518" s="46" t="s">
        <v>1932</v>
      </c>
      <c r="C1518" s="46" t="s">
        <v>2223</v>
      </c>
      <c r="D1518" s="46" t="s">
        <v>2318</v>
      </c>
      <c r="E1518" s="47" t="s">
        <v>1124</v>
      </c>
      <c r="F1518" s="47" t="s">
        <v>1126</v>
      </c>
      <c r="G1518" s="47">
        <v>397995</v>
      </c>
      <c r="H1518" s="57">
        <v>58.05</v>
      </c>
      <c r="I1518" s="60">
        <f>IF(R1518="UP",VLOOKUP($I$1,Änderungen!$F$1:$G$4,2,FALSE),IF(OR(ISERROR(FIND("NOVOS",B1518)),ISERROR(FIND("Design ",B1518))),IF(OR(ISERROR(FIND("thanos EVO",B1518)),ISERROR(FIND("Design ",B1518))),0,96.55),19.35))</f>
        <v>0</v>
      </c>
      <c r="J1518" s="40"/>
      <c r="K1518" s="40" t="s">
        <v>1172</v>
      </c>
      <c r="L1518" s="29">
        <f>IF(K1518&lt;&gt;"",IFERROR(VLOOKUP(K1518,Rabattwerte_eintragen!$A$3:$C$24,3,FALSE),0),0)</f>
        <v>0</v>
      </c>
      <c r="M1518" s="58">
        <f>IF(H1518&lt;&gt;"",H1518*(1-L1518)+I1518*(1-VLOOKUP("A1",Rabattwerte_eintragen!$A$3:$C$26,3,FALSE)),"")</f>
        <v>58.05</v>
      </c>
      <c r="N1518" s="40"/>
      <c r="O1518" s="39" t="str">
        <f t="shared" si="27"/>
        <v>Artikel online anzeigen</v>
      </c>
      <c r="P1518" s="44"/>
      <c r="Q1518" s="49" t="s">
        <v>3872</v>
      </c>
      <c r="R1518" s="37"/>
      <c r="S1518" s="55"/>
      <c r="T1518" s="40" t="s">
        <v>1145</v>
      </c>
      <c r="U1518" s="63" t="s">
        <v>5797</v>
      </c>
    </row>
    <row r="1519" spans="1:21" x14ac:dyDescent="0.25">
      <c r="A1519" s="1">
        <v>4000</v>
      </c>
      <c r="B1519" s="46" t="s">
        <v>1933</v>
      </c>
      <c r="C1519" s="46" t="s">
        <v>2223</v>
      </c>
      <c r="D1519" s="46" t="s">
        <v>2318</v>
      </c>
      <c r="E1519" s="47" t="s">
        <v>1124</v>
      </c>
      <c r="F1519" s="47" t="s">
        <v>1126</v>
      </c>
      <c r="G1519" s="47">
        <v>609111</v>
      </c>
      <c r="H1519" s="57">
        <v>66.399999999999991</v>
      </c>
      <c r="I1519" s="60">
        <f>IF(R1519="UP",VLOOKUP($I$1,Änderungen!$F$1:$G$4,2,FALSE),IF(OR(ISERROR(FIND("NOVOS",B1519)),ISERROR(FIND("Design ",B1519))),IF(OR(ISERROR(FIND("thanos EVO",B1519)),ISERROR(FIND("Design ",B1519))),0,96.55),19.35))</f>
        <v>0</v>
      </c>
      <c r="J1519" s="40"/>
      <c r="K1519" s="40" t="s">
        <v>1172</v>
      </c>
      <c r="L1519" s="29">
        <f>IF(K1519&lt;&gt;"",IFERROR(VLOOKUP(K1519,Rabattwerte_eintragen!$A$3:$C$24,3,FALSE),0),0)</f>
        <v>0</v>
      </c>
      <c r="M1519" s="58">
        <f>IF(H1519&lt;&gt;"",H1519*(1-L1519)+I1519*(1-VLOOKUP("A1",Rabattwerte_eintragen!$A$3:$C$26,3,FALSE)),"")</f>
        <v>66.399999999999991</v>
      </c>
      <c r="N1519" s="40"/>
      <c r="O1519" s="39" t="str">
        <f t="shared" si="27"/>
        <v>Artikel online anzeigen</v>
      </c>
      <c r="P1519" s="44"/>
      <c r="Q1519" s="49" t="s">
        <v>3873</v>
      </c>
      <c r="R1519" s="37"/>
      <c r="S1519" s="55"/>
      <c r="T1519" s="40" t="s">
        <v>1145</v>
      </c>
      <c r="U1519" s="63" t="s">
        <v>5798</v>
      </c>
    </row>
    <row r="1520" spans="1:21" x14ac:dyDescent="0.25">
      <c r="A1520" s="1">
        <v>4001</v>
      </c>
      <c r="B1520" s="46" t="s">
        <v>1934</v>
      </c>
      <c r="C1520" s="46" t="s">
        <v>2223</v>
      </c>
      <c r="D1520" s="46" t="s">
        <v>2318</v>
      </c>
      <c r="E1520" s="47" t="s">
        <v>1124</v>
      </c>
      <c r="F1520" s="47" t="s">
        <v>1126</v>
      </c>
      <c r="G1520" s="47">
        <v>198950</v>
      </c>
      <c r="H1520" s="57">
        <v>74.7</v>
      </c>
      <c r="I1520" s="60">
        <f>IF(R1520="UP",VLOOKUP($I$1,Änderungen!$F$1:$G$4,2,FALSE),IF(OR(ISERROR(FIND("NOVOS",B1520)),ISERROR(FIND("Design ",B1520))),IF(OR(ISERROR(FIND("thanos EVO",B1520)),ISERROR(FIND("Design ",B1520))),0,96.55),19.35))</f>
        <v>0</v>
      </c>
      <c r="J1520" s="40"/>
      <c r="K1520" s="40" t="s">
        <v>1172</v>
      </c>
      <c r="L1520" s="29">
        <f>IF(K1520&lt;&gt;"",IFERROR(VLOOKUP(K1520,Rabattwerte_eintragen!$A$3:$C$24,3,FALSE),0),0)</f>
        <v>0</v>
      </c>
      <c r="M1520" s="58">
        <f>IF(H1520&lt;&gt;"",H1520*(1-L1520)+I1520*(1-VLOOKUP("A1",Rabattwerte_eintragen!$A$3:$C$26,3,FALSE)),"")</f>
        <v>74.7</v>
      </c>
      <c r="N1520" s="40"/>
      <c r="O1520" s="39" t="str">
        <f t="shared" si="27"/>
        <v>Artikel online anzeigen</v>
      </c>
      <c r="P1520" s="44"/>
      <c r="Q1520" s="49" t="s">
        <v>3874</v>
      </c>
      <c r="R1520" s="37"/>
      <c r="S1520" s="55"/>
      <c r="T1520" s="40" t="s">
        <v>1145</v>
      </c>
      <c r="U1520" s="63" t="s">
        <v>5799</v>
      </c>
    </row>
    <row r="1521" spans="1:21" x14ac:dyDescent="0.25">
      <c r="A1521" s="1">
        <v>3992</v>
      </c>
      <c r="B1521" s="46" t="s">
        <v>789</v>
      </c>
      <c r="C1521" s="46" t="s">
        <v>2223</v>
      </c>
      <c r="D1521" s="46" t="s">
        <v>2318</v>
      </c>
      <c r="E1521" s="47" t="s">
        <v>1124</v>
      </c>
      <c r="F1521" s="47" t="s">
        <v>1126</v>
      </c>
      <c r="G1521" s="47">
        <v>113922</v>
      </c>
      <c r="H1521" s="57">
        <v>59.55</v>
      </c>
      <c r="I1521" s="60">
        <f>IF(R1521="UP",VLOOKUP($I$1,Änderungen!$F$1:$G$4,2,FALSE),IF(OR(ISERROR(FIND("NOVOS",B1521)),ISERROR(FIND("Design ",B1521))),IF(OR(ISERROR(FIND("thanos EVO",B1521)),ISERROR(FIND("Design ",B1521))),0,96.55),19.35))</f>
        <v>0</v>
      </c>
      <c r="J1521" s="40"/>
      <c r="K1521" s="40" t="s">
        <v>1172</v>
      </c>
      <c r="L1521" s="29">
        <f>IF(K1521&lt;&gt;"",IFERROR(VLOOKUP(K1521,Rabattwerte_eintragen!$A$3:$C$24,3,FALSE),0),0)</f>
        <v>0</v>
      </c>
      <c r="M1521" s="58">
        <f>IF(H1521&lt;&gt;"",H1521*(1-L1521)+I1521*(1-VLOOKUP("A1",Rabattwerte_eintragen!$A$3:$C$26,3,FALSE)),"")</f>
        <v>59.55</v>
      </c>
      <c r="N1521" s="40"/>
      <c r="O1521" s="39" t="str">
        <f t="shared" si="27"/>
        <v>Artikel online anzeigen</v>
      </c>
      <c r="P1521" s="44"/>
      <c r="Q1521" s="49" t="s">
        <v>3875</v>
      </c>
      <c r="R1521" s="37"/>
      <c r="S1521" s="55"/>
      <c r="T1521" s="40" t="s">
        <v>1145</v>
      </c>
      <c r="U1521" s="63" t="s">
        <v>5800</v>
      </c>
    </row>
    <row r="1522" spans="1:21" x14ac:dyDescent="0.25">
      <c r="A1522" s="1">
        <v>3993</v>
      </c>
      <c r="B1522" s="46" t="s">
        <v>1935</v>
      </c>
      <c r="C1522" s="46" t="s">
        <v>2223</v>
      </c>
      <c r="D1522" s="46" t="s">
        <v>2318</v>
      </c>
      <c r="E1522" s="47" t="s">
        <v>1124</v>
      </c>
      <c r="F1522" s="47" t="s">
        <v>1126</v>
      </c>
      <c r="G1522" s="47">
        <v>153270</v>
      </c>
      <c r="H1522" s="57">
        <v>63.7</v>
      </c>
      <c r="I1522" s="60">
        <f>IF(R1522="UP",VLOOKUP($I$1,Änderungen!$F$1:$G$4,2,FALSE),IF(OR(ISERROR(FIND("NOVOS",B1522)),ISERROR(FIND("Design ",B1522))),IF(OR(ISERROR(FIND("thanos EVO",B1522)),ISERROR(FIND("Design ",B1522))),0,96.55),19.35))</f>
        <v>0</v>
      </c>
      <c r="J1522" s="40"/>
      <c r="K1522" s="40" t="s">
        <v>1172</v>
      </c>
      <c r="L1522" s="29">
        <f>IF(K1522&lt;&gt;"",IFERROR(VLOOKUP(K1522,Rabattwerte_eintragen!$A$3:$C$24,3,FALSE),0),0)</f>
        <v>0</v>
      </c>
      <c r="M1522" s="58">
        <f>IF(H1522&lt;&gt;"",H1522*(1-L1522)+I1522*(1-VLOOKUP("A1",Rabattwerte_eintragen!$A$3:$C$26,3,FALSE)),"")</f>
        <v>63.7</v>
      </c>
      <c r="N1522" s="40"/>
      <c r="O1522" s="39" t="str">
        <f t="shared" si="27"/>
        <v>Artikel online anzeigen</v>
      </c>
      <c r="P1522" s="44"/>
      <c r="Q1522" s="49" t="s">
        <v>3876</v>
      </c>
      <c r="R1522" s="37"/>
      <c r="S1522" s="55"/>
      <c r="T1522" s="40" t="s">
        <v>1145</v>
      </c>
      <c r="U1522" s="63" t="s">
        <v>5801</v>
      </c>
    </row>
    <row r="1523" spans="1:21" x14ac:dyDescent="0.25">
      <c r="A1523" s="1">
        <v>3994</v>
      </c>
      <c r="B1523" s="46" t="s">
        <v>1936</v>
      </c>
      <c r="C1523" s="46" t="s">
        <v>2223</v>
      </c>
      <c r="D1523" s="46" t="s">
        <v>2318</v>
      </c>
      <c r="E1523" s="47" t="s">
        <v>1124</v>
      </c>
      <c r="F1523" s="47" t="s">
        <v>1126</v>
      </c>
      <c r="G1523" s="47">
        <v>133623</v>
      </c>
      <c r="H1523" s="57">
        <v>72</v>
      </c>
      <c r="I1523" s="60">
        <f>IF(R1523="UP",VLOOKUP($I$1,Änderungen!$F$1:$G$4,2,FALSE),IF(OR(ISERROR(FIND("NOVOS",B1523)),ISERROR(FIND("Design ",B1523))),IF(OR(ISERROR(FIND("thanos EVO",B1523)),ISERROR(FIND("Design ",B1523))),0,96.55),19.35))</f>
        <v>0</v>
      </c>
      <c r="J1523" s="40"/>
      <c r="K1523" s="40" t="s">
        <v>1172</v>
      </c>
      <c r="L1523" s="29">
        <f>IF(K1523&lt;&gt;"",IFERROR(VLOOKUP(K1523,Rabattwerte_eintragen!$A$3:$C$24,3,FALSE),0),0)</f>
        <v>0</v>
      </c>
      <c r="M1523" s="58">
        <f>IF(H1523&lt;&gt;"",H1523*(1-L1523)+I1523*(1-VLOOKUP("A1",Rabattwerte_eintragen!$A$3:$C$26,3,FALSE)),"")</f>
        <v>72</v>
      </c>
      <c r="N1523" s="40"/>
      <c r="O1523" s="39" t="str">
        <f t="shared" si="27"/>
        <v>Artikel online anzeigen</v>
      </c>
      <c r="P1523" s="44"/>
      <c r="Q1523" s="49" t="s">
        <v>3877</v>
      </c>
      <c r="R1523" s="37"/>
      <c r="S1523" s="55"/>
      <c r="T1523" s="40" t="s">
        <v>1145</v>
      </c>
      <c r="U1523" s="63" t="s">
        <v>5802</v>
      </c>
    </row>
    <row r="1524" spans="1:21" x14ac:dyDescent="0.25">
      <c r="A1524" s="1">
        <v>3995</v>
      </c>
      <c r="B1524" s="46" t="s">
        <v>1937</v>
      </c>
      <c r="C1524" s="46" t="s">
        <v>2223</v>
      </c>
      <c r="D1524" s="46" t="s">
        <v>2318</v>
      </c>
      <c r="E1524" s="47" t="s">
        <v>1124</v>
      </c>
      <c r="F1524" s="47" t="s">
        <v>1126</v>
      </c>
      <c r="G1524" s="47">
        <v>189873</v>
      </c>
      <c r="H1524" s="57">
        <v>80.349999999999994</v>
      </c>
      <c r="I1524" s="60">
        <f>IF(R1524="UP",VLOOKUP($I$1,Änderungen!$F$1:$G$4,2,FALSE),IF(OR(ISERROR(FIND("NOVOS",B1524)),ISERROR(FIND("Design ",B1524))),IF(OR(ISERROR(FIND("thanos EVO",B1524)),ISERROR(FIND("Design ",B1524))),0,96.55),19.35))</f>
        <v>0</v>
      </c>
      <c r="J1524" s="40"/>
      <c r="K1524" s="40" t="s">
        <v>1172</v>
      </c>
      <c r="L1524" s="29">
        <f>IF(K1524&lt;&gt;"",IFERROR(VLOOKUP(K1524,Rabattwerte_eintragen!$A$3:$C$24,3,FALSE),0),0)</f>
        <v>0</v>
      </c>
      <c r="M1524" s="58">
        <f>IF(H1524&lt;&gt;"",H1524*(1-L1524)+I1524*(1-VLOOKUP("A1",Rabattwerte_eintragen!$A$3:$C$26,3,FALSE)),"")</f>
        <v>80.349999999999994</v>
      </c>
      <c r="N1524" s="40"/>
      <c r="O1524" s="39" t="str">
        <f t="shared" si="27"/>
        <v>Artikel online anzeigen</v>
      </c>
      <c r="P1524" s="44"/>
      <c r="Q1524" s="49" t="s">
        <v>3878</v>
      </c>
      <c r="R1524" s="37"/>
      <c r="S1524" s="55"/>
      <c r="T1524" s="40" t="s">
        <v>1145</v>
      </c>
      <c r="U1524" s="63" t="s">
        <v>5803</v>
      </c>
    </row>
    <row r="1525" spans="1:21" x14ac:dyDescent="0.25">
      <c r="A1525" s="1">
        <v>3996</v>
      </c>
      <c r="B1525" s="46" t="s">
        <v>790</v>
      </c>
      <c r="C1525" s="46" t="s">
        <v>2223</v>
      </c>
      <c r="D1525" s="46" t="s">
        <v>2318</v>
      </c>
      <c r="E1525" s="47" t="s">
        <v>1124</v>
      </c>
      <c r="F1525" s="47" t="s">
        <v>1126</v>
      </c>
      <c r="G1525" s="47">
        <v>141864</v>
      </c>
      <c r="H1525" s="57">
        <v>65.95</v>
      </c>
      <c r="I1525" s="60">
        <f>IF(R1525="UP",VLOOKUP($I$1,Änderungen!$F$1:$G$4,2,FALSE),IF(OR(ISERROR(FIND("NOVOS",B1525)),ISERROR(FIND("Design ",B1525))),IF(OR(ISERROR(FIND("thanos EVO",B1525)),ISERROR(FIND("Design ",B1525))),0,96.55),19.35))</f>
        <v>0</v>
      </c>
      <c r="J1525" s="40"/>
      <c r="K1525" s="40" t="s">
        <v>1172</v>
      </c>
      <c r="L1525" s="29">
        <f>IF(K1525&lt;&gt;"",IFERROR(VLOOKUP(K1525,Rabattwerte_eintragen!$A$3:$C$24,3,FALSE),0),0)</f>
        <v>0</v>
      </c>
      <c r="M1525" s="58">
        <f>IF(H1525&lt;&gt;"",H1525*(1-L1525)+I1525*(1-VLOOKUP("A1",Rabattwerte_eintragen!$A$3:$C$26,3,FALSE)),"")</f>
        <v>65.95</v>
      </c>
      <c r="N1525" s="40"/>
      <c r="O1525" s="39" t="str">
        <f t="shared" si="27"/>
        <v>Artikel online anzeigen</v>
      </c>
      <c r="P1525" s="44"/>
      <c r="Q1525" s="49" t="s">
        <v>3879</v>
      </c>
      <c r="R1525" s="37"/>
      <c r="S1525" s="55"/>
      <c r="T1525" s="40" t="s">
        <v>1145</v>
      </c>
      <c r="U1525" s="63" t="s">
        <v>5804</v>
      </c>
    </row>
    <row r="1526" spans="1:21" x14ac:dyDescent="0.25">
      <c r="A1526" s="1">
        <v>3997</v>
      </c>
      <c r="B1526" s="46" t="s">
        <v>1938</v>
      </c>
      <c r="C1526" s="46" t="s">
        <v>2223</v>
      </c>
      <c r="D1526" s="46" t="s">
        <v>2318</v>
      </c>
      <c r="E1526" s="47" t="s">
        <v>1124</v>
      </c>
      <c r="F1526" s="47" t="s">
        <v>1126</v>
      </c>
      <c r="G1526" s="47">
        <v>178464</v>
      </c>
      <c r="H1526" s="57">
        <v>70.099999999999994</v>
      </c>
      <c r="I1526" s="60">
        <f>IF(R1526="UP",VLOOKUP($I$1,Änderungen!$F$1:$G$4,2,FALSE),IF(OR(ISERROR(FIND("NOVOS",B1526)),ISERROR(FIND("Design ",B1526))),IF(OR(ISERROR(FIND("thanos EVO",B1526)),ISERROR(FIND("Design ",B1526))),0,96.55),19.35))</f>
        <v>0</v>
      </c>
      <c r="J1526" s="40"/>
      <c r="K1526" s="40" t="s">
        <v>1172</v>
      </c>
      <c r="L1526" s="29">
        <f>IF(K1526&lt;&gt;"",IFERROR(VLOOKUP(K1526,Rabattwerte_eintragen!$A$3:$C$24,3,FALSE),0),0)</f>
        <v>0</v>
      </c>
      <c r="M1526" s="58">
        <f>IF(H1526&lt;&gt;"",H1526*(1-L1526)+I1526*(1-VLOOKUP("A1",Rabattwerte_eintragen!$A$3:$C$26,3,FALSE)),"")</f>
        <v>70.099999999999994</v>
      </c>
      <c r="N1526" s="40"/>
      <c r="O1526" s="39" t="str">
        <f t="shared" si="27"/>
        <v>Artikel online anzeigen</v>
      </c>
      <c r="P1526" s="44"/>
      <c r="Q1526" s="49" t="s">
        <v>3880</v>
      </c>
      <c r="R1526" s="37"/>
      <c r="S1526" s="55"/>
      <c r="T1526" s="40" t="s">
        <v>1145</v>
      </c>
      <c r="U1526" s="63" t="s">
        <v>5805</v>
      </c>
    </row>
    <row r="1527" spans="1:21" x14ac:dyDescent="0.25">
      <c r="A1527" s="1">
        <v>13862</v>
      </c>
      <c r="B1527" s="46" t="s">
        <v>1939</v>
      </c>
      <c r="C1527" s="46" t="s">
        <v>2223</v>
      </c>
      <c r="D1527" s="46" t="s">
        <v>2318</v>
      </c>
      <c r="E1527" s="47" t="s">
        <v>1124</v>
      </c>
      <c r="F1527" s="47" t="s">
        <v>1126</v>
      </c>
      <c r="G1527" s="47">
        <v>851521</v>
      </c>
      <c r="H1527" s="57">
        <v>78.400000000000006</v>
      </c>
      <c r="I1527" s="60">
        <f>IF(R1527="UP",VLOOKUP($I$1,Änderungen!$F$1:$G$4,2,FALSE),IF(OR(ISERROR(FIND("NOVOS",B1527)),ISERROR(FIND("Design ",B1527))),IF(OR(ISERROR(FIND("thanos EVO",B1527)),ISERROR(FIND("Design ",B1527))),0,96.55),19.35))</f>
        <v>0</v>
      </c>
      <c r="J1527" s="40"/>
      <c r="K1527" s="40" t="s">
        <v>1172</v>
      </c>
      <c r="L1527" s="29">
        <f>IF(K1527&lt;&gt;"",IFERROR(VLOOKUP(K1527,Rabattwerte_eintragen!$A$3:$C$24,3,FALSE),0),0)</f>
        <v>0</v>
      </c>
      <c r="M1527" s="58">
        <f>IF(H1527&lt;&gt;"",H1527*(1-L1527)+I1527*(1-VLOOKUP("A1",Rabattwerte_eintragen!$A$3:$C$26,3,FALSE)),"")</f>
        <v>78.400000000000006</v>
      </c>
      <c r="N1527" s="40"/>
      <c r="O1527" s="39" t="str">
        <f t="shared" si="27"/>
        <v>Artikel online anzeigen</v>
      </c>
      <c r="P1527" s="44"/>
      <c r="Q1527" s="49" t="s">
        <v>3881</v>
      </c>
      <c r="R1527" s="37"/>
      <c r="S1527" s="55"/>
      <c r="T1527" s="40" t="s">
        <v>1145</v>
      </c>
      <c r="U1527" s="63" t="s">
        <v>5806</v>
      </c>
    </row>
    <row r="1528" spans="1:21" x14ac:dyDescent="0.25">
      <c r="A1528" s="1">
        <v>13863</v>
      </c>
      <c r="B1528" s="46" t="s">
        <v>1940</v>
      </c>
      <c r="C1528" s="46" t="s">
        <v>2223</v>
      </c>
      <c r="D1528" s="46" t="s">
        <v>2318</v>
      </c>
      <c r="E1528" s="47" t="s">
        <v>1124</v>
      </c>
      <c r="F1528" s="47" t="s">
        <v>1126</v>
      </c>
      <c r="G1528" s="47">
        <v>851523</v>
      </c>
      <c r="H1528" s="57">
        <v>86.7</v>
      </c>
      <c r="I1528" s="60">
        <f>IF(R1528="UP",VLOOKUP($I$1,Änderungen!$F$1:$G$4,2,FALSE),IF(OR(ISERROR(FIND("NOVOS",B1528)),ISERROR(FIND("Design ",B1528))),IF(OR(ISERROR(FIND("thanos EVO",B1528)),ISERROR(FIND("Design ",B1528))),0,96.55),19.35))</f>
        <v>0</v>
      </c>
      <c r="J1528" s="40"/>
      <c r="K1528" s="40" t="s">
        <v>1172</v>
      </c>
      <c r="L1528" s="29">
        <f>IF(K1528&lt;&gt;"",IFERROR(VLOOKUP(K1528,Rabattwerte_eintragen!$A$3:$C$24,3,FALSE),0),0)</f>
        <v>0</v>
      </c>
      <c r="M1528" s="58">
        <f>IF(H1528&lt;&gt;"",H1528*(1-L1528)+I1528*(1-VLOOKUP("A1",Rabattwerte_eintragen!$A$3:$C$26,3,FALSE)),"")</f>
        <v>86.7</v>
      </c>
      <c r="N1528" s="40"/>
      <c r="O1528" s="39" t="str">
        <f t="shared" si="27"/>
        <v>Artikel online anzeigen</v>
      </c>
      <c r="P1528" s="44"/>
      <c r="Q1528" s="49" t="s">
        <v>3882</v>
      </c>
      <c r="R1528" s="37"/>
      <c r="S1528" s="55"/>
      <c r="T1528" s="40" t="s">
        <v>1145</v>
      </c>
      <c r="U1528" s="63" t="s">
        <v>5807</v>
      </c>
    </row>
    <row r="1529" spans="1:21" x14ac:dyDescent="0.25">
      <c r="A1529" s="1">
        <v>4017</v>
      </c>
      <c r="B1529" s="46" t="s">
        <v>792</v>
      </c>
      <c r="C1529" s="46" t="s">
        <v>2223</v>
      </c>
      <c r="D1529" s="46" t="s">
        <v>2319</v>
      </c>
      <c r="E1529" s="47" t="s">
        <v>1124</v>
      </c>
      <c r="F1529" s="47" t="s">
        <v>1126</v>
      </c>
      <c r="G1529" s="47">
        <v>658812</v>
      </c>
      <c r="H1529" s="57">
        <v>157.55000000000001</v>
      </c>
      <c r="I1529" s="60">
        <f>IF(R1529="UP",VLOOKUP($I$1,Änderungen!$F$1:$G$4,2,FALSE),IF(OR(ISERROR(FIND("NOVOS",B1529)),ISERROR(FIND("Design ",B1529))),IF(OR(ISERROR(FIND("thanos EVO",B1529)),ISERROR(FIND("Design ",B1529))),0,96.55),19.35))</f>
        <v>0</v>
      </c>
      <c r="J1529" s="40"/>
      <c r="K1529" s="40" t="s">
        <v>1172</v>
      </c>
      <c r="L1529" s="29">
        <f>IF(K1529&lt;&gt;"",IFERROR(VLOOKUP(K1529,Rabattwerte_eintragen!$A$3:$C$24,3,FALSE),0),0)</f>
        <v>0</v>
      </c>
      <c r="M1529" s="58">
        <f>IF(H1529&lt;&gt;"",H1529*(1-L1529)+I1529*(1-VLOOKUP("A1",Rabattwerte_eintragen!$A$3:$C$26,3,FALSE)),"")</f>
        <v>157.55000000000001</v>
      </c>
      <c r="N1529" s="40"/>
      <c r="O1529" s="39" t="str">
        <f t="shared" si="27"/>
        <v>Artikel online anzeigen</v>
      </c>
      <c r="P1529" s="44"/>
      <c r="Q1529" s="49" t="s">
        <v>3883</v>
      </c>
      <c r="R1529" s="37"/>
      <c r="S1529" s="55"/>
      <c r="T1529" s="40" t="s">
        <v>1145</v>
      </c>
      <c r="U1529" s="63" t="s">
        <v>5808</v>
      </c>
    </row>
    <row r="1530" spans="1:21" x14ac:dyDescent="0.25">
      <c r="A1530" s="1">
        <v>4019</v>
      </c>
      <c r="B1530" s="46" t="s">
        <v>793</v>
      </c>
      <c r="C1530" s="46" t="s">
        <v>2223</v>
      </c>
      <c r="D1530" s="46" t="s">
        <v>2319</v>
      </c>
      <c r="E1530" s="47" t="s">
        <v>1124</v>
      </c>
      <c r="F1530" s="47" t="s">
        <v>1126</v>
      </c>
      <c r="G1530" s="47">
        <v>658836</v>
      </c>
      <c r="H1530" s="57">
        <v>157.55000000000001</v>
      </c>
      <c r="I1530" s="60">
        <f>IF(R1530="UP",VLOOKUP($I$1,Änderungen!$F$1:$G$4,2,FALSE),IF(OR(ISERROR(FIND("NOVOS",B1530)),ISERROR(FIND("Design ",B1530))),IF(OR(ISERROR(FIND("thanos EVO",B1530)),ISERROR(FIND("Design ",B1530))),0,96.55),19.35))</f>
        <v>0</v>
      </c>
      <c r="J1530" s="40"/>
      <c r="K1530" s="40" t="s">
        <v>1172</v>
      </c>
      <c r="L1530" s="29">
        <f>IF(K1530&lt;&gt;"",IFERROR(VLOOKUP(K1530,Rabattwerte_eintragen!$A$3:$C$24,3,FALSE),0),0)</f>
        <v>0</v>
      </c>
      <c r="M1530" s="58">
        <f>IF(H1530&lt;&gt;"",H1530*(1-L1530)+I1530*(1-VLOOKUP("A1",Rabattwerte_eintragen!$A$3:$C$26,3,FALSE)),"")</f>
        <v>157.55000000000001</v>
      </c>
      <c r="N1530" s="40"/>
      <c r="O1530" s="39" t="str">
        <f t="shared" si="27"/>
        <v>Artikel online anzeigen</v>
      </c>
      <c r="P1530" s="44"/>
      <c r="Q1530" s="49" t="s">
        <v>3884</v>
      </c>
      <c r="R1530" s="37"/>
      <c r="S1530" s="55"/>
      <c r="T1530" s="40" t="s">
        <v>1145</v>
      </c>
      <c r="U1530" s="63" t="s">
        <v>5809</v>
      </c>
    </row>
    <row r="1531" spans="1:21" x14ac:dyDescent="0.25">
      <c r="A1531" s="1">
        <v>13754</v>
      </c>
      <c r="B1531" s="46" t="s">
        <v>1941</v>
      </c>
      <c r="C1531" s="46" t="s">
        <v>2223</v>
      </c>
      <c r="D1531" s="46" t="s">
        <v>2319</v>
      </c>
      <c r="E1531" s="47" t="s">
        <v>1124</v>
      </c>
      <c r="F1531" s="47" t="s">
        <v>1126</v>
      </c>
      <c r="G1531" s="47">
        <v>850316</v>
      </c>
      <c r="H1531" s="57">
        <v>136.9</v>
      </c>
      <c r="I1531" s="60">
        <f>IF(R1531="UP",VLOOKUP($I$1,Änderungen!$F$1:$G$4,2,FALSE),IF(OR(ISERROR(FIND("NOVOS",B1531)),ISERROR(FIND("Design ",B1531))),IF(OR(ISERROR(FIND("thanos EVO",B1531)),ISERROR(FIND("Design ",B1531))),0,96.55),19.35))</f>
        <v>0</v>
      </c>
      <c r="J1531" s="40"/>
      <c r="K1531" s="40" t="s">
        <v>1190</v>
      </c>
      <c r="L1531" s="29">
        <f>IF(K1531&lt;&gt;"",IFERROR(VLOOKUP(K1531,Rabattwerte_eintragen!$A$3:$C$24,3,FALSE),0),0)</f>
        <v>0</v>
      </c>
      <c r="M1531" s="58">
        <f>IF(H1531&lt;&gt;"",H1531*(1-L1531)+I1531*(1-VLOOKUP("A1",Rabattwerte_eintragen!$A$3:$C$26,3,FALSE)),"")</f>
        <v>136.9</v>
      </c>
      <c r="N1531" s="40"/>
      <c r="O1531" s="39" t="str">
        <f t="shared" si="27"/>
        <v>Artikel online anzeigen</v>
      </c>
      <c r="P1531" s="44"/>
      <c r="Q1531" s="49" t="s">
        <v>3885</v>
      </c>
      <c r="R1531" s="37"/>
      <c r="S1531" s="55"/>
      <c r="T1531" s="40" t="s">
        <v>1144</v>
      </c>
      <c r="U1531" s="63" t="s">
        <v>5810</v>
      </c>
    </row>
    <row r="1532" spans="1:21" x14ac:dyDescent="0.25">
      <c r="A1532" s="1">
        <v>13755</v>
      </c>
      <c r="B1532" s="46" t="s">
        <v>1942</v>
      </c>
      <c r="C1532" s="46" t="s">
        <v>2223</v>
      </c>
      <c r="D1532" s="46" t="s">
        <v>2319</v>
      </c>
      <c r="E1532" s="47" t="s">
        <v>1124</v>
      </c>
      <c r="F1532" s="47" t="s">
        <v>1126</v>
      </c>
      <c r="G1532" s="47">
        <v>850304</v>
      </c>
      <c r="H1532" s="57">
        <v>151.80000000000001</v>
      </c>
      <c r="I1532" s="60">
        <f>IF(R1532="UP",VLOOKUP($I$1,Änderungen!$F$1:$G$4,2,FALSE),IF(OR(ISERROR(FIND("NOVOS",B1532)),ISERROR(FIND("Design ",B1532))),IF(OR(ISERROR(FIND("thanos EVO",B1532)),ISERROR(FIND("Design ",B1532))),0,96.55),19.35))</f>
        <v>0</v>
      </c>
      <c r="J1532" s="40"/>
      <c r="K1532" s="40" t="s">
        <v>1190</v>
      </c>
      <c r="L1532" s="29">
        <f>IF(K1532&lt;&gt;"",IFERROR(VLOOKUP(K1532,Rabattwerte_eintragen!$A$3:$C$24,3,FALSE),0),0)</f>
        <v>0</v>
      </c>
      <c r="M1532" s="58">
        <f>IF(H1532&lt;&gt;"",H1532*(1-L1532)+I1532*(1-VLOOKUP("A1",Rabattwerte_eintragen!$A$3:$C$26,3,FALSE)),"")</f>
        <v>151.80000000000001</v>
      </c>
      <c r="N1532" s="40"/>
      <c r="O1532" s="39" t="str">
        <f t="shared" si="27"/>
        <v>Artikel online anzeigen</v>
      </c>
      <c r="P1532" s="44"/>
      <c r="Q1532" s="49" t="s">
        <v>3886</v>
      </c>
      <c r="R1532" s="37"/>
      <c r="S1532" s="55"/>
      <c r="T1532" s="40" t="s">
        <v>1144</v>
      </c>
      <c r="U1532" s="63" t="s">
        <v>5811</v>
      </c>
    </row>
    <row r="1533" spans="1:21" x14ac:dyDescent="0.25">
      <c r="A1533" s="1">
        <v>2122</v>
      </c>
      <c r="B1533" s="46" t="s">
        <v>1943</v>
      </c>
      <c r="C1533" s="46" t="s">
        <v>2224</v>
      </c>
      <c r="D1533" s="46" t="s">
        <v>2320</v>
      </c>
      <c r="E1533" s="47" t="s">
        <v>1124</v>
      </c>
      <c r="F1533" s="47" t="s">
        <v>1127</v>
      </c>
      <c r="G1533" s="47">
        <v>620642</v>
      </c>
      <c r="H1533" s="57">
        <v>27.349999999999998</v>
      </c>
      <c r="I1533" s="60">
        <f>IF(R1533="UP",VLOOKUP($I$1,Änderungen!$F$1:$G$4,2,FALSE),IF(OR(ISERROR(FIND("NOVOS",B1533)),ISERROR(FIND("Design ",B1533))),IF(OR(ISERROR(FIND("thanos EVO",B1533)),ISERROR(FIND("Design ",B1533))),0,96.55),19.35))</f>
        <v>0</v>
      </c>
      <c r="J1533" s="40"/>
      <c r="K1533" s="40" t="s">
        <v>1173</v>
      </c>
      <c r="L1533" s="29">
        <f>IF(K1533&lt;&gt;"",IFERROR(VLOOKUP(K1533,Rabattwerte_eintragen!$A$3:$C$24,3,FALSE),0),0)</f>
        <v>0</v>
      </c>
      <c r="M1533" s="58">
        <f>IF(H1533&lt;&gt;"",H1533*(1-L1533)+I1533*(1-VLOOKUP("A1",Rabattwerte_eintragen!$A$3:$C$26,3,FALSE)),"")</f>
        <v>27.349999999999998</v>
      </c>
      <c r="N1533" s="40"/>
      <c r="O1533" s="39" t="str">
        <f t="shared" si="27"/>
        <v>Artikel online anzeigen</v>
      </c>
      <c r="P1533" s="44"/>
      <c r="Q1533" s="49" t="s">
        <v>3887</v>
      </c>
      <c r="R1533" s="37"/>
      <c r="S1533" s="55"/>
      <c r="T1533" s="40" t="s">
        <v>1145</v>
      </c>
      <c r="U1533" s="63" t="s">
        <v>5812</v>
      </c>
    </row>
    <row r="1534" spans="1:21" x14ac:dyDescent="0.25">
      <c r="A1534" s="1">
        <v>2130</v>
      </c>
      <c r="B1534" s="46" t="s">
        <v>1944</v>
      </c>
      <c r="C1534" s="46" t="s">
        <v>2224</v>
      </c>
      <c r="D1534" s="46" t="s">
        <v>2320</v>
      </c>
      <c r="E1534" s="47" t="s">
        <v>1124</v>
      </c>
      <c r="F1534" s="47" t="s">
        <v>1127</v>
      </c>
      <c r="G1534" s="47">
        <v>620666</v>
      </c>
      <c r="H1534" s="57">
        <v>30.25</v>
      </c>
      <c r="I1534" s="60">
        <f>IF(R1534="UP",VLOOKUP($I$1,Änderungen!$F$1:$G$4,2,FALSE),IF(OR(ISERROR(FIND("NOVOS",B1534)),ISERROR(FIND("Design ",B1534))),IF(OR(ISERROR(FIND("thanos EVO",B1534)),ISERROR(FIND("Design ",B1534))),0,96.55),19.35))</f>
        <v>0</v>
      </c>
      <c r="J1534" s="40" t="s">
        <v>1019</v>
      </c>
      <c r="K1534" s="40" t="s">
        <v>1173</v>
      </c>
      <c r="L1534" s="29">
        <f>IF(K1534&lt;&gt;"",IFERROR(VLOOKUP(K1534,Rabattwerte_eintragen!$A$3:$C$24,3,FALSE),0),0)</f>
        <v>0</v>
      </c>
      <c r="M1534" s="58">
        <f>IF(H1534&lt;&gt;"",H1534*(1-L1534)+I1534*(1-VLOOKUP("A1",Rabattwerte_eintragen!$A$3:$C$26,3,FALSE)),"")</f>
        <v>30.25</v>
      </c>
      <c r="N1534" s="40"/>
      <c r="O1534" s="39" t="str">
        <f t="shared" si="27"/>
        <v>Artikel online anzeigen</v>
      </c>
      <c r="P1534" s="44"/>
      <c r="Q1534" s="49" t="s">
        <v>3888</v>
      </c>
      <c r="R1534" s="37"/>
      <c r="S1534" s="55"/>
      <c r="T1534" s="40" t="s">
        <v>1145</v>
      </c>
      <c r="U1534" s="63" t="s">
        <v>5813</v>
      </c>
    </row>
    <row r="1535" spans="1:21" x14ac:dyDescent="0.25">
      <c r="A1535" s="1">
        <v>2132</v>
      </c>
      <c r="B1535" s="46" t="s">
        <v>1945</v>
      </c>
      <c r="C1535" s="46" t="s">
        <v>2224</v>
      </c>
      <c r="D1535" s="46" t="s">
        <v>2320</v>
      </c>
      <c r="E1535" s="47" t="s">
        <v>1124</v>
      </c>
      <c r="F1535" s="47" t="s">
        <v>1127</v>
      </c>
      <c r="G1535" s="47">
        <v>620598</v>
      </c>
      <c r="H1535" s="57">
        <v>34.85</v>
      </c>
      <c r="I1535" s="60">
        <f>IF(R1535="UP",VLOOKUP($I$1,Änderungen!$F$1:$G$4,2,FALSE),IF(OR(ISERROR(FIND("NOVOS",B1535)),ISERROR(FIND("Design ",B1535))),IF(OR(ISERROR(FIND("thanos EVO",B1535)),ISERROR(FIND("Design ",B1535))),0,96.55),19.35))</f>
        <v>0</v>
      </c>
      <c r="J1535" s="40" t="s">
        <v>1019</v>
      </c>
      <c r="K1535" s="40" t="s">
        <v>1173</v>
      </c>
      <c r="L1535" s="29">
        <f>IF(K1535&lt;&gt;"",IFERROR(VLOOKUP(K1535,Rabattwerte_eintragen!$A$3:$C$24,3,FALSE),0),0)</f>
        <v>0</v>
      </c>
      <c r="M1535" s="58">
        <f>IF(H1535&lt;&gt;"",H1535*(1-L1535)+I1535*(1-VLOOKUP("A1",Rabattwerte_eintragen!$A$3:$C$26,3,FALSE)),"")</f>
        <v>34.85</v>
      </c>
      <c r="N1535" s="40"/>
      <c r="O1535" s="39" t="str">
        <f t="shared" si="27"/>
        <v>Artikel online anzeigen</v>
      </c>
      <c r="P1535" s="44"/>
      <c r="Q1535" s="49" t="s">
        <v>3889</v>
      </c>
      <c r="R1535" s="37"/>
      <c r="S1535" s="55"/>
      <c r="T1535" s="40" t="s">
        <v>1145</v>
      </c>
      <c r="U1535" s="63" t="s">
        <v>5814</v>
      </c>
    </row>
    <row r="1536" spans="1:21" x14ac:dyDescent="0.25">
      <c r="A1536" s="1">
        <v>2134</v>
      </c>
      <c r="B1536" s="46" t="s">
        <v>723</v>
      </c>
      <c r="C1536" s="46" t="s">
        <v>2224</v>
      </c>
      <c r="D1536" s="46" t="s">
        <v>2320</v>
      </c>
      <c r="E1536" s="47" t="s">
        <v>1124</v>
      </c>
      <c r="F1536" s="47" t="s">
        <v>1127</v>
      </c>
      <c r="G1536" s="47">
        <v>620611</v>
      </c>
      <c r="H1536" s="57">
        <v>29.900000000000002</v>
      </c>
      <c r="I1536" s="60">
        <f>IF(R1536="UP",VLOOKUP($I$1,Änderungen!$F$1:$G$4,2,FALSE),IF(OR(ISERROR(FIND("NOVOS",B1536)),ISERROR(FIND("Design ",B1536))),IF(OR(ISERROR(FIND("thanos EVO",B1536)),ISERROR(FIND("Design ",B1536))),0,96.55),19.35))</f>
        <v>0</v>
      </c>
      <c r="J1536" s="40" t="s">
        <v>1019</v>
      </c>
      <c r="K1536" s="40" t="s">
        <v>1173</v>
      </c>
      <c r="L1536" s="29">
        <f>IF(K1536&lt;&gt;"",IFERROR(VLOOKUP(K1536,Rabattwerte_eintragen!$A$3:$C$24,3,FALSE),0),0)</f>
        <v>0</v>
      </c>
      <c r="M1536" s="58">
        <f>IF(H1536&lt;&gt;"",H1536*(1-L1536)+I1536*(1-VLOOKUP("A1",Rabattwerte_eintragen!$A$3:$C$26,3,FALSE)),"")</f>
        <v>29.900000000000002</v>
      </c>
      <c r="N1536" s="40"/>
      <c r="O1536" s="39" t="str">
        <f t="shared" si="27"/>
        <v>Artikel online anzeigen</v>
      </c>
      <c r="P1536" s="44"/>
      <c r="Q1536" s="49" t="s">
        <v>3890</v>
      </c>
      <c r="R1536" s="37"/>
      <c r="S1536" s="55"/>
      <c r="T1536" s="40" t="s">
        <v>1145</v>
      </c>
      <c r="U1536" s="63" t="s">
        <v>5815</v>
      </c>
    </row>
    <row r="1537" spans="1:21" x14ac:dyDescent="0.25">
      <c r="A1537" s="1">
        <v>2136</v>
      </c>
      <c r="B1537" s="46" t="s">
        <v>724</v>
      </c>
      <c r="C1537" s="46" t="s">
        <v>2224</v>
      </c>
      <c r="D1537" s="46" t="s">
        <v>2320</v>
      </c>
      <c r="E1537" s="47" t="s">
        <v>1124</v>
      </c>
      <c r="F1537" s="47" t="s">
        <v>1127</v>
      </c>
      <c r="G1537" s="47">
        <v>620628</v>
      </c>
      <c r="H1537" s="57">
        <v>34.85</v>
      </c>
      <c r="I1537" s="60">
        <f>IF(R1537="UP",VLOOKUP($I$1,Änderungen!$F$1:$G$4,2,FALSE),IF(OR(ISERROR(FIND("NOVOS",B1537)),ISERROR(FIND("Design ",B1537))),IF(OR(ISERROR(FIND("thanos EVO",B1537)),ISERROR(FIND("Design ",B1537))),0,96.55),19.35))</f>
        <v>0</v>
      </c>
      <c r="J1537" s="40" t="s">
        <v>1019</v>
      </c>
      <c r="K1537" s="40" t="s">
        <v>1173</v>
      </c>
      <c r="L1537" s="29">
        <f>IF(K1537&lt;&gt;"",IFERROR(VLOOKUP(K1537,Rabattwerte_eintragen!$A$3:$C$24,3,FALSE),0),0)</f>
        <v>0</v>
      </c>
      <c r="M1537" s="58">
        <f>IF(H1537&lt;&gt;"",H1537*(1-L1537)+I1537*(1-VLOOKUP("A1",Rabattwerte_eintragen!$A$3:$C$26,3,FALSE)),"")</f>
        <v>34.85</v>
      </c>
      <c r="N1537" s="40"/>
      <c r="O1537" s="39" t="str">
        <f t="shared" si="27"/>
        <v>Artikel online anzeigen</v>
      </c>
      <c r="P1537" s="44"/>
      <c r="Q1537" s="49" t="s">
        <v>3891</v>
      </c>
      <c r="R1537" s="37"/>
      <c r="S1537" s="55"/>
      <c r="T1537" s="40" t="s">
        <v>1145</v>
      </c>
      <c r="U1537" s="63" t="s">
        <v>5816</v>
      </c>
    </row>
    <row r="1538" spans="1:21" x14ac:dyDescent="0.25">
      <c r="A1538" s="1">
        <v>2137</v>
      </c>
      <c r="B1538" s="46" t="s">
        <v>725</v>
      </c>
      <c r="C1538" s="46" t="s">
        <v>2224</v>
      </c>
      <c r="D1538" s="46" t="s">
        <v>2320</v>
      </c>
      <c r="E1538" s="47" t="s">
        <v>1124</v>
      </c>
      <c r="F1538" s="47" t="s">
        <v>1127</v>
      </c>
      <c r="G1538" s="47">
        <v>620604</v>
      </c>
      <c r="H1538" s="57">
        <v>25.55</v>
      </c>
      <c r="I1538" s="60">
        <f>IF(R1538="UP",VLOOKUP($I$1,Änderungen!$F$1:$G$4,2,FALSE),IF(OR(ISERROR(FIND("NOVOS",B1538)),ISERROR(FIND("Design ",B1538))),IF(OR(ISERROR(FIND("thanos EVO",B1538)),ISERROR(FIND("Design ",B1538))),0,96.55),19.35))</f>
        <v>0</v>
      </c>
      <c r="J1538" s="40" t="s">
        <v>1019</v>
      </c>
      <c r="K1538" s="40" t="s">
        <v>1173</v>
      </c>
      <c r="L1538" s="29">
        <f>IF(K1538&lt;&gt;"",IFERROR(VLOOKUP(K1538,Rabattwerte_eintragen!$A$3:$C$24,3,FALSE),0),0)</f>
        <v>0</v>
      </c>
      <c r="M1538" s="58">
        <f>IF(H1538&lt;&gt;"",H1538*(1-L1538)+I1538*(1-VLOOKUP("A1",Rabattwerte_eintragen!$A$3:$C$26,3,FALSE)),"")</f>
        <v>25.55</v>
      </c>
      <c r="N1538" s="40"/>
      <c r="O1538" s="39" t="str">
        <f t="shared" si="27"/>
        <v>Artikel online anzeigen</v>
      </c>
      <c r="P1538" s="44"/>
      <c r="Q1538" s="49" t="s">
        <v>3892</v>
      </c>
      <c r="R1538" s="37"/>
      <c r="S1538" s="55"/>
      <c r="T1538" s="40" t="s">
        <v>1145</v>
      </c>
      <c r="U1538" s="63" t="s">
        <v>5817</v>
      </c>
    </row>
    <row r="1539" spans="1:21" x14ac:dyDescent="0.25">
      <c r="A1539" s="1">
        <v>2138</v>
      </c>
      <c r="B1539" s="46" t="s">
        <v>1946</v>
      </c>
      <c r="C1539" s="46" t="s">
        <v>2224</v>
      </c>
      <c r="D1539" s="46" t="s">
        <v>2320</v>
      </c>
      <c r="E1539" s="47" t="s">
        <v>1124</v>
      </c>
      <c r="F1539" s="47" t="s">
        <v>1127</v>
      </c>
      <c r="G1539" s="47">
        <v>644662</v>
      </c>
      <c r="H1539" s="57">
        <v>25.55</v>
      </c>
      <c r="I1539" s="60">
        <f>IF(R1539="UP",VLOOKUP($I$1,Änderungen!$F$1:$G$4,2,FALSE),IF(OR(ISERROR(FIND("NOVOS",B1539)),ISERROR(FIND("Design ",B1539))),IF(OR(ISERROR(FIND("thanos EVO",B1539)),ISERROR(FIND("Design ",B1539))),0,96.55),19.35))</f>
        <v>0</v>
      </c>
      <c r="J1539" s="40"/>
      <c r="K1539" s="40" t="s">
        <v>1173</v>
      </c>
      <c r="L1539" s="29">
        <f>IF(K1539&lt;&gt;"",IFERROR(VLOOKUP(K1539,Rabattwerte_eintragen!$A$3:$C$24,3,FALSE),0),0)</f>
        <v>0</v>
      </c>
      <c r="M1539" s="58">
        <f>IF(H1539&lt;&gt;"",H1539*(1-L1539)+I1539*(1-VLOOKUP("A1",Rabattwerte_eintragen!$A$3:$C$26,3,FALSE)),"")</f>
        <v>25.55</v>
      </c>
      <c r="N1539" s="40"/>
      <c r="O1539" s="39" t="str">
        <f t="shared" si="27"/>
        <v>Artikel online anzeigen</v>
      </c>
      <c r="P1539" s="44"/>
      <c r="Q1539" s="49" t="s">
        <v>3893</v>
      </c>
      <c r="R1539" s="37"/>
      <c r="S1539" s="55"/>
      <c r="T1539" s="40" t="s">
        <v>1145</v>
      </c>
      <c r="U1539" s="63" t="s">
        <v>5818</v>
      </c>
    </row>
    <row r="1540" spans="1:21" x14ac:dyDescent="0.25">
      <c r="A1540" s="1">
        <v>2139</v>
      </c>
      <c r="B1540" s="46" t="s">
        <v>726</v>
      </c>
      <c r="C1540" s="46" t="s">
        <v>2224</v>
      </c>
      <c r="D1540" s="46" t="s">
        <v>2320</v>
      </c>
      <c r="E1540" s="47" t="s">
        <v>1124</v>
      </c>
      <c r="F1540" s="47" t="s">
        <v>1127</v>
      </c>
      <c r="G1540" s="47">
        <v>620673</v>
      </c>
      <c r="H1540" s="57">
        <v>25.55</v>
      </c>
      <c r="I1540" s="60">
        <f>IF(R1540="UP",VLOOKUP($I$1,Änderungen!$F$1:$G$4,2,FALSE),IF(OR(ISERROR(FIND("NOVOS",B1540)),ISERROR(FIND("Design ",B1540))),IF(OR(ISERROR(FIND("thanos EVO",B1540)),ISERROR(FIND("Design ",B1540))),0,96.55),19.35))</f>
        <v>0</v>
      </c>
      <c r="J1540" s="40"/>
      <c r="K1540" s="40" t="s">
        <v>1173</v>
      </c>
      <c r="L1540" s="29">
        <f>IF(K1540&lt;&gt;"",IFERROR(VLOOKUP(K1540,Rabattwerte_eintragen!$A$3:$C$24,3,FALSE),0),0)</f>
        <v>0</v>
      </c>
      <c r="M1540" s="58">
        <f>IF(H1540&lt;&gt;"",H1540*(1-L1540)+I1540*(1-VLOOKUP("A1",Rabattwerte_eintragen!$A$3:$C$26,3,FALSE)),"")</f>
        <v>25.55</v>
      </c>
      <c r="N1540" s="40"/>
      <c r="O1540" s="39" t="str">
        <f t="shared" si="27"/>
        <v>Artikel online anzeigen</v>
      </c>
      <c r="P1540" s="44"/>
      <c r="Q1540" s="49" t="s">
        <v>3894</v>
      </c>
      <c r="R1540" s="37"/>
      <c r="S1540" s="55"/>
      <c r="T1540" s="40" t="s">
        <v>1145</v>
      </c>
      <c r="U1540" s="63" t="s">
        <v>5819</v>
      </c>
    </row>
    <row r="1541" spans="1:21" x14ac:dyDescent="0.25">
      <c r="A1541" s="1">
        <v>2140</v>
      </c>
      <c r="B1541" s="46" t="s">
        <v>727</v>
      </c>
      <c r="C1541" s="46" t="s">
        <v>2224</v>
      </c>
      <c r="D1541" s="46" t="s">
        <v>2320</v>
      </c>
      <c r="E1541" s="47" t="s">
        <v>1124</v>
      </c>
      <c r="F1541" s="47" t="s">
        <v>1127</v>
      </c>
      <c r="G1541" s="47">
        <v>624244</v>
      </c>
      <c r="H1541" s="57">
        <v>25.55</v>
      </c>
      <c r="I1541" s="60">
        <f>IF(R1541="UP",VLOOKUP($I$1,Änderungen!$F$1:$G$4,2,FALSE),IF(OR(ISERROR(FIND("NOVOS",B1541)),ISERROR(FIND("Design ",B1541))),IF(OR(ISERROR(FIND("thanos EVO",B1541)),ISERROR(FIND("Design ",B1541))),0,96.55),19.35))</f>
        <v>0</v>
      </c>
      <c r="J1541" s="40"/>
      <c r="K1541" s="40" t="s">
        <v>1173</v>
      </c>
      <c r="L1541" s="29">
        <f>IF(K1541&lt;&gt;"",IFERROR(VLOOKUP(K1541,Rabattwerte_eintragen!$A$3:$C$24,3,FALSE),0),0)</f>
        <v>0</v>
      </c>
      <c r="M1541" s="58">
        <f>IF(H1541&lt;&gt;"",H1541*(1-L1541)+I1541*(1-VLOOKUP("A1",Rabattwerte_eintragen!$A$3:$C$26,3,FALSE)),"")</f>
        <v>25.55</v>
      </c>
      <c r="N1541" s="40"/>
      <c r="O1541" s="39" t="str">
        <f t="shared" si="27"/>
        <v>Artikel online anzeigen</v>
      </c>
      <c r="P1541" s="44"/>
      <c r="Q1541" s="49" t="s">
        <v>3895</v>
      </c>
      <c r="R1541" s="37"/>
      <c r="S1541" s="55"/>
      <c r="T1541" s="40" t="s">
        <v>1145</v>
      </c>
      <c r="U1541" s="63" t="s">
        <v>5820</v>
      </c>
    </row>
    <row r="1542" spans="1:21" x14ac:dyDescent="0.25">
      <c r="A1542" s="1">
        <v>2141</v>
      </c>
      <c r="B1542" s="46" t="s">
        <v>728</v>
      </c>
      <c r="C1542" s="46" t="s">
        <v>2224</v>
      </c>
      <c r="D1542" s="46" t="s">
        <v>2320</v>
      </c>
      <c r="E1542" s="47" t="s">
        <v>1124</v>
      </c>
      <c r="F1542" s="47" t="s">
        <v>1127</v>
      </c>
      <c r="G1542" s="47">
        <v>620680</v>
      </c>
      <c r="H1542" s="57">
        <v>25.55</v>
      </c>
      <c r="I1542" s="60">
        <f>IF(R1542="UP",VLOOKUP($I$1,Änderungen!$F$1:$G$4,2,FALSE),IF(OR(ISERROR(FIND("NOVOS",B1542)),ISERROR(FIND("Design ",B1542))),IF(OR(ISERROR(FIND("thanos EVO",B1542)),ISERROR(FIND("Design ",B1542))),0,96.55),19.35))</f>
        <v>0</v>
      </c>
      <c r="J1542" s="40" t="s">
        <v>1019</v>
      </c>
      <c r="K1542" s="40" t="s">
        <v>1173</v>
      </c>
      <c r="L1542" s="29">
        <f>IF(K1542&lt;&gt;"",IFERROR(VLOOKUP(K1542,Rabattwerte_eintragen!$A$3:$C$24,3,FALSE),0),0)</f>
        <v>0</v>
      </c>
      <c r="M1542" s="58">
        <f>IF(H1542&lt;&gt;"",H1542*(1-L1542)+I1542*(1-VLOOKUP("A1",Rabattwerte_eintragen!$A$3:$C$26,3,FALSE)),"")</f>
        <v>25.55</v>
      </c>
      <c r="N1542" s="40"/>
      <c r="O1542" s="39" t="str">
        <f t="shared" si="27"/>
        <v>Artikel online anzeigen</v>
      </c>
      <c r="P1542" s="44"/>
      <c r="Q1542" s="49" t="s">
        <v>3896</v>
      </c>
      <c r="R1542" s="37"/>
      <c r="S1542" s="55"/>
      <c r="T1542" s="40" t="s">
        <v>1145</v>
      </c>
      <c r="U1542" s="63" t="s">
        <v>5821</v>
      </c>
    </row>
    <row r="1543" spans="1:21" x14ac:dyDescent="0.25">
      <c r="A1543" s="1">
        <v>2142</v>
      </c>
      <c r="B1543" s="46" t="s">
        <v>729</v>
      </c>
      <c r="C1543" s="46" t="s">
        <v>2224</v>
      </c>
      <c r="D1543" s="46" t="s">
        <v>2320</v>
      </c>
      <c r="E1543" s="47" t="s">
        <v>1124</v>
      </c>
      <c r="F1543" s="47" t="s">
        <v>1127</v>
      </c>
      <c r="G1543" s="47">
        <v>643832</v>
      </c>
      <c r="H1543" s="57">
        <v>25.55</v>
      </c>
      <c r="I1543" s="60">
        <f>IF(R1543="UP",VLOOKUP($I$1,Änderungen!$F$1:$G$4,2,FALSE),IF(OR(ISERROR(FIND("NOVOS",B1543)),ISERROR(FIND("Design ",B1543))),IF(OR(ISERROR(FIND("thanos EVO",B1543)),ISERROR(FIND("Design ",B1543))),0,96.55),19.35))</f>
        <v>0</v>
      </c>
      <c r="J1543" s="40"/>
      <c r="K1543" s="40" t="s">
        <v>1173</v>
      </c>
      <c r="L1543" s="29">
        <f>IF(K1543&lt;&gt;"",IFERROR(VLOOKUP(K1543,Rabattwerte_eintragen!$A$3:$C$24,3,FALSE),0),0)</f>
        <v>0</v>
      </c>
      <c r="M1543" s="58">
        <f>IF(H1543&lt;&gt;"",H1543*(1-L1543)+I1543*(1-VLOOKUP("A1",Rabattwerte_eintragen!$A$3:$C$26,3,FALSE)),"")</f>
        <v>25.55</v>
      </c>
      <c r="N1543" s="40"/>
      <c r="O1543" s="39" t="str">
        <f t="shared" si="27"/>
        <v>Artikel online anzeigen</v>
      </c>
      <c r="P1543" s="44"/>
      <c r="Q1543" s="49" t="s">
        <v>3897</v>
      </c>
      <c r="R1543" s="37"/>
      <c r="S1543" s="55"/>
      <c r="T1543" s="40" t="s">
        <v>1145</v>
      </c>
      <c r="U1543" s="63" t="s">
        <v>5822</v>
      </c>
    </row>
    <row r="1544" spans="1:21" x14ac:dyDescent="0.25">
      <c r="A1544" s="1">
        <v>2143</v>
      </c>
      <c r="B1544" s="46" t="s">
        <v>730</v>
      </c>
      <c r="C1544" s="46" t="s">
        <v>2224</v>
      </c>
      <c r="D1544" s="46" t="s">
        <v>2320</v>
      </c>
      <c r="E1544" s="47" t="s">
        <v>1124</v>
      </c>
      <c r="F1544" s="47" t="s">
        <v>1127</v>
      </c>
      <c r="G1544" s="47">
        <v>620635</v>
      </c>
      <c r="H1544" s="57">
        <v>27.349999999999998</v>
      </c>
      <c r="I1544" s="60">
        <f>IF(R1544="UP",VLOOKUP($I$1,Änderungen!$F$1:$G$4,2,FALSE),IF(OR(ISERROR(FIND("NOVOS",B1544)),ISERROR(FIND("Design ",B1544))),IF(OR(ISERROR(FIND("thanos EVO",B1544)),ISERROR(FIND("Design ",B1544))),0,96.55),19.35))</f>
        <v>0</v>
      </c>
      <c r="J1544" s="40"/>
      <c r="K1544" s="40" t="s">
        <v>1173</v>
      </c>
      <c r="L1544" s="29">
        <f>IF(K1544&lt;&gt;"",IFERROR(VLOOKUP(K1544,Rabattwerte_eintragen!$A$3:$C$24,3,FALSE),0),0)</f>
        <v>0</v>
      </c>
      <c r="M1544" s="58">
        <f>IF(H1544&lt;&gt;"",H1544*(1-L1544)+I1544*(1-VLOOKUP("A1",Rabattwerte_eintragen!$A$3:$C$26,3,FALSE)),"")</f>
        <v>27.349999999999998</v>
      </c>
      <c r="N1544" s="40"/>
      <c r="O1544" s="39" t="str">
        <f t="shared" si="27"/>
        <v>Artikel online anzeigen</v>
      </c>
      <c r="P1544" s="44"/>
      <c r="Q1544" s="49" t="s">
        <v>3898</v>
      </c>
      <c r="R1544" s="37"/>
      <c r="S1544" s="55"/>
      <c r="T1544" s="40" t="s">
        <v>1145</v>
      </c>
      <c r="U1544" s="63" t="s">
        <v>5823</v>
      </c>
    </row>
    <row r="1545" spans="1:21" x14ac:dyDescent="0.25">
      <c r="A1545" s="1">
        <v>2144</v>
      </c>
      <c r="B1545" s="46" t="s">
        <v>731</v>
      </c>
      <c r="C1545" s="46" t="s">
        <v>2224</v>
      </c>
      <c r="D1545" s="46" t="s">
        <v>2320</v>
      </c>
      <c r="E1545" s="47" t="s">
        <v>1124</v>
      </c>
      <c r="F1545" s="47" t="s">
        <v>1127</v>
      </c>
      <c r="G1545" s="47">
        <v>620697</v>
      </c>
      <c r="H1545" s="57">
        <v>34.85</v>
      </c>
      <c r="I1545" s="60">
        <f>IF(R1545="UP",VLOOKUP($I$1,Änderungen!$F$1:$G$4,2,FALSE),IF(OR(ISERROR(FIND("NOVOS",B1545)),ISERROR(FIND("Design ",B1545))),IF(OR(ISERROR(FIND("thanos EVO",B1545)),ISERROR(FIND("Design ",B1545))),0,96.55),19.35))</f>
        <v>0</v>
      </c>
      <c r="J1545" s="40"/>
      <c r="K1545" s="40" t="s">
        <v>1173</v>
      </c>
      <c r="L1545" s="29">
        <f>IF(K1545&lt;&gt;"",IFERROR(VLOOKUP(K1545,Rabattwerte_eintragen!$A$3:$C$24,3,FALSE),0),0)</f>
        <v>0</v>
      </c>
      <c r="M1545" s="58">
        <f>IF(H1545&lt;&gt;"",H1545*(1-L1545)+I1545*(1-VLOOKUP("A1",Rabattwerte_eintragen!$A$3:$C$26,3,FALSE)),"")</f>
        <v>34.85</v>
      </c>
      <c r="N1545" s="40"/>
      <c r="O1545" s="39" t="str">
        <f t="shared" si="27"/>
        <v>Artikel online anzeigen</v>
      </c>
      <c r="P1545" s="44"/>
      <c r="Q1545" s="49" t="s">
        <v>3899</v>
      </c>
      <c r="R1545" s="37"/>
      <c r="S1545" s="55"/>
      <c r="T1545" s="40" t="s">
        <v>1145</v>
      </c>
      <c r="U1545" s="63" t="s">
        <v>5824</v>
      </c>
    </row>
    <row r="1546" spans="1:21" x14ac:dyDescent="0.25">
      <c r="A1546" s="1">
        <v>2145</v>
      </c>
      <c r="B1546" s="46" t="s">
        <v>732</v>
      </c>
      <c r="C1546" s="46" t="s">
        <v>2224</v>
      </c>
      <c r="D1546" s="46" t="s">
        <v>2320</v>
      </c>
      <c r="E1546" s="47" t="s">
        <v>1124</v>
      </c>
      <c r="F1546" s="47" t="s">
        <v>1127</v>
      </c>
      <c r="G1546" s="47">
        <v>620703</v>
      </c>
      <c r="H1546" s="57">
        <v>34.85</v>
      </c>
      <c r="I1546" s="60">
        <f>IF(R1546="UP",VLOOKUP($I$1,Änderungen!$F$1:$G$4,2,FALSE),IF(OR(ISERROR(FIND("NOVOS",B1546)),ISERROR(FIND("Design ",B1546))),IF(OR(ISERROR(FIND("thanos EVO",B1546)),ISERROR(FIND("Design ",B1546))),0,96.55),19.35))</f>
        <v>0</v>
      </c>
      <c r="J1546" s="40"/>
      <c r="K1546" s="40" t="s">
        <v>1173</v>
      </c>
      <c r="L1546" s="29">
        <f>IF(K1546&lt;&gt;"",IFERROR(VLOOKUP(K1546,Rabattwerte_eintragen!$A$3:$C$24,3,FALSE),0),0)</f>
        <v>0</v>
      </c>
      <c r="M1546" s="58">
        <f>IF(H1546&lt;&gt;"",H1546*(1-L1546)+I1546*(1-VLOOKUP("A1",Rabattwerte_eintragen!$A$3:$C$26,3,FALSE)),"")</f>
        <v>34.85</v>
      </c>
      <c r="N1546" s="40"/>
      <c r="O1546" s="39" t="str">
        <f t="shared" si="27"/>
        <v>Artikel online anzeigen</v>
      </c>
      <c r="P1546" s="44"/>
      <c r="Q1546" s="49" t="s">
        <v>3900</v>
      </c>
      <c r="R1546" s="37"/>
      <c r="S1546" s="55"/>
      <c r="T1546" s="40" t="s">
        <v>1145</v>
      </c>
      <c r="U1546" s="63" t="s">
        <v>5825</v>
      </c>
    </row>
    <row r="1547" spans="1:21" x14ac:dyDescent="0.25">
      <c r="A1547" s="1">
        <v>2146</v>
      </c>
      <c r="B1547" s="46" t="s">
        <v>733</v>
      </c>
      <c r="C1547" s="46" t="s">
        <v>2224</v>
      </c>
      <c r="D1547" s="46" t="s">
        <v>2320</v>
      </c>
      <c r="E1547" s="47" t="s">
        <v>1124</v>
      </c>
      <c r="F1547" s="47" t="s">
        <v>1127</v>
      </c>
      <c r="G1547" s="47">
        <v>620710</v>
      </c>
      <c r="H1547" s="57">
        <v>34.85</v>
      </c>
      <c r="I1547" s="60">
        <f>IF(R1547="UP",VLOOKUP($I$1,Änderungen!$F$1:$G$4,2,FALSE),IF(OR(ISERROR(FIND("NOVOS",B1547)),ISERROR(FIND("Design ",B1547))),IF(OR(ISERROR(FIND("thanos EVO",B1547)),ISERROR(FIND("Design ",B1547))),0,96.55),19.35))</f>
        <v>0</v>
      </c>
      <c r="J1547" s="40"/>
      <c r="K1547" s="40" t="s">
        <v>1173</v>
      </c>
      <c r="L1547" s="29">
        <f>IF(K1547&lt;&gt;"",IFERROR(VLOOKUP(K1547,Rabattwerte_eintragen!$A$3:$C$24,3,FALSE),0),0)</f>
        <v>0</v>
      </c>
      <c r="M1547" s="58">
        <f>IF(H1547&lt;&gt;"",H1547*(1-L1547)+I1547*(1-VLOOKUP("A1",Rabattwerte_eintragen!$A$3:$C$26,3,FALSE)),"")</f>
        <v>34.85</v>
      </c>
      <c r="N1547" s="40"/>
      <c r="O1547" s="39" t="str">
        <f t="shared" si="27"/>
        <v>Artikel online anzeigen</v>
      </c>
      <c r="P1547" s="44"/>
      <c r="Q1547" s="49" t="s">
        <v>3901</v>
      </c>
      <c r="R1547" s="37"/>
      <c r="S1547" s="55"/>
      <c r="T1547" s="40" t="s">
        <v>1145</v>
      </c>
      <c r="U1547" s="63" t="s">
        <v>5826</v>
      </c>
    </row>
    <row r="1548" spans="1:21" x14ac:dyDescent="0.25">
      <c r="A1548" s="1">
        <v>2147</v>
      </c>
      <c r="B1548" s="46" t="s">
        <v>734</v>
      </c>
      <c r="C1548" s="46" t="s">
        <v>2224</v>
      </c>
      <c r="D1548" s="46" t="s">
        <v>2320</v>
      </c>
      <c r="E1548" s="47" t="s">
        <v>1124</v>
      </c>
      <c r="F1548" s="47" t="s">
        <v>1127</v>
      </c>
      <c r="G1548" s="47">
        <v>620727</v>
      </c>
      <c r="H1548" s="57">
        <v>34.85</v>
      </c>
      <c r="I1548" s="60">
        <f>IF(R1548="UP",VLOOKUP($I$1,Änderungen!$F$1:$G$4,2,FALSE),IF(OR(ISERROR(FIND("NOVOS",B1548)),ISERROR(FIND("Design ",B1548))),IF(OR(ISERROR(FIND("thanos EVO",B1548)),ISERROR(FIND("Design ",B1548))),0,96.55),19.35))</f>
        <v>0</v>
      </c>
      <c r="J1548" s="40"/>
      <c r="K1548" s="40" t="s">
        <v>1173</v>
      </c>
      <c r="L1548" s="29">
        <f>IF(K1548&lt;&gt;"",IFERROR(VLOOKUP(K1548,Rabattwerte_eintragen!$A$3:$C$24,3,FALSE),0),0)</f>
        <v>0</v>
      </c>
      <c r="M1548" s="58">
        <f>IF(H1548&lt;&gt;"",H1548*(1-L1548)+I1548*(1-VLOOKUP("A1",Rabattwerte_eintragen!$A$3:$C$26,3,FALSE)),"")</f>
        <v>34.85</v>
      </c>
      <c r="N1548" s="40"/>
      <c r="O1548" s="39" t="str">
        <f t="shared" si="27"/>
        <v>Artikel online anzeigen</v>
      </c>
      <c r="P1548" s="44"/>
      <c r="Q1548" s="49" t="s">
        <v>3902</v>
      </c>
      <c r="R1548" s="37"/>
      <c r="S1548" s="55"/>
      <c r="T1548" s="40" t="s">
        <v>1145</v>
      </c>
      <c r="U1548" s="63" t="s">
        <v>5827</v>
      </c>
    </row>
    <row r="1549" spans="1:21" x14ac:dyDescent="0.25">
      <c r="A1549" s="1">
        <v>2149</v>
      </c>
      <c r="B1549" s="46" t="s">
        <v>735</v>
      </c>
      <c r="C1549" s="46" t="s">
        <v>2224</v>
      </c>
      <c r="D1549" s="46" t="s">
        <v>2320</v>
      </c>
      <c r="E1549" s="47" t="s">
        <v>1124</v>
      </c>
      <c r="F1549" s="47" t="s">
        <v>1127</v>
      </c>
      <c r="G1549" s="47">
        <v>620741</v>
      </c>
      <c r="H1549" s="57">
        <v>128.30000000000001</v>
      </c>
      <c r="I1549" s="60">
        <f>IF(R1549="UP",VLOOKUP($I$1,Änderungen!$F$1:$G$4,2,FALSE),IF(OR(ISERROR(FIND("NOVOS",B1549)),ISERROR(FIND("Design ",B1549))),IF(OR(ISERROR(FIND("thanos EVO",B1549)),ISERROR(FIND("Design ",B1549))),0,96.55),19.35))</f>
        <v>0</v>
      </c>
      <c r="J1549" s="40"/>
      <c r="K1549" s="40" t="s">
        <v>1172</v>
      </c>
      <c r="L1549" s="29">
        <f>IF(K1549&lt;&gt;"",IFERROR(VLOOKUP(K1549,Rabattwerte_eintragen!$A$3:$C$24,3,FALSE),0),0)</f>
        <v>0</v>
      </c>
      <c r="M1549" s="58">
        <f>IF(H1549&lt;&gt;"",H1549*(1-L1549)+I1549*(1-VLOOKUP("A1",Rabattwerte_eintragen!$A$3:$C$26,3,FALSE)),"")</f>
        <v>128.30000000000001</v>
      </c>
      <c r="N1549" s="40"/>
      <c r="O1549" s="39" t="str">
        <f t="shared" si="27"/>
        <v>Artikel online anzeigen</v>
      </c>
      <c r="P1549" s="44"/>
      <c r="Q1549" s="49" t="s">
        <v>3903</v>
      </c>
      <c r="R1549" s="37"/>
      <c r="S1549" s="55"/>
      <c r="T1549" s="40" t="s">
        <v>1145</v>
      </c>
      <c r="U1549" s="63" t="s">
        <v>5828</v>
      </c>
    </row>
    <row r="1550" spans="1:21" x14ac:dyDescent="0.25">
      <c r="A1550" s="1">
        <v>2150</v>
      </c>
      <c r="B1550" s="46" t="s">
        <v>736</v>
      </c>
      <c r="C1550" s="46" t="s">
        <v>2224</v>
      </c>
      <c r="D1550" s="46" t="s">
        <v>2320</v>
      </c>
      <c r="E1550" s="47" t="s">
        <v>1124</v>
      </c>
      <c r="F1550" s="47" t="s">
        <v>1127</v>
      </c>
      <c r="G1550" s="47">
        <v>620758</v>
      </c>
      <c r="H1550" s="57">
        <v>128.30000000000001</v>
      </c>
      <c r="I1550" s="60">
        <f>IF(R1550="UP",VLOOKUP($I$1,Änderungen!$F$1:$G$4,2,FALSE),IF(OR(ISERROR(FIND("NOVOS",B1550)),ISERROR(FIND("Design ",B1550))),IF(OR(ISERROR(FIND("thanos EVO",B1550)),ISERROR(FIND("Design ",B1550))),0,96.55),19.35))</f>
        <v>0</v>
      </c>
      <c r="J1550" s="40"/>
      <c r="K1550" s="40" t="s">
        <v>1172</v>
      </c>
      <c r="L1550" s="29">
        <f>IF(K1550&lt;&gt;"",IFERROR(VLOOKUP(K1550,Rabattwerte_eintragen!$A$3:$C$24,3,FALSE),0),0)</f>
        <v>0</v>
      </c>
      <c r="M1550" s="58">
        <f>IF(H1550&lt;&gt;"",H1550*(1-L1550)+I1550*(1-VLOOKUP("A1",Rabattwerte_eintragen!$A$3:$C$26,3,FALSE)),"")</f>
        <v>128.30000000000001</v>
      </c>
      <c r="N1550" s="40"/>
      <c r="O1550" s="39" t="str">
        <f t="shared" ref="O1550:O1613" si="28">IF(Q1550&lt;&gt;"",HYPERLINK(Q1550, "Artikel online anzeigen"),"")</f>
        <v>Artikel online anzeigen</v>
      </c>
      <c r="P1550" s="44"/>
      <c r="Q1550" s="49" t="s">
        <v>3904</v>
      </c>
      <c r="R1550" s="37"/>
      <c r="S1550" s="55"/>
      <c r="T1550" s="40" t="s">
        <v>1145</v>
      </c>
      <c r="U1550" s="63" t="s">
        <v>5829</v>
      </c>
    </row>
    <row r="1551" spans="1:21" x14ac:dyDescent="0.25">
      <c r="A1551" s="1">
        <v>2151</v>
      </c>
      <c r="B1551" s="46" t="s">
        <v>737</v>
      </c>
      <c r="C1551" s="46" t="s">
        <v>2224</v>
      </c>
      <c r="D1551" s="46" t="s">
        <v>2320</v>
      </c>
      <c r="E1551" s="47" t="s">
        <v>1124</v>
      </c>
      <c r="F1551" s="47" t="s">
        <v>1127</v>
      </c>
      <c r="G1551" s="47">
        <v>662994</v>
      </c>
      <c r="H1551" s="57">
        <v>200.2</v>
      </c>
      <c r="I1551" s="60">
        <f>IF(R1551="UP",VLOOKUP($I$1,Änderungen!$F$1:$G$4,2,FALSE),IF(OR(ISERROR(FIND("NOVOS",B1551)),ISERROR(FIND("Design ",B1551))),IF(OR(ISERROR(FIND("thanos EVO",B1551)),ISERROR(FIND("Design ",B1551))),0,96.55),19.35))</f>
        <v>0</v>
      </c>
      <c r="J1551" s="40"/>
      <c r="K1551" s="40" t="s">
        <v>1172</v>
      </c>
      <c r="L1551" s="29">
        <f>IF(K1551&lt;&gt;"",IFERROR(VLOOKUP(K1551,Rabattwerte_eintragen!$A$3:$C$24,3,FALSE),0),0)</f>
        <v>0</v>
      </c>
      <c r="M1551" s="58">
        <f>IF(H1551&lt;&gt;"",H1551*(1-L1551)+I1551*(1-VLOOKUP("A1",Rabattwerte_eintragen!$A$3:$C$26,3,FALSE)),"")</f>
        <v>200.2</v>
      </c>
      <c r="N1551" s="40"/>
      <c r="O1551" s="39" t="str">
        <f t="shared" si="28"/>
        <v>Artikel online anzeigen</v>
      </c>
      <c r="P1551" s="44"/>
      <c r="Q1551" s="49" t="s">
        <v>3905</v>
      </c>
      <c r="R1551" s="37"/>
      <c r="S1551" s="55"/>
      <c r="T1551" s="40" t="s">
        <v>1145</v>
      </c>
      <c r="U1551" s="63" t="s">
        <v>5830</v>
      </c>
    </row>
    <row r="1552" spans="1:21" x14ac:dyDescent="0.25">
      <c r="A1552" s="1">
        <v>2152</v>
      </c>
      <c r="B1552" s="46" t="s">
        <v>738</v>
      </c>
      <c r="C1552" s="46" t="s">
        <v>2224</v>
      </c>
      <c r="D1552" s="46" t="s">
        <v>2320</v>
      </c>
      <c r="E1552" s="47" t="s">
        <v>1124</v>
      </c>
      <c r="F1552" s="47" t="s">
        <v>1127</v>
      </c>
      <c r="G1552" s="47">
        <v>663014</v>
      </c>
      <c r="H1552" s="57">
        <v>196.9</v>
      </c>
      <c r="I1552" s="60">
        <f>IF(R1552="UP",VLOOKUP($I$1,Änderungen!$F$1:$G$4,2,FALSE),IF(OR(ISERROR(FIND("NOVOS",B1552)),ISERROR(FIND("Design ",B1552))),IF(OR(ISERROR(FIND("thanos EVO",B1552)),ISERROR(FIND("Design ",B1552))),0,96.55),19.35))</f>
        <v>0</v>
      </c>
      <c r="J1552" s="40"/>
      <c r="K1552" s="40" t="s">
        <v>1172</v>
      </c>
      <c r="L1552" s="29">
        <f>IF(K1552&lt;&gt;"",IFERROR(VLOOKUP(K1552,Rabattwerte_eintragen!$A$3:$C$24,3,FALSE),0),0)</f>
        <v>0</v>
      </c>
      <c r="M1552" s="58">
        <f>IF(H1552&lt;&gt;"",H1552*(1-L1552)+I1552*(1-VLOOKUP("A1",Rabattwerte_eintragen!$A$3:$C$26,3,FALSE)),"")</f>
        <v>196.9</v>
      </c>
      <c r="N1552" s="40"/>
      <c r="O1552" s="39" t="str">
        <f t="shared" si="28"/>
        <v>Artikel online anzeigen</v>
      </c>
      <c r="P1552" s="44"/>
      <c r="Q1552" s="49" t="s">
        <v>3906</v>
      </c>
      <c r="R1552" s="37"/>
      <c r="S1552" s="55"/>
      <c r="T1552" s="40" t="s">
        <v>1145</v>
      </c>
      <c r="U1552" s="63" t="s">
        <v>5831</v>
      </c>
    </row>
    <row r="1553" spans="1:21" x14ac:dyDescent="0.25">
      <c r="A1553" s="1">
        <v>2153</v>
      </c>
      <c r="B1553" s="46" t="s">
        <v>739</v>
      </c>
      <c r="C1553" s="46" t="s">
        <v>2224</v>
      </c>
      <c r="D1553" s="46" t="s">
        <v>2320</v>
      </c>
      <c r="E1553" s="47" t="s">
        <v>1124</v>
      </c>
      <c r="F1553" s="47" t="s">
        <v>1127</v>
      </c>
      <c r="G1553" s="47">
        <v>663021</v>
      </c>
      <c r="H1553" s="57">
        <v>196.9</v>
      </c>
      <c r="I1553" s="60">
        <f>IF(R1553="UP",VLOOKUP($I$1,Änderungen!$F$1:$G$4,2,FALSE),IF(OR(ISERROR(FIND("NOVOS",B1553)),ISERROR(FIND("Design ",B1553))),IF(OR(ISERROR(FIND("thanos EVO",B1553)),ISERROR(FIND("Design ",B1553))),0,96.55),19.35))</f>
        <v>0</v>
      </c>
      <c r="J1553" s="40"/>
      <c r="K1553" s="40" t="s">
        <v>1172</v>
      </c>
      <c r="L1553" s="29">
        <f>IF(K1553&lt;&gt;"",IFERROR(VLOOKUP(K1553,Rabattwerte_eintragen!$A$3:$C$24,3,FALSE),0),0)</f>
        <v>0</v>
      </c>
      <c r="M1553" s="58">
        <f>IF(H1553&lt;&gt;"",H1553*(1-L1553)+I1553*(1-VLOOKUP("A1",Rabattwerte_eintragen!$A$3:$C$26,3,FALSE)),"")</f>
        <v>196.9</v>
      </c>
      <c r="N1553" s="40"/>
      <c r="O1553" s="39" t="str">
        <f t="shared" si="28"/>
        <v>Artikel online anzeigen</v>
      </c>
      <c r="P1553" s="44"/>
      <c r="Q1553" s="49" t="s">
        <v>3907</v>
      </c>
      <c r="R1553" s="37"/>
      <c r="S1553" s="55"/>
      <c r="T1553" s="40" t="s">
        <v>1145</v>
      </c>
      <c r="U1553" s="63" t="s">
        <v>5832</v>
      </c>
    </row>
    <row r="1554" spans="1:21" x14ac:dyDescent="0.25">
      <c r="A1554" s="1">
        <v>2154</v>
      </c>
      <c r="B1554" s="46" t="s">
        <v>740</v>
      </c>
      <c r="C1554" s="46" t="s">
        <v>2224</v>
      </c>
      <c r="D1554" s="46" t="s">
        <v>2320</v>
      </c>
      <c r="E1554" s="47" t="s">
        <v>1124</v>
      </c>
      <c r="F1554" s="47" t="s">
        <v>1127</v>
      </c>
      <c r="G1554" s="47">
        <v>663038</v>
      </c>
      <c r="H1554" s="57">
        <v>268.8</v>
      </c>
      <c r="I1554" s="60">
        <f>IF(R1554="UP",VLOOKUP($I$1,Änderungen!$F$1:$G$4,2,FALSE),IF(OR(ISERROR(FIND("NOVOS",B1554)),ISERROR(FIND("Design ",B1554))),IF(OR(ISERROR(FIND("thanos EVO",B1554)),ISERROR(FIND("Design ",B1554))),0,96.55),19.35))</f>
        <v>0</v>
      </c>
      <c r="J1554" s="40"/>
      <c r="K1554" s="40" t="s">
        <v>1172</v>
      </c>
      <c r="L1554" s="29">
        <f>IF(K1554&lt;&gt;"",IFERROR(VLOOKUP(K1554,Rabattwerte_eintragen!$A$3:$C$24,3,FALSE),0),0)</f>
        <v>0</v>
      </c>
      <c r="M1554" s="58">
        <f>IF(H1554&lt;&gt;"",H1554*(1-L1554)+I1554*(1-VLOOKUP("A1",Rabattwerte_eintragen!$A$3:$C$26,3,FALSE)),"")</f>
        <v>268.8</v>
      </c>
      <c r="N1554" s="40"/>
      <c r="O1554" s="39" t="str">
        <f t="shared" si="28"/>
        <v>Artikel online anzeigen</v>
      </c>
      <c r="P1554" s="44"/>
      <c r="Q1554" s="49" t="s">
        <v>3908</v>
      </c>
      <c r="R1554" s="37"/>
      <c r="S1554" s="55"/>
      <c r="T1554" s="40" t="s">
        <v>1145</v>
      </c>
      <c r="U1554" s="63" t="s">
        <v>5833</v>
      </c>
    </row>
    <row r="1555" spans="1:21" x14ac:dyDescent="0.25">
      <c r="A1555" s="1">
        <v>9266</v>
      </c>
      <c r="B1555" s="46" t="s">
        <v>1084</v>
      </c>
      <c r="C1555" s="46" t="s">
        <v>2224</v>
      </c>
      <c r="D1555" s="46" t="s">
        <v>2320</v>
      </c>
      <c r="E1555" s="47" t="s">
        <v>1124</v>
      </c>
      <c r="F1555" s="47" t="s">
        <v>1127</v>
      </c>
      <c r="G1555" s="47">
        <v>747806</v>
      </c>
      <c r="H1555" s="57">
        <v>128.30000000000001</v>
      </c>
      <c r="I1555" s="60">
        <f>IF(R1555="UP",VLOOKUP($I$1,Änderungen!$F$1:$G$4,2,FALSE),IF(OR(ISERROR(FIND("NOVOS",B1555)),ISERROR(FIND("Design ",B1555))),IF(OR(ISERROR(FIND("thanos EVO",B1555)),ISERROR(FIND("Design ",B1555))),0,96.55),19.35))</f>
        <v>0</v>
      </c>
      <c r="J1555" s="40"/>
      <c r="K1555" s="40" t="s">
        <v>1172</v>
      </c>
      <c r="L1555" s="29">
        <f>IF(K1555&lt;&gt;"",IFERROR(VLOOKUP(K1555,Rabattwerte_eintragen!$A$3:$C$24,3,FALSE),0),0)</f>
        <v>0</v>
      </c>
      <c r="M1555" s="58">
        <f>IF(H1555&lt;&gt;"",H1555*(1-L1555)+I1555*(1-VLOOKUP("A1",Rabattwerte_eintragen!$A$3:$C$26,3,FALSE)),"")</f>
        <v>128.30000000000001</v>
      </c>
      <c r="N1555" s="40"/>
      <c r="O1555" s="39" t="str">
        <f t="shared" si="28"/>
        <v>Artikel online anzeigen</v>
      </c>
      <c r="P1555" s="44"/>
      <c r="Q1555" s="49" t="s">
        <v>3909</v>
      </c>
      <c r="R1555" s="37"/>
      <c r="S1555" s="55"/>
      <c r="T1555" s="40" t="s">
        <v>1145</v>
      </c>
      <c r="U1555" s="63" t="s">
        <v>5834</v>
      </c>
    </row>
    <row r="1556" spans="1:21" x14ac:dyDescent="0.25">
      <c r="A1556" s="1">
        <v>2157</v>
      </c>
      <c r="B1556" s="46" t="s">
        <v>743</v>
      </c>
      <c r="C1556" s="46" t="s">
        <v>2224</v>
      </c>
      <c r="D1556" s="46" t="s">
        <v>2320</v>
      </c>
      <c r="E1556" s="47" t="s">
        <v>1124</v>
      </c>
      <c r="F1556" s="47" t="s">
        <v>1127</v>
      </c>
      <c r="G1556" s="47">
        <v>699709</v>
      </c>
      <c r="H1556" s="57">
        <v>204.95000000000002</v>
      </c>
      <c r="I1556" s="60">
        <f>IF(R1556="UP",VLOOKUP($I$1,Änderungen!$F$1:$G$4,2,FALSE),IF(OR(ISERROR(FIND("NOVOS",B1556)),ISERROR(FIND("Design ",B1556))),IF(OR(ISERROR(FIND("thanos EVO",B1556)),ISERROR(FIND("Design ",B1556))),0,96.55),19.35))</f>
        <v>0</v>
      </c>
      <c r="J1556" s="40"/>
      <c r="K1556" s="40" t="s">
        <v>1172</v>
      </c>
      <c r="L1556" s="29">
        <f>IF(K1556&lt;&gt;"",IFERROR(VLOOKUP(K1556,Rabattwerte_eintragen!$A$3:$C$24,3,FALSE),0),0)</f>
        <v>0</v>
      </c>
      <c r="M1556" s="58">
        <f>IF(H1556&lt;&gt;"",H1556*(1-L1556)+I1556*(1-VLOOKUP("A1",Rabattwerte_eintragen!$A$3:$C$26,3,FALSE)),"")</f>
        <v>204.95000000000002</v>
      </c>
      <c r="N1556" s="40"/>
      <c r="O1556" s="39" t="str">
        <f t="shared" si="28"/>
        <v>Artikel online anzeigen</v>
      </c>
      <c r="P1556" s="44"/>
      <c r="Q1556" s="49" t="s">
        <v>3910</v>
      </c>
      <c r="R1556" s="37"/>
      <c r="S1556" s="55"/>
      <c r="T1556" s="40" t="s">
        <v>1145</v>
      </c>
      <c r="U1556" s="63" t="s">
        <v>5835</v>
      </c>
    </row>
    <row r="1557" spans="1:21" x14ac:dyDescent="0.25">
      <c r="A1557" s="1">
        <v>2158</v>
      </c>
      <c r="B1557" s="46" t="s">
        <v>744</v>
      </c>
      <c r="C1557" s="46" t="s">
        <v>2224</v>
      </c>
      <c r="D1557" s="46" t="s">
        <v>2320</v>
      </c>
      <c r="E1557" s="47" t="s">
        <v>1124</v>
      </c>
      <c r="F1557" s="47" t="s">
        <v>1127</v>
      </c>
      <c r="G1557" s="47">
        <v>699716</v>
      </c>
      <c r="H1557" s="57">
        <v>273.55</v>
      </c>
      <c r="I1557" s="60">
        <f>IF(R1557="UP",VLOOKUP($I$1,Änderungen!$F$1:$G$4,2,FALSE),IF(OR(ISERROR(FIND("NOVOS",B1557)),ISERROR(FIND("Design ",B1557))),IF(OR(ISERROR(FIND("thanos EVO",B1557)),ISERROR(FIND("Design ",B1557))),0,96.55),19.35))</f>
        <v>0</v>
      </c>
      <c r="J1557" s="40"/>
      <c r="K1557" s="40" t="s">
        <v>1172</v>
      </c>
      <c r="L1557" s="29">
        <f>IF(K1557&lt;&gt;"",IFERROR(VLOOKUP(K1557,Rabattwerte_eintragen!$A$3:$C$24,3,FALSE),0),0)</f>
        <v>0</v>
      </c>
      <c r="M1557" s="58">
        <f>IF(H1557&lt;&gt;"",H1557*(1-L1557)+I1557*(1-VLOOKUP("A1",Rabattwerte_eintragen!$A$3:$C$26,3,FALSE)),"")</f>
        <v>273.55</v>
      </c>
      <c r="N1557" s="40"/>
      <c r="O1557" s="39" t="str">
        <f t="shared" si="28"/>
        <v>Artikel online anzeigen</v>
      </c>
      <c r="P1557" s="44"/>
      <c r="Q1557" s="49" t="s">
        <v>3911</v>
      </c>
      <c r="R1557" s="37"/>
      <c r="S1557" s="55"/>
      <c r="T1557" s="40" t="s">
        <v>1145</v>
      </c>
      <c r="U1557" s="63" t="s">
        <v>5836</v>
      </c>
    </row>
    <row r="1558" spans="1:21" x14ac:dyDescent="0.25">
      <c r="A1558" s="1">
        <v>2155</v>
      </c>
      <c r="B1558" s="46" t="s">
        <v>741</v>
      </c>
      <c r="C1558" s="46" t="s">
        <v>2224</v>
      </c>
      <c r="D1558" s="46" t="s">
        <v>2320</v>
      </c>
      <c r="E1558" s="47" t="s">
        <v>1124</v>
      </c>
      <c r="F1558" s="47" t="s">
        <v>1127</v>
      </c>
      <c r="G1558" s="47">
        <v>663045</v>
      </c>
      <c r="H1558" s="57">
        <v>204.95000000000002</v>
      </c>
      <c r="I1558" s="60">
        <f>IF(R1558="UP",VLOOKUP($I$1,Änderungen!$F$1:$G$4,2,FALSE),IF(OR(ISERROR(FIND("NOVOS",B1558)),ISERROR(FIND("Design ",B1558))),IF(OR(ISERROR(FIND("thanos EVO",B1558)),ISERROR(FIND("Design ",B1558))),0,96.55),19.35))</f>
        <v>0</v>
      </c>
      <c r="J1558" s="40"/>
      <c r="K1558" s="40" t="s">
        <v>1172</v>
      </c>
      <c r="L1558" s="29">
        <f>IF(K1558&lt;&gt;"",IFERROR(VLOOKUP(K1558,Rabattwerte_eintragen!$A$3:$C$24,3,FALSE),0),0)</f>
        <v>0</v>
      </c>
      <c r="M1558" s="58">
        <f>IF(H1558&lt;&gt;"",H1558*(1-L1558)+I1558*(1-VLOOKUP("A1",Rabattwerte_eintragen!$A$3:$C$26,3,FALSE)),"")</f>
        <v>204.95000000000002</v>
      </c>
      <c r="N1558" s="40"/>
      <c r="O1558" s="39" t="str">
        <f t="shared" si="28"/>
        <v>Artikel online anzeigen</v>
      </c>
      <c r="P1558" s="44"/>
      <c r="Q1558" s="49" t="s">
        <v>3912</v>
      </c>
      <c r="R1558" s="37"/>
      <c r="S1558" s="55"/>
      <c r="T1558" s="40" t="s">
        <v>1145</v>
      </c>
      <c r="U1558" s="63" t="s">
        <v>5837</v>
      </c>
    </row>
    <row r="1559" spans="1:21" x14ac:dyDescent="0.25">
      <c r="A1559" s="1">
        <v>2156</v>
      </c>
      <c r="B1559" s="46" t="s">
        <v>742</v>
      </c>
      <c r="C1559" s="46" t="s">
        <v>2224</v>
      </c>
      <c r="D1559" s="46" t="s">
        <v>2320</v>
      </c>
      <c r="E1559" s="47" t="s">
        <v>1124</v>
      </c>
      <c r="F1559" s="47" t="s">
        <v>1127</v>
      </c>
      <c r="G1559" s="47">
        <v>663052</v>
      </c>
      <c r="H1559" s="57">
        <v>273.55</v>
      </c>
      <c r="I1559" s="60">
        <f>IF(R1559="UP",VLOOKUP($I$1,Änderungen!$F$1:$G$4,2,FALSE),IF(OR(ISERROR(FIND("NOVOS",B1559)),ISERROR(FIND("Design ",B1559))),IF(OR(ISERROR(FIND("thanos EVO",B1559)),ISERROR(FIND("Design ",B1559))),0,96.55),19.35))</f>
        <v>0</v>
      </c>
      <c r="J1559" s="40"/>
      <c r="K1559" s="40" t="s">
        <v>1172</v>
      </c>
      <c r="L1559" s="29">
        <f>IF(K1559&lt;&gt;"",IFERROR(VLOOKUP(K1559,Rabattwerte_eintragen!$A$3:$C$24,3,FALSE),0),0)</f>
        <v>0</v>
      </c>
      <c r="M1559" s="58">
        <f>IF(H1559&lt;&gt;"",H1559*(1-L1559)+I1559*(1-VLOOKUP("A1",Rabattwerte_eintragen!$A$3:$C$26,3,FALSE)),"")</f>
        <v>273.55</v>
      </c>
      <c r="N1559" s="40"/>
      <c r="O1559" s="39" t="str">
        <f t="shared" si="28"/>
        <v>Artikel online anzeigen</v>
      </c>
      <c r="P1559" s="44"/>
      <c r="Q1559" s="49" t="s">
        <v>3913</v>
      </c>
      <c r="R1559" s="37"/>
      <c r="S1559" s="55"/>
      <c r="T1559" s="40" t="s">
        <v>1145</v>
      </c>
      <c r="U1559" s="63" t="s">
        <v>5838</v>
      </c>
    </row>
    <row r="1560" spans="1:21" x14ac:dyDescent="0.25">
      <c r="A1560" s="1">
        <v>12344</v>
      </c>
      <c r="B1560" s="46" t="s">
        <v>1206</v>
      </c>
      <c r="C1560" s="46" t="s">
        <v>2224</v>
      </c>
      <c r="D1560" s="46" t="s">
        <v>2320</v>
      </c>
      <c r="E1560" s="47" t="s">
        <v>1124</v>
      </c>
      <c r="F1560" s="47" t="s">
        <v>1127</v>
      </c>
      <c r="G1560" s="47">
        <v>813372</v>
      </c>
      <c r="H1560" s="57">
        <v>163.30000000000001</v>
      </c>
      <c r="I1560" s="60">
        <f>IF(R1560="UP",VLOOKUP($I$1,Änderungen!$F$1:$G$4,2,FALSE),IF(OR(ISERROR(FIND("NOVOS",B1560)),ISERROR(FIND("Design ",B1560))),IF(OR(ISERROR(FIND("thanos EVO",B1560)),ISERROR(FIND("Design ",B1560))),0,96.55),19.35))</f>
        <v>0</v>
      </c>
      <c r="J1560" s="40"/>
      <c r="K1560" s="40" t="s">
        <v>1190</v>
      </c>
      <c r="L1560" s="29">
        <f>IF(K1560&lt;&gt;"",IFERROR(VLOOKUP(K1560,Rabattwerte_eintragen!$A$3:$C$24,3,FALSE),0),0)</f>
        <v>0</v>
      </c>
      <c r="M1560" s="58">
        <f>IF(H1560&lt;&gt;"",H1560*(1-L1560)+I1560*(1-VLOOKUP("A1",Rabattwerte_eintragen!$A$3:$C$26,3,FALSE)),"")</f>
        <v>163.30000000000001</v>
      </c>
      <c r="N1560" s="40"/>
      <c r="O1560" s="39" t="str">
        <f t="shared" si="28"/>
        <v>Artikel online anzeigen</v>
      </c>
      <c r="P1560" s="44"/>
      <c r="Q1560" s="49" t="s">
        <v>3914</v>
      </c>
      <c r="R1560" s="37"/>
      <c r="S1560" s="55"/>
      <c r="T1560" s="40" t="s">
        <v>1144</v>
      </c>
      <c r="U1560" s="63" t="s">
        <v>5839</v>
      </c>
    </row>
    <row r="1561" spans="1:21" x14ac:dyDescent="0.25">
      <c r="A1561" s="1">
        <v>13237</v>
      </c>
      <c r="B1561" s="46" t="s">
        <v>1947</v>
      </c>
      <c r="C1561" s="46" t="s">
        <v>2224</v>
      </c>
      <c r="D1561" s="46" t="s">
        <v>2320</v>
      </c>
      <c r="E1561" s="47" t="s">
        <v>1124</v>
      </c>
      <c r="F1561" s="47" t="s">
        <v>1127</v>
      </c>
      <c r="G1561" s="47">
        <v>850317</v>
      </c>
      <c r="H1561" s="57">
        <v>138.30000000000001</v>
      </c>
      <c r="I1561" s="60">
        <f>IF(R1561="UP",VLOOKUP($I$1,Änderungen!$F$1:$G$4,2,FALSE),IF(OR(ISERROR(FIND("NOVOS",B1561)),ISERROR(FIND("Design ",B1561))),IF(OR(ISERROR(FIND("thanos EVO",B1561)),ISERROR(FIND("Design ",B1561))),0,96.55),19.35))</f>
        <v>0</v>
      </c>
      <c r="J1561" s="40"/>
      <c r="K1561" s="40" t="s">
        <v>1190</v>
      </c>
      <c r="L1561" s="29">
        <f>IF(K1561&lt;&gt;"",IFERROR(VLOOKUP(K1561,Rabattwerte_eintragen!$A$3:$C$24,3,FALSE),0),0)</f>
        <v>0</v>
      </c>
      <c r="M1561" s="58">
        <f>IF(H1561&lt;&gt;"",H1561*(1-L1561)+I1561*(1-VLOOKUP("A1",Rabattwerte_eintragen!$A$3:$C$26,3,FALSE)),"")</f>
        <v>138.30000000000001</v>
      </c>
      <c r="N1561" s="40"/>
      <c r="O1561" s="39" t="str">
        <f t="shared" si="28"/>
        <v>Artikel online anzeigen</v>
      </c>
      <c r="P1561" s="44"/>
      <c r="Q1561" s="49" t="s">
        <v>3915</v>
      </c>
      <c r="R1561" s="37"/>
      <c r="S1561" s="55"/>
      <c r="T1561" s="40" t="s">
        <v>1144</v>
      </c>
      <c r="U1561" s="63" t="s">
        <v>5840</v>
      </c>
    </row>
    <row r="1562" spans="1:21" x14ac:dyDescent="0.25">
      <c r="A1562" s="1">
        <v>2927</v>
      </c>
      <c r="B1562" s="46" t="s">
        <v>45</v>
      </c>
      <c r="C1562" s="46" t="s">
        <v>2224</v>
      </c>
      <c r="D1562" s="46" t="s">
        <v>45</v>
      </c>
      <c r="E1562" s="47" t="s">
        <v>1124</v>
      </c>
      <c r="F1562" s="47" t="s">
        <v>1127</v>
      </c>
      <c r="G1562" s="47">
        <v>239615</v>
      </c>
      <c r="H1562" s="57">
        <v>242.95000000000002</v>
      </c>
      <c r="I1562" s="60">
        <f>IF(R1562="UP",VLOOKUP($I$1,Änderungen!$F$1:$G$4,2,FALSE),IF(OR(ISERROR(FIND("NOVOS",B1562)),ISERROR(FIND("Design ",B1562))),IF(OR(ISERROR(FIND("thanos EVO",B1562)),ISERROR(FIND("Design ",B1562))),0,96.55),19.35))</f>
        <v>0</v>
      </c>
      <c r="J1562" s="40"/>
      <c r="K1562" s="40" t="s">
        <v>1177</v>
      </c>
      <c r="L1562" s="29">
        <f>IF(K1562&lt;&gt;"",IFERROR(VLOOKUP(K1562,Rabattwerte_eintragen!$A$3:$C$24,3,FALSE),0),0)</f>
        <v>0</v>
      </c>
      <c r="M1562" s="58">
        <f>IF(H1562&lt;&gt;"",H1562*(1-L1562)+I1562*(1-VLOOKUP("A1",Rabattwerte_eintragen!$A$3:$C$26,3,FALSE)),"")</f>
        <v>242.95000000000002</v>
      </c>
      <c r="N1562" s="40"/>
      <c r="O1562" s="39" t="str">
        <f t="shared" si="28"/>
        <v>Artikel online anzeigen</v>
      </c>
      <c r="P1562" s="44"/>
      <c r="Q1562" s="49" t="s">
        <v>3916</v>
      </c>
      <c r="R1562" s="37"/>
      <c r="S1562" s="55"/>
      <c r="T1562" s="40" t="s">
        <v>1144</v>
      </c>
      <c r="U1562" s="63" t="s">
        <v>5504</v>
      </c>
    </row>
    <row r="1563" spans="1:21" x14ac:dyDescent="0.25">
      <c r="A1563" s="1">
        <v>2170</v>
      </c>
      <c r="B1563" s="46" t="s">
        <v>1948</v>
      </c>
      <c r="C1563" s="46" t="s">
        <v>2225</v>
      </c>
      <c r="D1563" s="46" t="s">
        <v>2321</v>
      </c>
      <c r="E1563" s="47" t="s">
        <v>1124</v>
      </c>
      <c r="F1563" s="47" t="s">
        <v>1127</v>
      </c>
      <c r="G1563" s="47">
        <v>81610</v>
      </c>
      <c r="H1563" s="57">
        <v>23.3</v>
      </c>
      <c r="I1563" s="60">
        <f>IF(R1563="UP",VLOOKUP($I$1,Änderungen!$F$1:$G$4,2,FALSE),IF(OR(ISERROR(FIND("NOVOS",B1563)),ISERROR(FIND("Design ",B1563))),IF(OR(ISERROR(FIND("thanos EVO",B1563)),ISERROR(FIND("Design ",B1563))),0,96.55),19.35))</f>
        <v>0</v>
      </c>
      <c r="J1563" s="40"/>
      <c r="K1563" s="40" t="s">
        <v>1173</v>
      </c>
      <c r="L1563" s="29">
        <f>IF(K1563&lt;&gt;"",IFERROR(VLOOKUP(K1563,Rabattwerte_eintragen!$A$3:$C$24,3,FALSE),0),0)</f>
        <v>0</v>
      </c>
      <c r="M1563" s="58">
        <f>IF(H1563&lt;&gt;"",H1563*(1-L1563)+I1563*(1-VLOOKUP("A1",Rabattwerte_eintragen!$A$3:$C$26,3,FALSE)),"")</f>
        <v>23.3</v>
      </c>
      <c r="N1563" s="40"/>
      <c r="O1563" s="39" t="str">
        <f t="shared" si="28"/>
        <v>Artikel online anzeigen</v>
      </c>
      <c r="P1563" s="44"/>
      <c r="Q1563" s="49" t="s">
        <v>3917</v>
      </c>
      <c r="R1563" s="37"/>
      <c r="S1563" s="55"/>
      <c r="T1563" s="40" t="s">
        <v>1145</v>
      </c>
      <c r="U1563" s="63" t="s">
        <v>4775</v>
      </c>
    </row>
    <row r="1564" spans="1:21" x14ac:dyDescent="0.25">
      <c r="A1564" s="1">
        <v>2173</v>
      </c>
      <c r="B1564" s="46" t="s">
        <v>1949</v>
      </c>
      <c r="C1564" s="46" t="s">
        <v>2225</v>
      </c>
      <c r="D1564" s="46" t="s">
        <v>2321</v>
      </c>
      <c r="E1564" s="47" t="s">
        <v>1124</v>
      </c>
      <c r="F1564" s="47" t="s">
        <v>1127</v>
      </c>
      <c r="G1564" s="47">
        <v>80859</v>
      </c>
      <c r="H1564" s="57">
        <v>21.299999999999997</v>
      </c>
      <c r="I1564" s="60">
        <f>IF(R1564="UP",VLOOKUP($I$1,Änderungen!$F$1:$G$4,2,FALSE),IF(OR(ISERROR(FIND("NOVOS",B1564)),ISERROR(FIND("Design ",B1564))),IF(OR(ISERROR(FIND("thanos EVO",B1564)),ISERROR(FIND("Design ",B1564))),0,96.55),19.35))</f>
        <v>0</v>
      </c>
      <c r="J1564" s="40"/>
      <c r="K1564" s="40" t="s">
        <v>1173</v>
      </c>
      <c r="L1564" s="29">
        <f>IF(K1564&lt;&gt;"",IFERROR(VLOOKUP(K1564,Rabattwerte_eintragen!$A$3:$C$24,3,FALSE),0),0)</f>
        <v>0</v>
      </c>
      <c r="M1564" s="58">
        <f>IF(H1564&lt;&gt;"",H1564*(1-L1564)+I1564*(1-VLOOKUP("A1",Rabattwerte_eintragen!$A$3:$C$26,3,FALSE)),"")</f>
        <v>21.299999999999997</v>
      </c>
      <c r="N1564" s="40"/>
      <c r="O1564" s="39" t="str">
        <f t="shared" si="28"/>
        <v>Artikel online anzeigen</v>
      </c>
      <c r="P1564" s="44"/>
      <c r="Q1564" s="49" t="s">
        <v>3918</v>
      </c>
      <c r="R1564" s="37"/>
      <c r="S1564" s="55"/>
      <c r="T1564" s="40" t="s">
        <v>1145</v>
      </c>
      <c r="U1564" s="63" t="s">
        <v>4776</v>
      </c>
    </row>
    <row r="1565" spans="1:21" x14ac:dyDescent="0.25">
      <c r="A1565" s="1">
        <v>2176</v>
      </c>
      <c r="B1565" s="46" t="s">
        <v>1950</v>
      </c>
      <c r="C1565" s="46" t="s">
        <v>2225</v>
      </c>
      <c r="D1565" s="46" t="s">
        <v>2321</v>
      </c>
      <c r="E1565" s="47" t="s">
        <v>1124</v>
      </c>
      <c r="F1565" s="47" t="s">
        <v>1127</v>
      </c>
      <c r="G1565" s="47">
        <v>81665</v>
      </c>
      <c r="H1565" s="57">
        <v>27.7</v>
      </c>
      <c r="I1565" s="60">
        <f>IF(R1565="UP",VLOOKUP($I$1,Änderungen!$F$1:$G$4,2,FALSE),IF(OR(ISERROR(FIND("NOVOS",B1565)),ISERROR(FIND("Design ",B1565))),IF(OR(ISERROR(FIND("thanos EVO",B1565)),ISERROR(FIND("Design ",B1565))),0,96.55),19.35))</f>
        <v>0</v>
      </c>
      <c r="J1565" s="40"/>
      <c r="K1565" s="40" t="s">
        <v>1173</v>
      </c>
      <c r="L1565" s="29">
        <f>IF(K1565&lt;&gt;"",IFERROR(VLOOKUP(K1565,Rabattwerte_eintragen!$A$3:$C$24,3,FALSE),0),0)</f>
        <v>0</v>
      </c>
      <c r="M1565" s="58">
        <f>IF(H1565&lt;&gt;"",H1565*(1-L1565)+I1565*(1-VLOOKUP("A1",Rabattwerte_eintragen!$A$3:$C$26,3,FALSE)),"")</f>
        <v>27.7</v>
      </c>
      <c r="N1565" s="40"/>
      <c r="O1565" s="39" t="str">
        <f t="shared" si="28"/>
        <v>Artikel online anzeigen</v>
      </c>
      <c r="P1565" s="44"/>
      <c r="Q1565" s="49" t="s">
        <v>3919</v>
      </c>
      <c r="R1565" s="37"/>
      <c r="S1565" s="55"/>
      <c r="T1565" s="40" t="s">
        <v>1145</v>
      </c>
      <c r="U1565" s="63" t="s">
        <v>4777</v>
      </c>
    </row>
    <row r="1566" spans="1:21" x14ac:dyDescent="0.25">
      <c r="A1566" s="1">
        <v>2179</v>
      </c>
      <c r="B1566" s="46" t="s">
        <v>1951</v>
      </c>
      <c r="C1566" s="46" t="s">
        <v>2225</v>
      </c>
      <c r="D1566" s="46" t="s">
        <v>2321</v>
      </c>
      <c r="E1566" s="47" t="s">
        <v>1124</v>
      </c>
      <c r="F1566" s="47" t="s">
        <v>1127</v>
      </c>
      <c r="G1566" s="47">
        <v>9799</v>
      </c>
      <c r="H1566" s="57">
        <v>34.15</v>
      </c>
      <c r="I1566" s="60">
        <f>IF(R1566="UP",VLOOKUP($I$1,Änderungen!$F$1:$G$4,2,FALSE),IF(OR(ISERROR(FIND("NOVOS",B1566)),ISERROR(FIND("Design ",B1566))),IF(OR(ISERROR(FIND("thanos EVO",B1566)),ISERROR(FIND("Design ",B1566))),0,96.55),19.35))</f>
        <v>0</v>
      </c>
      <c r="J1566" s="40"/>
      <c r="K1566" s="40" t="s">
        <v>1173</v>
      </c>
      <c r="L1566" s="29">
        <f>IF(K1566&lt;&gt;"",IFERROR(VLOOKUP(K1566,Rabattwerte_eintragen!$A$3:$C$24,3,FALSE),0),0)</f>
        <v>0</v>
      </c>
      <c r="M1566" s="58">
        <f>IF(H1566&lt;&gt;"",H1566*(1-L1566)+I1566*(1-VLOOKUP("A1",Rabattwerte_eintragen!$A$3:$C$26,3,FALSE)),"")</f>
        <v>34.15</v>
      </c>
      <c r="N1566" s="40"/>
      <c r="O1566" s="39" t="str">
        <f t="shared" si="28"/>
        <v>Artikel online anzeigen</v>
      </c>
      <c r="P1566" s="44"/>
      <c r="Q1566" s="49" t="s">
        <v>3920</v>
      </c>
      <c r="R1566" s="37"/>
      <c r="S1566" s="55"/>
      <c r="T1566" s="40" t="s">
        <v>1145</v>
      </c>
      <c r="U1566" s="63" t="s">
        <v>4778</v>
      </c>
    </row>
    <row r="1567" spans="1:21" x14ac:dyDescent="0.25">
      <c r="A1567" s="1">
        <v>2194</v>
      </c>
      <c r="B1567" s="46" t="s">
        <v>1952</v>
      </c>
      <c r="C1567" s="46" t="s">
        <v>2225</v>
      </c>
      <c r="D1567" s="46" t="s">
        <v>2321</v>
      </c>
      <c r="E1567" s="47" t="s">
        <v>1124</v>
      </c>
      <c r="F1567" s="47" t="s">
        <v>1127</v>
      </c>
      <c r="G1567" s="47">
        <v>54263</v>
      </c>
      <c r="H1567" s="57">
        <v>20.950000000000003</v>
      </c>
      <c r="I1567" s="60">
        <f>IF(R1567="UP",VLOOKUP($I$1,Änderungen!$F$1:$G$4,2,FALSE),IF(OR(ISERROR(FIND("NOVOS",B1567)),ISERROR(FIND("Design ",B1567))),IF(OR(ISERROR(FIND("thanos EVO",B1567)),ISERROR(FIND("Design ",B1567))),0,96.55),19.35))</f>
        <v>0</v>
      </c>
      <c r="J1567" s="40" t="s">
        <v>1019</v>
      </c>
      <c r="K1567" s="40" t="s">
        <v>1173</v>
      </c>
      <c r="L1567" s="29">
        <f>IF(K1567&lt;&gt;"",IFERROR(VLOOKUP(K1567,Rabattwerte_eintragen!$A$3:$C$24,3,FALSE),0),0)</f>
        <v>0</v>
      </c>
      <c r="M1567" s="58">
        <f>IF(H1567&lt;&gt;"",H1567*(1-L1567)+I1567*(1-VLOOKUP("A1",Rabattwerte_eintragen!$A$3:$C$26,3,FALSE)),"")</f>
        <v>20.950000000000003</v>
      </c>
      <c r="N1567" s="40"/>
      <c r="O1567" s="39" t="str">
        <f t="shared" si="28"/>
        <v>Artikel online anzeigen</v>
      </c>
      <c r="P1567" s="44"/>
      <c r="Q1567" s="49" t="s">
        <v>3921</v>
      </c>
      <c r="R1567" s="37"/>
      <c r="S1567" s="55"/>
      <c r="T1567" s="40" t="s">
        <v>1145</v>
      </c>
      <c r="U1567" s="63" t="s">
        <v>4779</v>
      </c>
    </row>
    <row r="1568" spans="1:21" x14ac:dyDescent="0.25">
      <c r="A1568" s="1">
        <v>2196</v>
      </c>
      <c r="B1568" s="46" t="s">
        <v>1953</v>
      </c>
      <c r="C1568" s="46" t="s">
        <v>2225</v>
      </c>
      <c r="D1568" s="46" t="s">
        <v>2321</v>
      </c>
      <c r="E1568" s="47" t="s">
        <v>1124</v>
      </c>
      <c r="F1568" s="47" t="s">
        <v>1127</v>
      </c>
      <c r="G1568" s="47">
        <v>54270</v>
      </c>
      <c r="H1568" s="57">
        <v>24.15</v>
      </c>
      <c r="I1568" s="60">
        <f>IF(R1568="UP",VLOOKUP($I$1,Änderungen!$F$1:$G$4,2,FALSE),IF(OR(ISERROR(FIND("NOVOS",B1568)),ISERROR(FIND("Design ",B1568))),IF(OR(ISERROR(FIND("thanos EVO",B1568)),ISERROR(FIND("Design ",B1568))),0,96.55),19.35))</f>
        <v>0</v>
      </c>
      <c r="J1568" s="40" t="s">
        <v>1019</v>
      </c>
      <c r="K1568" s="40" t="s">
        <v>1173</v>
      </c>
      <c r="L1568" s="29">
        <f>IF(K1568&lt;&gt;"",IFERROR(VLOOKUP(K1568,Rabattwerte_eintragen!$A$3:$C$24,3,FALSE),0),0)</f>
        <v>0</v>
      </c>
      <c r="M1568" s="58">
        <f>IF(H1568&lt;&gt;"",H1568*(1-L1568)+I1568*(1-VLOOKUP("A1",Rabattwerte_eintragen!$A$3:$C$26,3,FALSE)),"")</f>
        <v>24.15</v>
      </c>
      <c r="N1568" s="40"/>
      <c r="O1568" s="39" t="str">
        <f t="shared" si="28"/>
        <v>Artikel online anzeigen</v>
      </c>
      <c r="P1568" s="44"/>
      <c r="Q1568" s="49" t="s">
        <v>3922</v>
      </c>
      <c r="R1568" s="37"/>
      <c r="S1568" s="55"/>
      <c r="T1568" s="40" t="s">
        <v>1145</v>
      </c>
      <c r="U1568" s="63" t="s">
        <v>4780</v>
      </c>
    </row>
    <row r="1569" spans="1:21" x14ac:dyDescent="0.25">
      <c r="A1569" s="1">
        <v>2199</v>
      </c>
      <c r="B1569" s="46" t="s">
        <v>1954</v>
      </c>
      <c r="C1569" s="46" t="s">
        <v>2225</v>
      </c>
      <c r="D1569" s="46" t="s">
        <v>2321</v>
      </c>
      <c r="E1569" s="47" t="s">
        <v>1124</v>
      </c>
      <c r="F1569" s="47" t="s">
        <v>1127</v>
      </c>
      <c r="G1569" s="47">
        <v>54287</v>
      </c>
      <c r="H1569" s="57">
        <v>30.6</v>
      </c>
      <c r="I1569" s="60">
        <f>IF(R1569="UP",VLOOKUP($I$1,Änderungen!$F$1:$G$4,2,FALSE),IF(OR(ISERROR(FIND("NOVOS",B1569)),ISERROR(FIND("Design ",B1569))),IF(OR(ISERROR(FIND("thanos EVO",B1569)),ISERROR(FIND("Design ",B1569))),0,96.55),19.35))</f>
        <v>0</v>
      </c>
      <c r="J1569" s="40"/>
      <c r="K1569" s="40" t="s">
        <v>1173</v>
      </c>
      <c r="L1569" s="29">
        <f>IF(K1569&lt;&gt;"",IFERROR(VLOOKUP(K1569,Rabattwerte_eintragen!$A$3:$C$24,3,FALSE),0),0)</f>
        <v>0</v>
      </c>
      <c r="M1569" s="58">
        <f>IF(H1569&lt;&gt;"",H1569*(1-L1569)+I1569*(1-VLOOKUP("A1",Rabattwerte_eintragen!$A$3:$C$26,3,FALSE)),"")</f>
        <v>30.6</v>
      </c>
      <c r="N1569" s="40"/>
      <c r="O1569" s="39" t="str">
        <f t="shared" si="28"/>
        <v>Artikel online anzeigen</v>
      </c>
      <c r="P1569" s="44"/>
      <c r="Q1569" s="49" t="s">
        <v>3923</v>
      </c>
      <c r="R1569" s="37"/>
      <c r="S1569" s="55"/>
      <c r="T1569" s="40" t="s">
        <v>1145</v>
      </c>
      <c r="U1569" s="63" t="s">
        <v>4781</v>
      </c>
    </row>
    <row r="1570" spans="1:21" x14ac:dyDescent="0.25">
      <c r="A1570" s="1">
        <v>2200</v>
      </c>
      <c r="B1570" s="46" t="s">
        <v>1955</v>
      </c>
      <c r="C1570" s="46" t="s">
        <v>2225</v>
      </c>
      <c r="D1570" s="46" t="s">
        <v>2321</v>
      </c>
      <c r="E1570" s="47" t="s">
        <v>1124</v>
      </c>
      <c r="F1570" s="47" t="s">
        <v>1127</v>
      </c>
      <c r="G1570" s="47">
        <v>54294</v>
      </c>
      <c r="H1570" s="57">
        <v>37.049999999999997</v>
      </c>
      <c r="I1570" s="60">
        <f>IF(R1570="UP",VLOOKUP($I$1,Änderungen!$F$1:$G$4,2,FALSE),IF(OR(ISERROR(FIND("NOVOS",B1570)),ISERROR(FIND("Design ",B1570))),IF(OR(ISERROR(FIND("thanos EVO",B1570)),ISERROR(FIND("Design ",B1570))),0,96.55),19.35))</f>
        <v>0</v>
      </c>
      <c r="J1570" s="40"/>
      <c r="K1570" s="40" t="s">
        <v>1173</v>
      </c>
      <c r="L1570" s="29">
        <f>IF(K1570&lt;&gt;"",IFERROR(VLOOKUP(K1570,Rabattwerte_eintragen!$A$3:$C$24,3,FALSE),0),0)</f>
        <v>0</v>
      </c>
      <c r="M1570" s="58">
        <f>IF(H1570&lt;&gt;"",H1570*(1-L1570)+I1570*(1-VLOOKUP("A1",Rabattwerte_eintragen!$A$3:$C$26,3,FALSE)),"")</f>
        <v>37.049999999999997</v>
      </c>
      <c r="N1570" s="40"/>
      <c r="O1570" s="39" t="str">
        <f t="shared" si="28"/>
        <v>Artikel online anzeigen</v>
      </c>
      <c r="P1570" s="44"/>
      <c r="Q1570" s="49" t="s">
        <v>3924</v>
      </c>
      <c r="R1570" s="37"/>
      <c r="S1570" s="55"/>
      <c r="T1570" s="40" t="s">
        <v>1145</v>
      </c>
      <c r="U1570" s="63" t="s">
        <v>4782</v>
      </c>
    </row>
    <row r="1571" spans="1:21" x14ac:dyDescent="0.25">
      <c r="A1571" s="1">
        <v>2207</v>
      </c>
      <c r="B1571" s="46" t="s">
        <v>1956</v>
      </c>
      <c r="C1571" s="46" t="s">
        <v>2225</v>
      </c>
      <c r="D1571" s="46" t="s">
        <v>2321</v>
      </c>
      <c r="E1571" s="47" t="s">
        <v>1124</v>
      </c>
      <c r="F1571" s="47" t="s">
        <v>1127</v>
      </c>
      <c r="G1571" s="47">
        <v>54300</v>
      </c>
      <c r="H1571" s="57">
        <v>25.55</v>
      </c>
      <c r="I1571" s="60">
        <f>IF(R1571="UP",VLOOKUP($I$1,Änderungen!$F$1:$G$4,2,FALSE),IF(OR(ISERROR(FIND("NOVOS",B1571)),ISERROR(FIND("Design ",B1571))),IF(OR(ISERROR(FIND("thanos EVO",B1571)),ISERROR(FIND("Design ",B1571))),0,96.55),19.35))</f>
        <v>0</v>
      </c>
      <c r="J1571" s="40"/>
      <c r="K1571" s="40" t="s">
        <v>1173</v>
      </c>
      <c r="L1571" s="29">
        <f>IF(K1571&lt;&gt;"",IFERROR(VLOOKUP(K1571,Rabattwerte_eintragen!$A$3:$C$24,3,FALSE),0),0)</f>
        <v>0</v>
      </c>
      <c r="M1571" s="58">
        <f>IF(H1571&lt;&gt;"",H1571*(1-L1571)+I1571*(1-VLOOKUP("A1",Rabattwerte_eintragen!$A$3:$C$26,3,FALSE)),"")</f>
        <v>25.55</v>
      </c>
      <c r="N1571" s="40"/>
      <c r="O1571" s="39" t="str">
        <f t="shared" si="28"/>
        <v>Artikel online anzeigen</v>
      </c>
      <c r="P1571" s="44"/>
      <c r="Q1571" s="49" t="s">
        <v>3925</v>
      </c>
      <c r="R1571" s="37"/>
      <c r="S1571" s="55"/>
      <c r="T1571" s="40" t="s">
        <v>1145</v>
      </c>
      <c r="U1571" s="63" t="s">
        <v>4783</v>
      </c>
    </row>
    <row r="1572" spans="1:21" x14ac:dyDescent="0.25">
      <c r="A1572" s="1">
        <v>2208</v>
      </c>
      <c r="B1572" s="46" t="s">
        <v>1957</v>
      </c>
      <c r="C1572" s="46" t="s">
        <v>2225</v>
      </c>
      <c r="D1572" s="46" t="s">
        <v>2321</v>
      </c>
      <c r="E1572" s="47" t="s">
        <v>1124</v>
      </c>
      <c r="F1572" s="47" t="s">
        <v>1127</v>
      </c>
      <c r="G1572" s="47">
        <v>54317</v>
      </c>
      <c r="H1572" s="57">
        <v>28.75</v>
      </c>
      <c r="I1572" s="60">
        <f>IF(R1572="UP",VLOOKUP($I$1,Änderungen!$F$1:$G$4,2,FALSE),IF(OR(ISERROR(FIND("NOVOS",B1572)),ISERROR(FIND("Design ",B1572))),IF(OR(ISERROR(FIND("thanos EVO",B1572)),ISERROR(FIND("Design ",B1572))),0,96.55),19.35))</f>
        <v>0</v>
      </c>
      <c r="J1572" s="40"/>
      <c r="K1572" s="40" t="s">
        <v>1173</v>
      </c>
      <c r="L1572" s="29">
        <f>IF(K1572&lt;&gt;"",IFERROR(VLOOKUP(K1572,Rabattwerte_eintragen!$A$3:$C$24,3,FALSE),0),0)</f>
        <v>0</v>
      </c>
      <c r="M1572" s="58">
        <f>IF(H1572&lt;&gt;"",H1572*(1-L1572)+I1572*(1-VLOOKUP("A1",Rabattwerte_eintragen!$A$3:$C$26,3,FALSE)),"")</f>
        <v>28.75</v>
      </c>
      <c r="N1572" s="40"/>
      <c r="O1572" s="39" t="str">
        <f t="shared" si="28"/>
        <v>Artikel online anzeigen</v>
      </c>
      <c r="P1572" s="44"/>
      <c r="Q1572" s="49" t="s">
        <v>3926</v>
      </c>
      <c r="R1572" s="37"/>
      <c r="S1572" s="55"/>
      <c r="T1572" s="40" t="s">
        <v>1145</v>
      </c>
      <c r="U1572" s="63" t="s">
        <v>4784</v>
      </c>
    </row>
    <row r="1573" spans="1:21" x14ac:dyDescent="0.25">
      <c r="A1573" s="1">
        <v>2210</v>
      </c>
      <c r="B1573" s="46" t="s">
        <v>1958</v>
      </c>
      <c r="C1573" s="46" t="s">
        <v>2225</v>
      </c>
      <c r="D1573" s="46" t="s">
        <v>2321</v>
      </c>
      <c r="E1573" s="47" t="s">
        <v>1124</v>
      </c>
      <c r="F1573" s="47" t="s">
        <v>1127</v>
      </c>
      <c r="G1573" s="47">
        <v>54324</v>
      </c>
      <c r="H1573" s="57">
        <v>35.200000000000003</v>
      </c>
      <c r="I1573" s="60">
        <f>IF(R1573="UP",VLOOKUP($I$1,Änderungen!$F$1:$G$4,2,FALSE),IF(OR(ISERROR(FIND("NOVOS",B1573)),ISERROR(FIND("Design ",B1573))),IF(OR(ISERROR(FIND("thanos EVO",B1573)),ISERROR(FIND("Design ",B1573))),0,96.55),19.35))</f>
        <v>0</v>
      </c>
      <c r="J1573" s="40"/>
      <c r="K1573" s="40" t="s">
        <v>1173</v>
      </c>
      <c r="L1573" s="29">
        <f>IF(K1573&lt;&gt;"",IFERROR(VLOOKUP(K1573,Rabattwerte_eintragen!$A$3:$C$24,3,FALSE),0),0)</f>
        <v>0</v>
      </c>
      <c r="M1573" s="58">
        <f>IF(H1573&lt;&gt;"",H1573*(1-L1573)+I1573*(1-VLOOKUP("A1",Rabattwerte_eintragen!$A$3:$C$26,3,FALSE)),"")</f>
        <v>35.200000000000003</v>
      </c>
      <c r="N1573" s="40"/>
      <c r="O1573" s="39" t="str">
        <f t="shared" si="28"/>
        <v>Artikel online anzeigen</v>
      </c>
      <c r="P1573" s="44"/>
      <c r="Q1573" s="49" t="s">
        <v>3927</v>
      </c>
      <c r="R1573" s="37"/>
      <c r="S1573" s="55"/>
      <c r="T1573" s="40" t="s">
        <v>1145</v>
      </c>
      <c r="U1573" s="63" t="s">
        <v>4785</v>
      </c>
    </row>
    <row r="1574" spans="1:21" x14ac:dyDescent="0.25">
      <c r="A1574" s="1">
        <v>2211</v>
      </c>
      <c r="B1574" s="46" t="s">
        <v>1959</v>
      </c>
      <c r="C1574" s="46" t="s">
        <v>2225</v>
      </c>
      <c r="D1574" s="46" t="s">
        <v>2321</v>
      </c>
      <c r="E1574" s="47" t="s">
        <v>1124</v>
      </c>
      <c r="F1574" s="47" t="s">
        <v>1127</v>
      </c>
      <c r="G1574" s="47">
        <v>54331</v>
      </c>
      <c r="H1574" s="57">
        <v>41.65</v>
      </c>
      <c r="I1574" s="60">
        <f>IF(R1574="UP",VLOOKUP($I$1,Änderungen!$F$1:$G$4,2,FALSE),IF(OR(ISERROR(FIND("NOVOS",B1574)),ISERROR(FIND("Design ",B1574))),IF(OR(ISERROR(FIND("thanos EVO",B1574)),ISERROR(FIND("Design ",B1574))),0,96.55),19.35))</f>
        <v>0</v>
      </c>
      <c r="J1574" s="40"/>
      <c r="K1574" s="40" t="s">
        <v>1173</v>
      </c>
      <c r="L1574" s="29">
        <f>IF(K1574&lt;&gt;"",IFERROR(VLOOKUP(K1574,Rabattwerte_eintragen!$A$3:$C$24,3,FALSE),0),0)</f>
        <v>0</v>
      </c>
      <c r="M1574" s="58">
        <f>IF(H1574&lt;&gt;"",H1574*(1-L1574)+I1574*(1-VLOOKUP("A1",Rabattwerte_eintragen!$A$3:$C$26,3,FALSE)),"")</f>
        <v>41.65</v>
      </c>
      <c r="N1574" s="40"/>
      <c r="O1574" s="39" t="str">
        <f t="shared" si="28"/>
        <v>Artikel online anzeigen</v>
      </c>
      <c r="P1574" s="44"/>
      <c r="Q1574" s="49" t="s">
        <v>3928</v>
      </c>
      <c r="R1574" s="37"/>
      <c r="S1574" s="55"/>
      <c r="T1574" s="40" t="s">
        <v>1145</v>
      </c>
      <c r="U1574" s="63" t="s">
        <v>4786</v>
      </c>
    </row>
    <row r="1575" spans="1:21" x14ac:dyDescent="0.25">
      <c r="A1575" s="1">
        <v>2228</v>
      </c>
      <c r="B1575" s="46" t="s">
        <v>747</v>
      </c>
      <c r="C1575" s="46" t="s">
        <v>2225</v>
      </c>
      <c r="D1575" s="46" t="s">
        <v>2321</v>
      </c>
      <c r="E1575" s="47" t="s">
        <v>1124</v>
      </c>
      <c r="F1575" s="47" t="s">
        <v>1127</v>
      </c>
      <c r="G1575" s="47">
        <v>92005</v>
      </c>
      <c r="H1575" s="57">
        <v>16.200000000000003</v>
      </c>
      <c r="I1575" s="60">
        <f>IF(R1575="UP",VLOOKUP($I$1,Änderungen!$F$1:$G$4,2,FALSE),IF(OR(ISERROR(FIND("NOVOS",B1575)),ISERROR(FIND("Design ",B1575))),IF(OR(ISERROR(FIND("thanos EVO",B1575)),ISERROR(FIND("Design ",B1575))),0,96.55),19.35))</f>
        <v>0</v>
      </c>
      <c r="J1575" s="40"/>
      <c r="K1575" s="40" t="s">
        <v>1173</v>
      </c>
      <c r="L1575" s="29">
        <f>IF(K1575&lt;&gt;"",IFERROR(VLOOKUP(K1575,Rabattwerte_eintragen!$A$3:$C$24,3,FALSE),0),0)</f>
        <v>0</v>
      </c>
      <c r="M1575" s="58">
        <f>IF(H1575&lt;&gt;"",H1575*(1-L1575)+I1575*(1-VLOOKUP("A1",Rabattwerte_eintragen!$A$3:$C$26,3,FALSE)),"")</f>
        <v>16.200000000000003</v>
      </c>
      <c r="N1575" s="40"/>
      <c r="O1575" s="39" t="str">
        <f t="shared" si="28"/>
        <v>Artikel online anzeigen</v>
      </c>
      <c r="P1575" s="44"/>
      <c r="Q1575" s="49" t="s">
        <v>3929</v>
      </c>
      <c r="R1575" s="37"/>
      <c r="S1575" s="55"/>
      <c r="T1575" s="40" t="s">
        <v>1145</v>
      </c>
      <c r="U1575" s="63" t="s">
        <v>4787</v>
      </c>
    </row>
    <row r="1576" spans="1:21" x14ac:dyDescent="0.25">
      <c r="A1576" s="1">
        <v>2229</v>
      </c>
      <c r="B1576" s="46" t="s">
        <v>1960</v>
      </c>
      <c r="C1576" s="46" t="s">
        <v>2225</v>
      </c>
      <c r="D1576" s="46" t="s">
        <v>2321</v>
      </c>
      <c r="E1576" s="47" t="s">
        <v>1124</v>
      </c>
      <c r="F1576" s="47" t="s">
        <v>1127</v>
      </c>
      <c r="G1576" s="47">
        <v>92012</v>
      </c>
      <c r="H1576" s="57">
        <v>19.45</v>
      </c>
      <c r="I1576" s="60">
        <f>IF(R1576="UP",VLOOKUP($I$1,Änderungen!$F$1:$G$4,2,FALSE),IF(OR(ISERROR(FIND("NOVOS",B1576)),ISERROR(FIND("Design ",B1576))),IF(OR(ISERROR(FIND("thanos EVO",B1576)),ISERROR(FIND("Design ",B1576))),0,96.55),19.35))</f>
        <v>0</v>
      </c>
      <c r="J1576" s="40"/>
      <c r="K1576" s="40" t="s">
        <v>1173</v>
      </c>
      <c r="L1576" s="29">
        <f>IF(K1576&lt;&gt;"",IFERROR(VLOOKUP(K1576,Rabattwerte_eintragen!$A$3:$C$24,3,FALSE),0),0)</f>
        <v>0</v>
      </c>
      <c r="M1576" s="58">
        <f>IF(H1576&lt;&gt;"",H1576*(1-L1576)+I1576*(1-VLOOKUP("A1",Rabattwerte_eintragen!$A$3:$C$26,3,FALSE)),"")</f>
        <v>19.45</v>
      </c>
      <c r="N1576" s="40"/>
      <c r="O1576" s="39" t="str">
        <f t="shared" si="28"/>
        <v>Artikel online anzeigen</v>
      </c>
      <c r="P1576" s="44"/>
      <c r="Q1576" s="49" t="s">
        <v>3930</v>
      </c>
      <c r="R1576" s="37"/>
      <c r="S1576" s="55"/>
      <c r="T1576" s="40" t="s">
        <v>1145</v>
      </c>
      <c r="U1576" s="63" t="s">
        <v>4788</v>
      </c>
    </row>
    <row r="1577" spans="1:21" x14ac:dyDescent="0.25">
      <c r="A1577" s="1">
        <v>2230</v>
      </c>
      <c r="B1577" s="46" t="s">
        <v>1961</v>
      </c>
      <c r="C1577" s="46" t="s">
        <v>2225</v>
      </c>
      <c r="D1577" s="46" t="s">
        <v>2321</v>
      </c>
      <c r="E1577" s="47" t="s">
        <v>1124</v>
      </c>
      <c r="F1577" s="47" t="s">
        <v>1127</v>
      </c>
      <c r="G1577" s="47">
        <v>92029</v>
      </c>
      <c r="H1577" s="57">
        <v>25.9</v>
      </c>
      <c r="I1577" s="60">
        <f>IF(R1577="UP",VLOOKUP($I$1,Änderungen!$F$1:$G$4,2,FALSE),IF(OR(ISERROR(FIND("NOVOS",B1577)),ISERROR(FIND("Design ",B1577))),IF(OR(ISERROR(FIND("thanos EVO",B1577)),ISERROR(FIND("Design ",B1577))),0,96.55),19.35))</f>
        <v>0</v>
      </c>
      <c r="J1577" s="40"/>
      <c r="K1577" s="40" t="s">
        <v>1173</v>
      </c>
      <c r="L1577" s="29">
        <f>IF(K1577&lt;&gt;"",IFERROR(VLOOKUP(K1577,Rabattwerte_eintragen!$A$3:$C$24,3,FALSE),0),0)</f>
        <v>0</v>
      </c>
      <c r="M1577" s="58">
        <f>IF(H1577&lt;&gt;"",H1577*(1-L1577)+I1577*(1-VLOOKUP("A1",Rabattwerte_eintragen!$A$3:$C$26,3,FALSE)),"")</f>
        <v>25.9</v>
      </c>
      <c r="N1577" s="40"/>
      <c r="O1577" s="39" t="str">
        <f t="shared" si="28"/>
        <v>Artikel online anzeigen</v>
      </c>
      <c r="P1577" s="44"/>
      <c r="Q1577" s="49" t="s">
        <v>3931</v>
      </c>
      <c r="R1577" s="37"/>
      <c r="S1577" s="55"/>
      <c r="T1577" s="40" t="s">
        <v>1145</v>
      </c>
      <c r="U1577" s="63" t="s">
        <v>4789</v>
      </c>
    </row>
    <row r="1578" spans="1:21" x14ac:dyDescent="0.25">
      <c r="A1578" s="1">
        <v>2231</v>
      </c>
      <c r="B1578" s="46" t="s">
        <v>1962</v>
      </c>
      <c r="C1578" s="46" t="s">
        <v>2225</v>
      </c>
      <c r="D1578" s="46" t="s">
        <v>2321</v>
      </c>
      <c r="E1578" s="47" t="s">
        <v>1124</v>
      </c>
      <c r="F1578" s="47" t="s">
        <v>1127</v>
      </c>
      <c r="G1578" s="47">
        <v>92036</v>
      </c>
      <c r="H1578" s="57">
        <v>32.299999999999997</v>
      </c>
      <c r="I1578" s="60">
        <f>IF(R1578="UP",VLOOKUP($I$1,Änderungen!$F$1:$G$4,2,FALSE),IF(OR(ISERROR(FIND("NOVOS",B1578)),ISERROR(FIND("Design ",B1578))),IF(OR(ISERROR(FIND("thanos EVO",B1578)),ISERROR(FIND("Design ",B1578))),0,96.55),19.35))</f>
        <v>0</v>
      </c>
      <c r="J1578" s="40"/>
      <c r="K1578" s="40" t="s">
        <v>1173</v>
      </c>
      <c r="L1578" s="29">
        <f>IF(K1578&lt;&gt;"",IFERROR(VLOOKUP(K1578,Rabattwerte_eintragen!$A$3:$C$24,3,FALSE),0),0)</f>
        <v>0</v>
      </c>
      <c r="M1578" s="58">
        <f>IF(H1578&lt;&gt;"",H1578*(1-L1578)+I1578*(1-VLOOKUP("A1",Rabattwerte_eintragen!$A$3:$C$26,3,FALSE)),"")</f>
        <v>32.299999999999997</v>
      </c>
      <c r="N1578" s="40"/>
      <c r="O1578" s="39" t="str">
        <f t="shared" si="28"/>
        <v>Artikel online anzeigen</v>
      </c>
      <c r="P1578" s="44"/>
      <c r="Q1578" s="49" t="s">
        <v>3932</v>
      </c>
      <c r="R1578" s="37"/>
      <c r="S1578" s="55"/>
      <c r="T1578" s="40" t="s">
        <v>1145</v>
      </c>
      <c r="U1578" s="63" t="s">
        <v>4790</v>
      </c>
    </row>
    <row r="1579" spans="1:21" x14ac:dyDescent="0.25">
      <c r="A1579" s="1">
        <v>2214</v>
      </c>
      <c r="B1579" s="46" t="s">
        <v>745</v>
      </c>
      <c r="C1579" s="46" t="s">
        <v>2225</v>
      </c>
      <c r="D1579" s="46" t="s">
        <v>2321</v>
      </c>
      <c r="E1579" s="47" t="s">
        <v>1124</v>
      </c>
      <c r="F1579" s="47" t="s">
        <v>1127</v>
      </c>
      <c r="G1579" s="47">
        <v>54348</v>
      </c>
      <c r="H1579" s="57">
        <v>20.6</v>
      </c>
      <c r="I1579" s="60">
        <f>IF(R1579="UP",VLOOKUP($I$1,Änderungen!$F$1:$G$4,2,FALSE),IF(OR(ISERROR(FIND("NOVOS",B1579)),ISERROR(FIND("Design ",B1579))),IF(OR(ISERROR(FIND("thanos EVO",B1579)),ISERROR(FIND("Design ",B1579))),0,96.55),19.35))</f>
        <v>0</v>
      </c>
      <c r="J1579" s="40"/>
      <c r="K1579" s="40" t="s">
        <v>1173</v>
      </c>
      <c r="L1579" s="29">
        <f>IF(K1579&lt;&gt;"",IFERROR(VLOOKUP(K1579,Rabattwerte_eintragen!$A$3:$C$24,3,FALSE),0),0)</f>
        <v>0</v>
      </c>
      <c r="M1579" s="58">
        <f>IF(H1579&lt;&gt;"",H1579*(1-L1579)+I1579*(1-VLOOKUP("A1",Rabattwerte_eintragen!$A$3:$C$26,3,FALSE)),"")</f>
        <v>20.6</v>
      </c>
      <c r="N1579" s="40"/>
      <c r="O1579" s="39" t="str">
        <f t="shared" si="28"/>
        <v>Artikel online anzeigen</v>
      </c>
      <c r="P1579" s="44"/>
      <c r="Q1579" s="49" t="s">
        <v>3933</v>
      </c>
      <c r="R1579" s="37"/>
      <c r="S1579" s="55"/>
      <c r="T1579" s="40" t="s">
        <v>1145</v>
      </c>
      <c r="U1579" s="63" t="s">
        <v>4791</v>
      </c>
    </row>
    <row r="1580" spans="1:21" x14ac:dyDescent="0.25">
      <c r="A1580" s="1">
        <v>2216</v>
      </c>
      <c r="B1580" s="46" t="s">
        <v>1963</v>
      </c>
      <c r="C1580" s="46" t="s">
        <v>2225</v>
      </c>
      <c r="D1580" s="46" t="s">
        <v>2321</v>
      </c>
      <c r="E1580" s="47" t="s">
        <v>1124</v>
      </c>
      <c r="F1580" s="47" t="s">
        <v>1127</v>
      </c>
      <c r="G1580" s="47">
        <v>54355</v>
      </c>
      <c r="H1580" s="57">
        <v>23.799999999999997</v>
      </c>
      <c r="I1580" s="60">
        <f>IF(R1580="UP",VLOOKUP($I$1,Änderungen!$F$1:$G$4,2,FALSE),IF(OR(ISERROR(FIND("NOVOS",B1580)),ISERROR(FIND("Design ",B1580))),IF(OR(ISERROR(FIND("thanos EVO",B1580)),ISERROR(FIND("Design ",B1580))),0,96.55),19.35))</f>
        <v>0</v>
      </c>
      <c r="J1580" s="40"/>
      <c r="K1580" s="40" t="s">
        <v>1173</v>
      </c>
      <c r="L1580" s="29">
        <f>IF(K1580&lt;&gt;"",IFERROR(VLOOKUP(K1580,Rabattwerte_eintragen!$A$3:$C$24,3,FALSE),0),0)</f>
        <v>0</v>
      </c>
      <c r="M1580" s="58">
        <f>IF(H1580&lt;&gt;"",H1580*(1-L1580)+I1580*(1-VLOOKUP("A1",Rabattwerte_eintragen!$A$3:$C$26,3,FALSE)),"")</f>
        <v>23.799999999999997</v>
      </c>
      <c r="N1580" s="40"/>
      <c r="O1580" s="39" t="str">
        <f t="shared" si="28"/>
        <v>Artikel online anzeigen</v>
      </c>
      <c r="P1580" s="44"/>
      <c r="Q1580" s="49" t="s">
        <v>3934</v>
      </c>
      <c r="R1580" s="37"/>
      <c r="S1580" s="55"/>
      <c r="T1580" s="40" t="s">
        <v>1145</v>
      </c>
      <c r="U1580" s="63" t="s">
        <v>4792</v>
      </c>
    </row>
    <row r="1581" spans="1:21" x14ac:dyDescent="0.25">
      <c r="A1581" s="1">
        <v>2218</v>
      </c>
      <c r="B1581" s="46" t="s">
        <v>1964</v>
      </c>
      <c r="C1581" s="46" t="s">
        <v>2225</v>
      </c>
      <c r="D1581" s="46" t="s">
        <v>2321</v>
      </c>
      <c r="E1581" s="47" t="s">
        <v>1124</v>
      </c>
      <c r="F1581" s="47" t="s">
        <v>1127</v>
      </c>
      <c r="G1581" s="47">
        <v>54362</v>
      </c>
      <c r="H1581" s="57">
        <v>30.25</v>
      </c>
      <c r="I1581" s="60">
        <f>IF(R1581="UP",VLOOKUP($I$1,Änderungen!$F$1:$G$4,2,FALSE),IF(OR(ISERROR(FIND("NOVOS",B1581)),ISERROR(FIND("Design ",B1581))),IF(OR(ISERROR(FIND("thanos EVO",B1581)),ISERROR(FIND("Design ",B1581))),0,96.55),19.35))</f>
        <v>0</v>
      </c>
      <c r="J1581" s="40"/>
      <c r="K1581" s="40" t="s">
        <v>1173</v>
      </c>
      <c r="L1581" s="29">
        <f>IF(K1581&lt;&gt;"",IFERROR(VLOOKUP(K1581,Rabattwerte_eintragen!$A$3:$C$24,3,FALSE),0),0)</f>
        <v>0</v>
      </c>
      <c r="M1581" s="58">
        <f>IF(H1581&lt;&gt;"",H1581*(1-L1581)+I1581*(1-VLOOKUP("A1",Rabattwerte_eintragen!$A$3:$C$26,3,FALSE)),"")</f>
        <v>30.25</v>
      </c>
      <c r="N1581" s="40"/>
      <c r="O1581" s="39" t="str">
        <f t="shared" si="28"/>
        <v>Artikel online anzeigen</v>
      </c>
      <c r="P1581" s="44"/>
      <c r="Q1581" s="49" t="s">
        <v>3935</v>
      </c>
      <c r="R1581" s="37"/>
      <c r="S1581" s="55"/>
      <c r="T1581" s="40" t="s">
        <v>1145</v>
      </c>
      <c r="U1581" s="63" t="s">
        <v>4793</v>
      </c>
    </row>
    <row r="1582" spans="1:21" x14ac:dyDescent="0.25">
      <c r="A1582" s="1">
        <v>2219</v>
      </c>
      <c r="B1582" s="46" t="s">
        <v>1965</v>
      </c>
      <c r="C1582" s="46" t="s">
        <v>2225</v>
      </c>
      <c r="D1582" s="46" t="s">
        <v>2321</v>
      </c>
      <c r="E1582" s="47" t="s">
        <v>1124</v>
      </c>
      <c r="F1582" s="47" t="s">
        <v>1127</v>
      </c>
      <c r="G1582" s="47">
        <v>54379</v>
      </c>
      <c r="H1582" s="57">
        <v>36.700000000000003</v>
      </c>
      <c r="I1582" s="60">
        <f>IF(R1582="UP",VLOOKUP($I$1,Änderungen!$F$1:$G$4,2,FALSE),IF(OR(ISERROR(FIND("NOVOS",B1582)),ISERROR(FIND("Design ",B1582))),IF(OR(ISERROR(FIND("thanos EVO",B1582)),ISERROR(FIND("Design ",B1582))),0,96.55),19.35))</f>
        <v>0</v>
      </c>
      <c r="J1582" s="40"/>
      <c r="K1582" s="40" t="s">
        <v>1173</v>
      </c>
      <c r="L1582" s="29">
        <f>IF(K1582&lt;&gt;"",IFERROR(VLOOKUP(K1582,Rabattwerte_eintragen!$A$3:$C$24,3,FALSE),0),0)</f>
        <v>0</v>
      </c>
      <c r="M1582" s="58">
        <f>IF(H1582&lt;&gt;"",H1582*(1-L1582)+I1582*(1-VLOOKUP("A1",Rabattwerte_eintragen!$A$3:$C$26,3,FALSE)),"")</f>
        <v>36.700000000000003</v>
      </c>
      <c r="N1582" s="40"/>
      <c r="O1582" s="39" t="str">
        <f t="shared" si="28"/>
        <v>Artikel online anzeigen</v>
      </c>
      <c r="P1582" s="44"/>
      <c r="Q1582" s="49" t="s">
        <v>3936</v>
      </c>
      <c r="R1582" s="37"/>
      <c r="S1582" s="55"/>
      <c r="T1582" s="40" t="s">
        <v>1145</v>
      </c>
      <c r="U1582" s="63" t="s">
        <v>4794</v>
      </c>
    </row>
    <row r="1583" spans="1:21" x14ac:dyDescent="0.25">
      <c r="A1583" s="1">
        <v>2224</v>
      </c>
      <c r="B1583" s="46" t="s">
        <v>746</v>
      </c>
      <c r="C1583" s="46" t="s">
        <v>2225</v>
      </c>
      <c r="D1583" s="46" t="s">
        <v>2321</v>
      </c>
      <c r="E1583" s="47" t="s">
        <v>1124</v>
      </c>
      <c r="F1583" s="47" t="s">
        <v>1127</v>
      </c>
      <c r="G1583" s="47">
        <v>54386</v>
      </c>
      <c r="H1583" s="57">
        <v>25.55</v>
      </c>
      <c r="I1583" s="60">
        <f>IF(R1583="UP",VLOOKUP($I$1,Änderungen!$F$1:$G$4,2,FALSE),IF(OR(ISERROR(FIND("NOVOS",B1583)),ISERROR(FIND("Design ",B1583))),IF(OR(ISERROR(FIND("thanos EVO",B1583)),ISERROR(FIND("Design ",B1583))),0,96.55),19.35))</f>
        <v>0</v>
      </c>
      <c r="J1583" s="40"/>
      <c r="K1583" s="40" t="s">
        <v>1173</v>
      </c>
      <c r="L1583" s="29">
        <f>IF(K1583&lt;&gt;"",IFERROR(VLOOKUP(K1583,Rabattwerte_eintragen!$A$3:$C$24,3,FALSE),0),0)</f>
        <v>0</v>
      </c>
      <c r="M1583" s="58">
        <f>IF(H1583&lt;&gt;"",H1583*(1-L1583)+I1583*(1-VLOOKUP("A1",Rabattwerte_eintragen!$A$3:$C$26,3,FALSE)),"")</f>
        <v>25.55</v>
      </c>
      <c r="N1583" s="40"/>
      <c r="O1583" s="39" t="str">
        <f t="shared" si="28"/>
        <v>Artikel online anzeigen</v>
      </c>
      <c r="P1583" s="44"/>
      <c r="Q1583" s="49" t="s">
        <v>3937</v>
      </c>
      <c r="R1583" s="37"/>
      <c r="S1583" s="55"/>
      <c r="T1583" s="40" t="s">
        <v>1145</v>
      </c>
      <c r="U1583" s="63" t="s">
        <v>4795</v>
      </c>
    </row>
    <row r="1584" spans="1:21" x14ac:dyDescent="0.25">
      <c r="A1584" s="1">
        <v>2225</v>
      </c>
      <c r="B1584" s="46" t="s">
        <v>1966</v>
      </c>
      <c r="C1584" s="46" t="s">
        <v>2225</v>
      </c>
      <c r="D1584" s="46" t="s">
        <v>2321</v>
      </c>
      <c r="E1584" s="47" t="s">
        <v>1124</v>
      </c>
      <c r="F1584" s="47" t="s">
        <v>1127</v>
      </c>
      <c r="G1584" s="47">
        <v>54393</v>
      </c>
      <c r="H1584" s="57">
        <v>28.75</v>
      </c>
      <c r="I1584" s="60">
        <f>IF(R1584="UP",VLOOKUP($I$1,Änderungen!$F$1:$G$4,2,FALSE),IF(OR(ISERROR(FIND("NOVOS",B1584)),ISERROR(FIND("Design ",B1584))),IF(OR(ISERROR(FIND("thanos EVO",B1584)),ISERROR(FIND("Design ",B1584))),0,96.55),19.35))</f>
        <v>0</v>
      </c>
      <c r="J1584" s="40"/>
      <c r="K1584" s="40" t="s">
        <v>1173</v>
      </c>
      <c r="L1584" s="29">
        <f>IF(K1584&lt;&gt;"",IFERROR(VLOOKUP(K1584,Rabattwerte_eintragen!$A$3:$C$24,3,FALSE),0),0)</f>
        <v>0</v>
      </c>
      <c r="M1584" s="58">
        <f>IF(H1584&lt;&gt;"",H1584*(1-L1584)+I1584*(1-VLOOKUP("A1",Rabattwerte_eintragen!$A$3:$C$26,3,FALSE)),"")</f>
        <v>28.75</v>
      </c>
      <c r="N1584" s="40"/>
      <c r="O1584" s="39" t="str">
        <f t="shared" si="28"/>
        <v>Artikel online anzeigen</v>
      </c>
      <c r="P1584" s="44"/>
      <c r="Q1584" s="49" t="s">
        <v>3938</v>
      </c>
      <c r="R1584" s="37"/>
      <c r="S1584" s="55"/>
      <c r="T1584" s="40" t="s">
        <v>1145</v>
      </c>
      <c r="U1584" s="63" t="s">
        <v>4796</v>
      </c>
    </row>
    <row r="1585" spans="1:21" x14ac:dyDescent="0.25">
      <c r="A1585" s="1">
        <v>2226</v>
      </c>
      <c r="B1585" s="46" t="s">
        <v>1967</v>
      </c>
      <c r="C1585" s="46" t="s">
        <v>2225</v>
      </c>
      <c r="D1585" s="46" t="s">
        <v>2321</v>
      </c>
      <c r="E1585" s="47" t="s">
        <v>1124</v>
      </c>
      <c r="F1585" s="47" t="s">
        <v>1127</v>
      </c>
      <c r="G1585" s="47">
        <v>54409</v>
      </c>
      <c r="H1585" s="57">
        <v>35.200000000000003</v>
      </c>
      <c r="I1585" s="60">
        <f>IF(R1585="UP",VLOOKUP($I$1,Änderungen!$F$1:$G$4,2,FALSE),IF(OR(ISERROR(FIND("NOVOS",B1585)),ISERROR(FIND("Design ",B1585))),IF(OR(ISERROR(FIND("thanos EVO",B1585)),ISERROR(FIND("Design ",B1585))),0,96.55),19.35))</f>
        <v>0</v>
      </c>
      <c r="J1585" s="40"/>
      <c r="K1585" s="40" t="s">
        <v>1173</v>
      </c>
      <c r="L1585" s="29">
        <f>IF(K1585&lt;&gt;"",IFERROR(VLOOKUP(K1585,Rabattwerte_eintragen!$A$3:$C$24,3,FALSE),0),0)</f>
        <v>0</v>
      </c>
      <c r="M1585" s="58">
        <f>IF(H1585&lt;&gt;"",H1585*(1-L1585)+I1585*(1-VLOOKUP("A1",Rabattwerte_eintragen!$A$3:$C$26,3,FALSE)),"")</f>
        <v>35.200000000000003</v>
      </c>
      <c r="N1585" s="40"/>
      <c r="O1585" s="39" t="str">
        <f t="shared" si="28"/>
        <v>Artikel online anzeigen</v>
      </c>
      <c r="P1585" s="44"/>
      <c r="Q1585" s="49" t="s">
        <v>3939</v>
      </c>
      <c r="R1585" s="37"/>
      <c r="S1585" s="55"/>
      <c r="T1585" s="40" t="s">
        <v>1145</v>
      </c>
      <c r="U1585" s="63" t="s">
        <v>4797</v>
      </c>
    </row>
    <row r="1586" spans="1:21" x14ac:dyDescent="0.25">
      <c r="A1586" s="1">
        <v>2227</v>
      </c>
      <c r="B1586" s="46" t="s">
        <v>1968</v>
      </c>
      <c r="C1586" s="46" t="s">
        <v>2225</v>
      </c>
      <c r="D1586" s="46" t="s">
        <v>2321</v>
      </c>
      <c r="E1586" s="47" t="s">
        <v>1124</v>
      </c>
      <c r="F1586" s="47" t="s">
        <v>1127</v>
      </c>
      <c r="G1586" s="47">
        <v>54416</v>
      </c>
      <c r="H1586" s="57">
        <v>41.65</v>
      </c>
      <c r="I1586" s="60">
        <f>IF(R1586="UP",VLOOKUP($I$1,Änderungen!$F$1:$G$4,2,FALSE),IF(OR(ISERROR(FIND("NOVOS",B1586)),ISERROR(FIND("Design ",B1586))),IF(OR(ISERROR(FIND("thanos EVO",B1586)),ISERROR(FIND("Design ",B1586))),0,96.55),19.35))</f>
        <v>0</v>
      </c>
      <c r="J1586" s="40"/>
      <c r="K1586" s="40" t="s">
        <v>1173</v>
      </c>
      <c r="L1586" s="29">
        <f>IF(K1586&lt;&gt;"",IFERROR(VLOOKUP(K1586,Rabattwerte_eintragen!$A$3:$C$24,3,FALSE),0),0)</f>
        <v>0</v>
      </c>
      <c r="M1586" s="58">
        <f>IF(H1586&lt;&gt;"",H1586*(1-L1586)+I1586*(1-VLOOKUP("A1",Rabattwerte_eintragen!$A$3:$C$26,3,FALSE)),"")</f>
        <v>41.65</v>
      </c>
      <c r="N1586" s="40"/>
      <c r="O1586" s="39" t="str">
        <f t="shared" si="28"/>
        <v>Artikel online anzeigen</v>
      </c>
      <c r="P1586" s="44"/>
      <c r="Q1586" s="49" t="s">
        <v>3940</v>
      </c>
      <c r="R1586" s="37"/>
      <c r="S1586" s="55"/>
      <c r="T1586" s="40" t="s">
        <v>1145</v>
      </c>
      <c r="U1586" s="63" t="s">
        <v>4798</v>
      </c>
    </row>
    <row r="1587" spans="1:21" x14ac:dyDescent="0.25">
      <c r="A1587" s="1">
        <v>2265</v>
      </c>
      <c r="B1587" s="46" t="s">
        <v>748</v>
      </c>
      <c r="C1587" s="46" t="s">
        <v>2225</v>
      </c>
      <c r="D1587" s="46" t="s">
        <v>2322</v>
      </c>
      <c r="E1587" s="47" t="s">
        <v>1124</v>
      </c>
      <c r="F1587" s="47" t="s">
        <v>1127</v>
      </c>
      <c r="G1587" s="47">
        <v>658751</v>
      </c>
      <c r="H1587" s="57">
        <v>126.64999999999999</v>
      </c>
      <c r="I1587" s="60">
        <f>IF(R1587="UP",VLOOKUP($I$1,Änderungen!$F$1:$G$4,2,FALSE),IF(OR(ISERROR(FIND("NOVOS",B1587)),ISERROR(FIND("Design ",B1587))),IF(OR(ISERROR(FIND("thanos EVO",B1587)),ISERROR(FIND("Design ",B1587))),0,96.55),19.35))</f>
        <v>0</v>
      </c>
      <c r="J1587" s="40"/>
      <c r="K1587" s="40" t="s">
        <v>1172</v>
      </c>
      <c r="L1587" s="29">
        <f>IF(K1587&lt;&gt;"",IFERROR(VLOOKUP(K1587,Rabattwerte_eintragen!$A$3:$C$24,3,FALSE),0),0)</f>
        <v>0</v>
      </c>
      <c r="M1587" s="58">
        <f>IF(H1587&lt;&gt;"",H1587*(1-L1587)+I1587*(1-VLOOKUP("A1",Rabattwerte_eintragen!$A$3:$C$26,3,FALSE)),"")</f>
        <v>126.64999999999999</v>
      </c>
      <c r="N1587" s="40"/>
      <c r="O1587" s="39" t="str">
        <f t="shared" si="28"/>
        <v>Artikel online anzeigen</v>
      </c>
      <c r="P1587" s="44"/>
      <c r="Q1587" s="49" t="s">
        <v>3941</v>
      </c>
      <c r="R1587" s="37"/>
      <c r="S1587" s="55"/>
      <c r="T1587" s="40" t="s">
        <v>1145</v>
      </c>
      <c r="U1587" s="63" t="s">
        <v>5841</v>
      </c>
    </row>
    <row r="1588" spans="1:21" x14ac:dyDescent="0.25">
      <c r="A1588" s="1">
        <v>2266</v>
      </c>
      <c r="B1588" s="46" t="s">
        <v>749</v>
      </c>
      <c r="C1588" s="46" t="s">
        <v>2225</v>
      </c>
      <c r="D1588" s="46" t="s">
        <v>2322</v>
      </c>
      <c r="E1588" s="47" t="s">
        <v>1124</v>
      </c>
      <c r="F1588" s="47" t="s">
        <v>1127</v>
      </c>
      <c r="G1588" s="47">
        <v>658768</v>
      </c>
      <c r="H1588" s="57">
        <v>126.64999999999999</v>
      </c>
      <c r="I1588" s="60">
        <f>IF(R1588="UP",VLOOKUP($I$1,Änderungen!$F$1:$G$4,2,FALSE),IF(OR(ISERROR(FIND("NOVOS",B1588)),ISERROR(FIND("Design ",B1588))),IF(OR(ISERROR(FIND("thanos EVO",B1588)),ISERROR(FIND("Design ",B1588))),0,96.55),19.35))</f>
        <v>0</v>
      </c>
      <c r="J1588" s="40"/>
      <c r="K1588" s="40" t="s">
        <v>1172</v>
      </c>
      <c r="L1588" s="29">
        <f>IF(K1588&lt;&gt;"",IFERROR(VLOOKUP(K1588,Rabattwerte_eintragen!$A$3:$C$24,3,FALSE),0),0)</f>
        <v>0</v>
      </c>
      <c r="M1588" s="58">
        <f>IF(H1588&lt;&gt;"",H1588*(1-L1588)+I1588*(1-VLOOKUP("A1",Rabattwerte_eintragen!$A$3:$C$26,3,FALSE)),"")</f>
        <v>126.64999999999999</v>
      </c>
      <c r="N1588" s="40"/>
      <c r="O1588" s="39" t="str">
        <f t="shared" si="28"/>
        <v>Artikel online anzeigen</v>
      </c>
      <c r="P1588" s="44"/>
      <c r="Q1588" s="49" t="s">
        <v>3942</v>
      </c>
      <c r="R1588" s="37"/>
      <c r="S1588" s="55"/>
      <c r="T1588" s="40" t="s">
        <v>1145</v>
      </c>
      <c r="U1588" s="63" t="s">
        <v>5842</v>
      </c>
    </row>
    <row r="1589" spans="1:21" x14ac:dyDescent="0.25">
      <c r="A1589" s="1">
        <v>13747</v>
      </c>
      <c r="B1589" s="46" t="s">
        <v>1969</v>
      </c>
      <c r="C1589" s="46" t="s">
        <v>2225</v>
      </c>
      <c r="D1589" s="46" t="s">
        <v>2322</v>
      </c>
      <c r="E1589" s="47" t="s">
        <v>1124</v>
      </c>
      <c r="F1589" s="47" t="s">
        <v>1127</v>
      </c>
      <c r="G1589" s="47">
        <v>850312</v>
      </c>
      <c r="H1589" s="57">
        <v>135.4</v>
      </c>
      <c r="I1589" s="60">
        <f>IF(R1589="UP",VLOOKUP($I$1,Änderungen!$F$1:$G$4,2,FALSE),IF(OR(ISERROR(FIND("NOVOS",B1589)),ISERROR(FIND("Design ",B1589))),IF(OR(ISERROR(FIND("thanos EVO",B1589)),ISERROR(FIND("Design ",B1589))),0,96.55),19.35))</f>
        <v>0</v>
      </c>
      <c r="J1589" s="40"/>
      <c r="K1589" s="40" t="s">
        <v>1190</v>
      </c>
      <c r="L1589" s="29">
        <f>IF(K1589&lt;&gt;"",IFERROR(VLOOKUP(K1589,Rabattwerte_eintragen!$A$3:$C$24,3,FALSE),0),0)</f>
        <v>0</v>
      </c>
      <c r="M1589" s="58">
        <f>IF(H1589&lt;&gt;"",H1589*(1-L1589)+I1589*(1-VLOOKUP("A1",Rabattwerte_eintragen!$A$3:$C$26,3,FALSE)),"")</f>
        <v>135.4</v>
      </c>
      <c r="N1589" s="40"/>
      <c r="O1589" s="39" t="str">
        <f t="shared" si="28"/>
        <v>Artikel online anzeigen</v>
      </c>
      <c r="P1589" s="44"/>
      <c r="Q1589" s="49" t="s">
        <v>3943</v>
      </c>
      <c r="R1589" s="37"/>
      <c r="S1589" s="55"/>
      <c r="T1589" s="40" t="s">
        <v>1144</v>
      </c>
      <c r="U1589" s="63" t="s">
        <v>5843</v>
      </c>
    </row>
    <row r="1590" spans="1:21" x14ac:dyDescent="0.25">
      <c r="A1590" s="1">
        <v>13752</v>
      </c>
      <c r="B1590" s="46" t="s">
        <v>1970</v>
      </c>
      <c r="C1590" s="46" t="s">
        <v>2225</v>
      </c>
      <c r="D1590" s="46" t="s">
        <v>2322</v>
      </c>
      <c r="E1590" s="47" t="s">
        <v>1124</v>
      </c>
      <c r="F1590" s="47" t="s">
        <v>1127</v>
      </c>
      <c r="G1590" s="47">
        <v>850303</v>
      </c>
      <c r="H1590" s="57">
        <v>156.4</v>
      </c>
      <c r="I1590" s="60">
        <f>IF(R1590="UP",VLOOKUP($I$1,Änderungen!$F$1:$G$4,2,FALSE),IF(OR(ISERROR(FIND("NOVOS",B1590)),ISERROR(FIND("Design ",B1590))),IF(OR(ISERROR(FIND("thanos EVO",B1590)),ISERROR(FIND("Design ",B1590))),0,96.55),19.35))</f>
        <v>0</v>
      </c>
      <c r="J1590" s="40"/>
      <c r="K1590" s="40" t="s">
        <v>1190</v>
      </c>
      <c r="L1590" s="29">
        <f>IF(K1590&lt;&gt;"",IFERROR(VLOOKUP(K1590,Rabattwerte_eintragen!$A$3:$C$24,3,FALSE),0),0)</f>
        <v>0</v>
      </c>
      <c r="M1590" s="58">
        <f>IF(H1590&lt;&gt;"",H1590*(1-L1590)+I1590*(1-VLOOKUP("A1",Rabattwerte_eintragen!$A$3:$C$26,3,FALSE)),"")</f>
        <v>156.4</v>
      </c>
      <c r="N1590" s="40"/>
      <c r="O1590" s="39" t="str">
        <f t="shared" si="28"/>
        <v>Artikel online anzeigen</v>
      </c>
      <c r="P1590" s="44"/>
      <c r="Q1590" s="49" t="s">
        <v>3944</v>
      </c>
      <c r="R1590" s="37"/>
      <c r="S1590" s="55"/>
      <c r="T1590" s="40" t="s">
        <v>1144</v>
      </c>
      <c r="U1590" s="63" t="s">
        <v>5844</v>
      </c>
    </row>
    <row r="1591" spans="1:21" x14ac:dyDescent="0.25">
      <c r="A1591" s="1">
        <v>5226</v>
      </c>
      <c r="B1591" s="46" t="s">
        <v>806</v>
      </c>
      <c r="C1591" s="46" t="s">
        <v>2226</v>
      </c>
      <c r="D1591" s="46" t="s">
        <v>2323</v>
      </c>
      <c r="E1591" s="47" t="s">
        <v>1011</v>
      </c>
      <c r="F1591" s="47" t="s">
        <v>1128</v>
      </c>
      <c r="G1591" s="47">
        <v>737180</v>
      </c>
      <c r="H1591" s="57">
        <v>264</v>
      </c>
      <c r="I1591" s="60">
        <f>IF(R1591="UP",VLOOKUP($I$1,Änderungen!$F$1:$G$4,2,FALSE),IF(OR(ISERROR(FIND("NOVOS",B1591)),ISERROR(FIND("Design ",B1591))),IF(OR(ISERROR(FIND("thanos EVO",B1591)),ISERROR(FIND("Design ",B1591))),0,96.55),19.35))</f>
        <v>0</v>
      </c>
      <c r="J1591" s="40" t="s">
        <v>1019</v>
      </c>
      <c r="K1591" s="40" t="s">
        <v>1179</v>
      </c>
      <c r="L1591" s="29">
        <f>IF(K1591&lt;&gt;"",IFERROR(VLOOKUP(K1591,Rabattwerte_eintragen!$A$3:$C$24,3,FALSE),0),0)</f>
        <v>0</v>
      </c>
      <c r="M1591" s="58">
        <f>IF(H1591&lt;&gt;"",H1591*(1-L1591)+I1591*(1-VLOOKUP("A1",Rabattwerte_eintragen!$A$3:$C$26,3,FALSE)),"")</f>
        <v>264</v>
      </c>
      <c r="N1591" s="40"/>
      <c r="O1591" s="39" t="str">
        <f t="shared" si="28"/>
        <v>Artikel online anzeigen</v>
      </c>
      <c r="P1591" s="44"/>
      <c r="Q1591" s="49" t="s">
        <v>3945</v>
      </c>
      <c r="R1591" s="37"/>
      <c r="S1591" s="55"/>
      <c r="T1591" s="40" t="s">
        <v>1146</v>
      </c>
      <c r="U1591" s="63" t="s">
        <v>5845</v>
      </c>
    </row>
    <row r="1592" spans="1:21" x14ac:dyDescent="0.25">
      <c r="A1592" s="1">
        <v>5233</v>
      </c>
      <c r="B1592" s="46" t="s">
        <v>807</v>
      </c>
      <c r="C1592" s="46" t="s">
        <v>2226</v>
      </c>
      <c r="D1592" s="46" t="s">
        <v>2323</v>
      </c>
      <c r="E1592" s="47" t="s">
        <v>1011</v>
      </c>
      <c r="F1592" s="47" t="s">
        <v>1128</v>
      </c>
      <c r="G1592" s="47">
        <v>737197</v>
      </c>
      <c r="H1592" s="57">
        <v>287.39999999999998</v>
      </c>
      <c r="I1592" s="60">
        <f>IF(R1592="UP",VLOOKUP($I$1,Änderungen!$F$1:$G$4,2,FALSE),IF(OR(ISERROR(FIND("NOVOS",B1592)),ISERROR(FIND("Design ",B1592))),IF(OR(ISERROR(FIND("thanos EVO",B1592)),ISERROR(FIND("Design ",B1592))),0,96.55),19.35))</f>
        <v>0</v>
      </c>
      <c r="J1592" s="40"/>
      <c r="K1592" s="40" t="s">
        <v>1179</v>
      </c>
      <c r="L1592" s="29">
        <f>IF(K1592&lt;&gt;"",IFERROR(VLOOKUP(K1592,Rabattwerte_eintragen!$A$3:$C$24,3,FALSE),0),0)</f>
        <v>0</v>
      </c>
      <c r="M1592" s="58">
        <f>IF(H1592&lt;&gt;"",H1592*(1-L1592)+I1592*(1-VLOOKUP("A1",Rabattwerte_eintragen!$A$3:$C$26,3,FALSE)),"")</f>
        <v>287.39999999999998</v>
      </c>
      <c r="N1592" s="40"/>
      <c r="O1592" s="39" t="str">
        <f t="shared" si="28"/>
        <v>Artikel online anzeigen</v>
      </c>
      <c r="P1592" s="44"/>
      <c r="Q1592" s="49" t="s">
        <v>3946</v>
      </c>
      <c r="R1592" s="37"/>
      <c r="S1592" s="55"/>
      <c r="T1592" s="40" t="s">
        <v>1146</v>
      </c>
      <c r="U1592" s="63" t="s">
        <v>5846</v>
      </c>
    </row>
    <row r="1593" spans="1:21" x14ac:dyDescent="0.25">
      <c r="A1593" s="1">
        <v>5232</v>
      </c>
      <c r="B1593" s="46" t="s">
        <v>1103</v>
      </c>
      <c r="C1593" s="46" t="s">
        <v>2226</v>
      </c>
      <c r="D1593" s="46" t="s">
        <v>2323</v>
      </c>
      <c r="E1593" s="47" t="s">
        <v>1011</v>
      </c>
      <c r="F1593" s="47" t="s">
        <v>1128</v>
      </c>
      <c r="G1593" s="47">
        <v>744355</v>
      </c>
      <c r="H1593" s="57">
        <v>328.5</v>
      </c>
      <c r="I1593" s="60">
        <f>IF(R1593="UP",VLOOKUP($I$1,Änderungen!$F$1:$G$4,2,FALSE),IF(OR(ISERROR(FIND("NOVOS",B1593)),ISERROR(FIND("Design ",B1593))),IF(OR(ISERROR(FIND("thanos EVO",B1593)),ISERROR(FIND("Design ",B1593))),0,96.55),19.35))</f>
        <v>0</v>
      </c>
      <c r="J1593" s="40"/>
      <c r="K1593" s="40" t="s">
        <v>1179</v>
      </c>
      <c r="L1593" s="29">
        <f>IF(K1593&lt;&gt;"",IFERROR(VLOOKUP(K1593,Rabattwerte_eintragen!$A$3:$C$24,3,FALSE),0),0)</f>
        <v>0</v>
      </c>
      <c r="M1593" s="58">
        <f>IF(H1593&lt;&gt;"",H1593*(1-L1593)+I1593*(1-VLOOKUP("A1",Rabattwerte_eintragen!$A$3:$C$26,3,FALSE)),"")</f>
        <v>328.5</v>
      </c>
      <c r="N1593" s="40"/>
      <c r="O1593" s="39" t="str">
        <f t="shared" si="28"/>
        <v>Artikel online anzeigen</v>
      </c>
      <c r="P1593" s="44"/>
      <c r="Q1593" s="49" t="s">
        <v>3947</v>
      </c>
      <c r="R1593" s="37"/>
      <c r="S1593" s="55"/>
      <c r="T1593" s="40" t="s">
        <v>1146</v>
      </c>
      <c r="U1593" s="63" t="s">
        <v>5847</v>
      </c>
    </row>
    <row r="1594" spans="1:21" x14ac:dyDescent="0.25">
      <c r="A1594" s="1">
        <v>12347</v>
      </c>
      <c r="B1594" s="46" t="s">
        <v>1971</v>
      </c>
      <c r="C1594" s="46" t="s">
        <v>2226</v>
      </c>
      <c r="D1594" s="46" t="s">
        <v>2323</v>
      </c>
      <c r="E1594" s="47" t="s">
        <v>1011</v>
      </c>
      <c r="F1594" s="47" t="s">
        <v>1128</v>
      </c>
      <c r="G1594" s="47">
        <v>810975</v>
      </c>
      <c r="H1594" s="57">
        <v>328.5</v>
      </c>
      <c r="I1594" s="60">
        <f>IF(R1594="UP",VLOOKUP($I$1,Änderungen!$F$1:$G$4,2,FALSE),IF(OR(ISERROR(FIND("NOVOS",B1594)),ISERROR(FIND("Design ",B1594))),IF(OR(ISERROR(FIND("thanos EVO",B1594)),ISERROR(FIND("Design ",B1594))),0,96.55),19.35))</f>
        <v>0</v>
      </c>
      <c r="J1594" s="40"/>
      <c r="K1594" s="40" t="s">
        <v>1179</v>
      </c>
      <c r="L1594" s="29">
        <f>IF(K1594&lt;&gt;"",IFERROR(VLOOKUP(K1594,Rabattwerte_eintragen!$A$3:$C$24,3,FALSE),0),0)</f>
        <v>0</v>
      </c>
      <c r="M1594" s="58">
        <f>IF(H1594&lt;&gt;"",H1594*(1-L1594)+I1594*(1-VLOOKUP("A1",Rabattwerte_eintragen!$A$3:$C$26,3,FALSE)),"")</f>
        <v>328.5</v>
      </c>
      <c r="N1594" s="40"/>
      <c r="O1594" s="39" t="str">
        <f t="shared" si="28"/>
        <v>Artikel online anzeigen</v>
      </c>
      <c r="P1594" s="44"/>
      <c r="Q1594" s="49" t="s">
        <v>3948</v>
      </c>
      <c r="R1594" s="37"/>
      <c r="S1594" s="55"/>
      <c r="T1594" s="40" t="s">
        <v>1146</v>
      </c>
      <c r="U1594" s="63" t="s">
        <v>5848</v>
      </c>
    </row>
    <row r="1595" spans="1:21" x14ac:dyDescent="0.25">
      <c r="A1595" s="1">
        <v>10639</v>
      </c>
      <c r="B1595" s="46" t="s">
        <v>1047</v>
      </c>
      <c r="C1595" s="46" t="s">
        <v>2227</v>
      </c>
      <c r="D1595" s="46" t="s">
        <v>2323</v>
      </c>
      <c r="E1595" s="47" t="s">
        <v>1011</v>
      </c>
      <c r="F1595" s="47" t="s">
        <v>1128</v>
      </c>
      <c r="G1595" s="47">
        <v>798181</v>
      </c>
      <c r="H1595" s="57">
        <v>242.8</v>
      </c>
      <c r="I1595" s="60">
        <f>IF(R1595="UP",VLOOKUP($I$1,Änderungen!$F$1:$G$4,2,FALSE),IF(OR(ISERROR(FIND("NOVOS",B1595)),ISERROR(FIND("Design ",B1595))),IF(OR(ISERROR(FIND("thanos EVO",B1595)),ISERROR(FIND("Design ",B1595))),0,96.55),19.35))</f>
        <v>0</v>
      </c>
      <c r="J1595" s="40"/>
      <c r="K1595" s="40" t="s">
        <v>1190</v>
      </c>
      <c r="L1595" s="29">
        <f>IF(K1595&lt;&gt;"",IFERROR(VLOOKUP(K1595,Rabattwerte_eintragen!$A$3:$C$24,3,FALSE),0),0)</f>
        <v>0</v>
      </c>
      <c r="M1595" s="58">
        <f>IF(H1595&lt;&gt;"",H1595*(1-L1595)+I1595*(1-VLOOKUP("A1",Rabattwerte_eintragen!$A$3:$C$26,3,FALSE)),"")</f>
        <v>242.8</v>
      </c>
      <c r="N1595" s="40"/>
      <c r="O1595" s="39" t="str">
        <f t="shared" si="28"/>
        <v>Artikel online anzeigen</v>
      </c>
      <c r="P1595" s="44"/>
      <c r="Q1595" s="49" t="s">
        <v>3949</v>
      </c>
      <c r="R1595" s="37"/>
      <c r="S1595" s="55"/>
      <c r="T1595" s="40" t="s">
        <v>1144</v>
      </c>
      <c r="U1595" s="63" t="s">
        <v>5849</v>
      </c>
    </row>
    <row r="1596" spans="1:21" x14ac:dyDescent="0.25">
      <c r="A1596" s="1">
        <v>10640</v>
      </c>
      <c r="B1596" s="46" t="s">
        <v>1048</v>
      </c>
      <c r="C1596" s="46" t="s">
        <v>2227</v>
      </c>
      <c r="D1596" s="46" t="s">
        <v>2323</v>
      </c>
      <c r="E1596" s="47" t="s">
        <v>1011</v>
      </c>
      <c r="F1596" s="47" t="s">
        <v>1128</v>
      </c>
      <c r="G1596" s="47">
        <v>798198</v>
      </c>
      <c r="H1596" s="57">
        <v>268.89999999999998</v>
      </c>
      <c r="I1596" s="60">
        <f>IF(R1596="UP",VLOOKUP($I$1,Änderungen!$F$1:$G$4,2,FALSE),IF(OR(ISERROR(FIND("NOVOS",B1596)),ISERROR(FIND("Design ",B1596))),IF(OR(ISERROR(FIND("thanos EVO",B1596)),ISERROR(FIND("Design ",B1596))),0,96.55),19.35))</f>
        <v>0</v>
      </c>
      <c r="J1596" s="40"/>
      <c r="K1596" s="40" t="s">
        <v>1190</v>
      </c>
      <c r="L1596" s="29">
        <f>IF(K1596&lt;&gt;"",IFERROR(VLOOKUP(K1596,Rabattwerte_eintragen!$A$3:$C$24,3,FALSE),0),0)</f>
        <v>0</v>
      </c>
      <c r="M1596" s="58">
        <f>IF(H1596&lt;&gt;"",H1596*(1-L1596)+I1596*(1-VLOOKUP("A1",Rabattwerte_eintragen!$A$3:$C$26,3,FALSE)),"")</f>
        <v>268.89999999999998</v>
      </c>
      <c r="N1596" s="40"/>
      <c r="O1596" s="39" t="str">
        <f t="shared" si="28"/>
        <v>Artikel online anzeigen</v>
      </c>
      <c r="P1596" s="44"/>
      <c r="Q1596" s="49" t="s">
        <v>3950</v>
      </c>
      <c r="R1596" s="37"/>
      <c r="S1596" s="55"/>
      <c r="T1596" s="40" t="s">
        <v>1144</v>
      </c>
      <c r="U1596" s="63" t="s">
        <v>5850</v>
      </c>
    </row>
    <row r="1597" spans="1:21" x14ac:dyDescent="0.25">
      <c r="A1597" s="1">
        <v>5251</v>
      </c>
      <c r="B1597" s="46" t="s">
        <v>803</v>
      </c>
      <c r="C1597" s="46" t="s">
        <v>2228</v>
      </c>
      <c r="D1597" s="46" t="s">
        <v>2324</v>
      </c>
      <c r="E1597" s="47" t="s">
        <v>1011</v>
      </c>
      <c r="F1597" s="47" t="s">
        <v>1128</v>
      </c>
      <c r="G1597" s="47">
        <v>659215</v>
      </c>
      <c r="H1597" s="57">
        <v>142</v>
      </c>
      <c r="I1597" s="60">
        <f>IF(R1597="UP",VLOOKUP($I$1,Änderungen!$F$1:$G$4,2,FALSE),IF(OR(ISERROR(FIND("NOVOS",B1597)),ISERROR(FIND("Design ",B1597))),IF(OR(ISERROR(FIND("thanos EVO",B1597)),ISERROR(FIND("Design ",B1597))),0,96.55),19.35))</f>
        <v>0</v>
      </c>
      <c r="J1597" s="40" t="s">
        <v>1019</v>
      </c>
      <c r="K1597" s="40" t="s">
        <v>1179</v>
      </c>
      <c r="L1597" s="29">
        <f>IF(K1597&lt;&gt;"",IFERROR(VLOOKUP(K1597,Rabattwerte_eintragen!$A$3:$C$24,3,FALSE),0),0)</f>
        <v>0</v>
      </c>
      <c r="M1597" s="58">
        <f>IF(H1597&lt;&gt;"",H1597*(1-L1597)+I1597*(1-VLOOKUP("A1",Rabattwerte_eintragen!$A$3:$C$26,3,FALSE)),"")</f>
        <v>142</v>
      </c>
      <c r="N1597" s="40"/>
      <c r="O1597" s="39" t="str">
        <f t="shared" si="28"/>
        <v>Artikel online anzeigen</v>
      </c>
      <c r="P1597" s="44"/>
      <c r="Q1597" s="49" t="s">
        <v>3951</v>
      </c>
      <c r="R1597" s="37"/>
      <c r="S1597" s="55"/>
      <c r="T1597" s="40" t="s">
        <v>1146</v>
      </c>
      <c r="U1597" s="63" t="s">
        <v>5851</v>
      </c>
    </row>
    <row r="1598" spans="1:21" x14ac:dyDescent="0.25">
      <c r="A1598" s="1">
        <v>12245</v>
      </c>
      <c r="B1598" s="46" t="s">
        <v>1972</v>
      </c>
      <c r="C1598" s="46" t="s">
        <v>2228</v>
      </c>
      <c r="D1598" s="46" t="s">
        <v>2324</v>
      </c>
      <c r="E1598" s="47" t="s">
        <v>1011</v>
      </c>
      <c r="F1598" s="47" t="s">
        <v>1128</v>
      </c>
      <c r="G1598" s="47">
        <v>839839</v>
      </c>
      <c r="H1598" s="57">
        <v>203.9</v>
      </c>
      <c r="I1598" s="60">
        <f>IF(R1598="UP",VLOOKUP($I$1,Änderungen!$F$1:$G$4,2,FALSE),IF(OR(ISERROR(FIND("NOVOS",B1598)),ISERROR(FIND("Design ",B1598))),IF(OR(ISERROR(FIND("thanos EVO",B1598)),ISERROR(FIND("Design ",B1598))),0,96.55),19.35))</f>
        <v>0</v>
      </c>
      <c r="J1598" s="40"/>
      <c r="K1598" s="40" t="s">
        <v>1179</v>
      </c>
      <c r="L1598" s="29">
        <f>IF(K1598&lt;&gt;"",IFERROR(VLOOKUP(K1598,Rabattwerte_eintragen!$A$3:$C$24,3,FALSE),0),0)</f>
        <v>0</v>
      </c>
      <c r="M1598" s="58">
        <f>IF(H1598&lt;&gt;"",H1598*(1-L1598)+I1598*(1-VLOOKUP("A1",Rabattwerte_eintragen!$A$3:$C$26,3,FALSE)),"")</f>
        <v>203.9</v>
      </c>
      <c r="N1598" s="40"/>
      <c r="O1598" s="39" t="str">
        <f t="shared" si="28"/>
        <v>Artikel online anzeigen</v>
      </c>
      <c r="P1598" s="44"/>
      <c r="Q1598" s="49" t="s">
        <v>3952</v>
      </c>
      <c r="R1598" s="37"/>
      <c r="S1598" s="55"/>
      <c r="T1598" s="40" t="s">
        <v>1146</v>
      </c>
      <c r="U1598" s="63" t="s">
        <v>5852</v>
      </c>
    </row>
    <row r="1599" spans="1:21" x14ac:dyDescent="0.25">
      <c r="A1599" s="1">
        <v>5253</v>
      </c>
      <c r="B1599" s="46" t="s">
        <v>804</v>
      </c>
      <c r="C1599" s="46" t="s">
        <v>2228</v>
      </c>
      <c r="D1599" s="46" t="s">
        <v>2324</v>
      </c>
      <c r="E1599" s="47" t="s">
        <v>1011</v>
      </c>
      <c r="F1599" s="47" t="s">
        <v>1128</v>
      </c>
      <c r="G1599" s="47">
        <v>659222</v>
      </c>
      <c r="H1599" s="57">
        <v>163.64999999999998</v>
      </c>
      <c r="I1599" s="60">
        <f>IF(R1599="UP",VLOOKUP($I$1,Änderungen!$F$1:$G$4,2,FALSE),IF(OR(ISERROR(FIND("NOVOS",B1599)),ISERROR(FIND("Design ",B1599))),IF(OR(ISERROR(FIND("thanos EVO",B1599)),ISERROR(FIND("Design ",B1599))),0,96.55),19.35))</f>
        <v>0</v>
      </c>
      <c r="J1599" s="40" t="s">
        <v>1019</v>
      </c>
      <c r="K1599" s="40" t="s">
        <v>1179</v>
      </c>
      <c r="L1599" s="29">
        <f>IF(K1599&lt;&gt;"",IFERROR(VLOOKUP(K1599,Rabattwerte_eintragen!$A$3:$C$24,3,FALSE),0),0)</f>
        <v>0</v>
      </c>
      <c r="M1599" s="58">
        <f>IF(H1599&lt;&gt;"",H1599*(1-L1599)+I1599*(1-VLOOKUP("A1",Rabattwerte_eintragen!$A$3:$C$26,3,FALSE)),"")</f>
        <v>163.64999999999998</v>
      </c>
      <c r="N1599" s="40"/>
      <c r="O1599" s="39" t="str">
        <f t="shared" si="28"/>
        <v>Artikel online anzeigen</v>
      </c>
      <c r="P1599" s="44"/>
      <c r="Q1599" s="49" t="s">
        <v>3953</v>
      </c>
      <c r="R1599" s="37"/>
      <c r="S1599" s="55"/>
      <c r="T1599" s="40" t="s">
        <v>1146</v>
      </c>
      <c r="U1599" s="63" t="s">
        <v>5853</v>
      </c>
    </row>
    <row r="1600" spans="1:21" x14ac:dyDescent="0.25">
      <c r="A1600" s="1">
        <v>12244</v>
      </c>
      <c r="B1600" s="46" t="s">
        <v>805</v>
      </c>
      <c r="C1600" s="46" t="s">
        <v>2228</v>
      </c>
      <c r="D1600" s="46" t="s">
        <v>2324</v>
      </c>
      <c r="E1600" s="47" t="s">
        <v>1011</v>
      </c>
      <c r="F1600" s="47" t="s">
        <v>1128</v>
      </c>
      <c r="G1600" s="47">
        <v>837774</v>
      </c>
      <c r="H1600" s="57">
        <v>225.5</v>
      </c>
      <c r="I1600" s="60">
        <f>IF(R1600="UP",VLOOKUP($I$1,Änderungen!$F$1:$G$4,2,FALSE),IF(OR(ISERROR(FIND("NOVOS",B1600)),ISERROR(FIND("Design ",B1600))),IF(OR(ISERROR(FIND("thanos EVO",B1600)),ISERROR(FIND("Design ",B1600))),0,96.55),19.35))</f>
        <v>0</v>
      </c>
      <c r="J1600" s="40"/>
      <c r="K1600" s="40" t="s">
        <v>1179</v>
      </c>
      <c r="L1600" s="29">
        <f>IF(K1600&lt;&gt;"",IFERROR(VLOOKUP(K1600,Rabattwerte_eintragen!$A$3:$C$24,3,FALSE),0),0)</f>
        <v>0</v>
      </c>
      <c r="M1600" s="58">
        <f>IF(H1600&lt;&gt;"",H1600*(1-L1600)+I1600*(1-VLOOKUP("A1",Rabattwerte_eintragen!$A$3:$C$26,3,FALSE)),"")</f>
        <v>225.5</v>
      </c>
      <c r="N1600" s="40"/>
      <c r="O1600" s="39" t="str">
        <f t="shared" si="28"/>
        <v>Artikel online anzeigen</v>
      </c>
      <c r="P1600" s="44"/>
      <c r="Q1600" s="49" t="s">
        <v>3954</v>
      </c>
      <c r="R1600" s="37"/>
      <c r="S1600" s="55"/>
      <c r="T1600" s="40" t="s">
        <v>1146</v>
      </c>
      <c r="U1600" s="63" t="s">
        <v>5854</v>
      </c>
    </row>
    <row r="1601" spans="1:21" x14ac:dyDescent="0.25">
      <c r="A1601" s="1">
        <v>5244</v>
      </c>
      <c r="B1601" s="46" t="s">
        <v>808</v>
      </c>
      <c r="C1601" s="46" t="s">
        <v>2229</v>
      </c>
      <c r="D1601" s="46" t="s">
        <v>808</v>
      </c>
      <c r="E1601" s="47" t="s">
        <v>1011</v>
      </c>
      <c r="F1601" s="47" t="s">
        <v>1129</v>
      </c>
      <c r="G1601" s="47">
        <v>659253</v>
      </c>
      <c r="H1601" s="57">
        <v>132.15</v>
      </c>
      <c r="I1601" s="60">
        <f>IF(R1601="UP",VLOOKUP($I$1,Änderungen!$F$1:$G$4,2,FALSE),IF(OR(ISERROR(FIND("NOVOS",B1601)),ISERROR(FIND("Design ",B1601))),IF(OR(ISERROR(FIND("thanos EVO",B1601)),ISERROR(FIND("Design ",B1601))),0,96.55),19.35))</f>
        <v>0</v>
      </c>
      <c r="J1601" s="40" t="s">
        <v>1019</v>
      </c>
      <c r="K1601" s="40" t="s">
        <v>1179</v>
      </c>
      <c r="L1601" s="29">
        <f>IF(K1601&lt;&gt;"",IFERROR(VLOOKUP(K1601,Rabattwerte_eintragen!$A$3:$C$24,3,FALSE),0),0)</f>
        <v>0</v>
      </c>
      <c r="M1601" s="58">
        <f>IF(H1601&lt;&gt;"",H1601*(1-L1601)+I1601*(1-VLOOKUP("A1",Rabattwerte_eintragen!$A$3:$C$26,3,FALSE)),"")</f>
        <v>132.15</v>
      </c>
      <c r="N1601" s="40"/>
      <c r="O1601" s="39" t="str">
        <f t="shared" si="28"/>
        <v>Artikel online anzeigen</v>
      </c>
      <c r="P1601" s="44"/>
      <c r="Q1601" s="49" t="s">
        <v>3955</v>
      </c>
      <c r="R1601" s="37"/>
      <c r="S1601" s="55"/>
      <c r="T1601" s="40" t="s">
        <v>1146</v>
      </c>
      <c r="U1601" s="63" t="s">
        <v>5855</v>
      </c>
    </row>
    <row r="1602" spans="1:21" x14ac:dyDescent="0.25">
      <c r="A1602" s="1">
        <v>5245</v>
      </c>
      <c r="B1602" s="46" t="s">
        <v>809</v>
      </c>
      <c r="C1602" s="46" t="s">
        <v>2229</v>
      </c>
      <c r="D1602" s="46" t="s">
        <v>2325</v>
      </c>
      <c r="E1602" s="47" t="s">
        <v>1011</v>
      </c>
      <c r="F1602" s="47" t="s">
        <v>1129</v>
      </c>
      <c r="G1602" s="47">
        <v>765725</v>
      </c>
      <c r="H1602" s="57">
        <v>154.14999999999998</v>
      </c>
      <c r="I1602" s="60">
        <f>IF(R1602="UP",VLOOKUP($I$1,Änderungen!$F$1:$G$4,2,FALSE),IF(OR(ISERROR(FIND("NOVOS",B1602)),ISERROR(FIND("Design ",B1602))),IF(OR(ISERROR(FIND("thanos EVO",B1602)),ISERROR(FIND("Design ",B1602))),0,96.55),19.35))</f>
        <v>0</v>
      </c>
      <c r="J1602" s="40" t="s">
        <v>1019</v>
      </c>
      <c r="K1602" s="40" t="s">
        <v>1179</v>
      </c>
      <c r="L1602" s="29">
        <f>IF(K1602&lt;&gt;"",IFERROR(VLOOKUP(K1602,Rabattwerte_eintragen!$A$3:$C$24,3,FALSE),0),0)</f>
        <v>0</v>
      </c>
      <c r="M1602" s="58">
        <f>IF(H1602&lt;&gt;"",H1602*(1-L1602)+I1602*(1-VLOOKUP("A1",Rabattwerte_eintragen!$A$3:$C$26,3,FALSE)),"")</f>
        <v>154.14999999999998</v>
      </c>
      <c r="N1602" s="40"/>
      <c r="O1602" s="39" t="str">
        <f t="shared" si="28"/>
        <v>Artikel online anzeigen</v>
      </c>
      <c r="P1602" s="44"/>
      <c r="Q1602" s="49" t="s">
        <v>3956</v>
      </c>
      <c r="R1602" s="37"/>
      <c r="S1602" s="55"/>
      <c r="T1602" s="40" t="s">
        <v>1146</v>
      </c>
      <c r="U1602" s="63" t="s">
        <v>5856</v>
      </c>
    </row>
    <row r="1603" spans="1:21" x14ac:dyDescent="0.25">
      <c r="A1603" s="1">
        <v>10644</v>
      </c>
      <c r="B1603" s="46" t="s">
        <v>1049</v>
      </c>
      <c r="C1603" s="46" t="s">
        <v>2229</v>
      </c>
      <c r="D1603" s="46" t="s">
        <v>2325</v>
      </c>
      <c r="E1603" s="47" t="s">
        <v>1011</v>
      </c>
      <c r="F1603" s="47" t="s">
        <v>1129</v>
      </c>
      <c r="G1603" s="47">
        <v>798136</v>
      </c>
      <c r="H1603" s="57">
        <v>204.9</v>
      </c>
      <c r="I1603" s="60">
        <f>IF(R1603="UP",VLOOKUP($I$1,Änderungen!$F$1:$G$4,2,FALSE),IF(OR(ISERROR(FIND("NOVOS",B1603)),ISERROR(FIND("Design ",B1603))),IF(OR(ISERROR(FIND("thanos EVO",B1603)),ISERROR(FIND("Design ",B1603))),0,96.55),19.35))</f>
        <v>0</v>
      </c>
      <c r="J1603" s="40"/>
      <c r="K1603" s="40" t="s">
        <v>1190</v>
      </c>
      <c r="L1603" s="29">
        <f>IF(K1603&lt;&gt;"",IFERROR(VLOOKUP(K1603,Rabattwerte_eintragen!$A$3:$C$24,3,FALSE),0),0)</f>
        <v>0</v>
      </c>
      <c r="M1603" s="58">
        <f>IF(H1603&lt;&gt;"",H1603*(1-L1603)+I1603*(1-VLOOKUP("A1",Rabattwerte_eintragen!$A$3:$C$26,3,FALSE)),"")</f>
        <v>204.9</v>
      </c>
      <c r="N1603" s="40"/>
      <c r="O1603" s="39" t="str">
        <f t="shared" si="28"/>
        <v>Artikel online anzeigen</v>
      </c>
      <c r="P1603" s="44"/>
      <c r="Q1603" s="49" t="s">
        <v>3957</v>
      </c>
      <c r="R1603" s="37"/>
      <c r="S1603" s="55"/>
      <c r="T1603" s="40" t="s">
        <v>1144</v>
      </c>
      <c r="U1603" s="63" t="s">
        <v>5857</v>
      </c>
    </row>
    <row r="1604" spans="1:21" x14ac:dyDescent="0.25">
      <c r="A1604" s="1">
        <v>9274</v>
      </c>
      <c r="B1604" s="46" t="s">
        <v>810</v>
      </c>
      <c r="C1604" s="46" t="s">
        <v>2229</v>
      </c>
      <c r="D1604" s="46" t="s">
        <v>2326</v>
      </c>
      <c r="E1604" s="47" t="s">
        <v>1011</v>
      </c>
      <c r="F1604" s="47" t="s">
        <v>1129</v>
      </c>
      <c r="G1604" s="47">
        <v>819749</v>
      </c>
      <c r="H1604" s="57">
        <v>202.5</v>
      </c>
      <c r="I1604" s="60">
        <f>IF(R1604="UP",VLOOKUP($I$1,Änderungen!$F$1:$G$4,2,FALSE),IF(OR(ISERROR(FIND("NOVOS",B1604)),ISERROR(FIND("Design ",B1604))),IF(OR(ISERROR(FIND("thanos EVO",B1604)),ISERROR(FIND("Design ",B1604))),0,96.55),19.35))</f>
        <v>0</v>
      </c>
      <c r="J1604" s="40" t="s">
        <v>1019</v>
      </c>
      <c r="K1604" s="40" t="s">
        <v>1179</v>
      </c>
      <c r="L1604" s="29">
        <f>IF(K1604&lt;&gt;"",IFERROR(VLOOKUP(K1604,Rabattwerte_eintragen!$A$3:$C$24,3,FALSE),0),0)</f>
        <v>0</v>
      </c>
      <c r="M1604" s="58">
        <f>IF(H1604&lt;&gt;"",H1604*(1-L1604)+I1604*(1-VLOOKUP("A1",Rabattwerte_eintragen!$A$3:$C$26,3,FALSE)),"")</f>
        <v>202.5</v>
      </c>
      <c r="N1604" s="40"/>
      <c r="O1604" s="39" t="str">
        <f t="shared" si="28"/>
        <v>Artikel online anzeigen</v>
      </c>
      <c r="P1604" s="44"/>
      <c r="Q1604" s="49" t="s">
        <v>3958</v>
      </c>
      <c r="R1604" s="37"/>
      <c r="S1604" s="55"/>
      <c r="T1604" s="40" t="s">
        <v>1146</v>
      </c>
      <c r="U1604" s="63" t="s">
        <v>5858</v>
      </c>
    </row>
    <row r="1605" spans="1:21" x14ac:dyDescent="0.25">
      <c r="A1605" s="1">
        <v>9275</v>
      </c>
      <c r="B1605" s="46" t="s">
        <v>811</v>
      </c>
      <c r="C1605" s="46" t="s">
        <v>2229</v>
      </c>
      <c r="D1605" s="46" t="s">
        <v>2326</v>
      </c>
      <c r="E1605" s="47" t="s">
        <v>1011</v>
      </c>
      <c r="F1605" s="47" t="s">
        <v>1129</v>
      </c>
      <c r="G1605" s="47">
        <v>819770</v>
      </c>
      <c r="H1605" s="57">
        <v>239.25</v>
      </c>
      <c r="I1605" s="60">
        <f>IF(R1605="UP",VLOOKUP($I$1,Änderungen!$F$1:$G$4,2,FALSE),IF(OR(ISERROR(FIND("NOVOS",B1605)),ISERROR(FIND("Design ",B1605))),IF(OR(ISERROR(FIND("thanos EVO",B1605)),ISERROR(FIND("Design ",B1605))),0,96.55),19.35))</f>
        <v>0</v>
      </c>
      <c r="J1605" s="40" t="s">
        <v>1019</v>
      </c>
      <c r="K1605" s="40" t="s">
        <v>1179</v>
      </c>
      <c r="L1605" s="29">
        <f>IF(K1605&lt;&gt;"",IFERROR(VLOOKUP(K1605,Rabattwerte_eintragen!$A$3:$C$24,3,FALSE),0),0)</f>
        <v>0</v>
      </c>
      <c r="M1605" s="58">
        <f>IF(H1605&lt;&gt;"",H1605*(1-L1605)+I1605*(1-VLOOKUP("A1",Rabattwerte_eintragen!$A$3:$C$26,3,FALSE)),"")</f>
        <v>239.25</v>
      </c>
      <c r="N1605" s="40"/>
      <c r="O1605" s="39" t="str">
        <f t="shared" si="28"/>
        <v>Artikel online anzeigen</v>
      </c>
      <c r="P1605" s="44"/>
      <c r="Q1605" s="49" t="s">
        <v>3959</v>
      </c>
      <c r="R1605" s="37"/>
      <c r="S1605" s="55"/>
      <c r="T1605" s="40" t="s">
        <v>1146</v>
      </c>
      <c r="U1605" s="63" t="s">
        <v>5858</v>
      </c>
    </row>
    <row r="1606" spans="1:21" x14ac:dyDescent="0.25">
      <c r="A1606" s="1">
        <v>12228</v>
      </c>
      <c r="B1606" s="46" t="s">
        <v>1204</v>
      </c>
      <c r="C1606" s="46" t="s">
        <v>2229</v>
      </c>
      <c r="D1606" s="46" t="s">
        <v>2326</v>
      </c>
      <c r="E1606" s="47" t="s">
        <v>1011</v>
      </c>
      <c r="F1606" s="47" t="s">
        <v>1129</v>
      </c>
      <c r="G1606" s="47">
        <v>819732</v>
      </c>
      <c r="H1606" s="57">
        <v>300.5</v>
      </c>
      <c r="I1606" s="60">
        <f>IF(R1606="UP",VLOOKUP($I$1,Änderungen!$F$1:$G$4,2,FALSE),IF(OR(ISERROR(FIND("NOVOS",B1606)),ISERROR(FIND("Design ",B1606))),IF(OR(ISERROR(FIND("thanos EVO",B1606)),ISERROR(FIND("Design ",B1606))),0,96.55),19.35))</f>
        <v>0</v>
      </c>
      <c r="J1606" s="40"/>
      <c r="K1606" s="40" t="s">
        <v>1179</v>
      </c>
      <c r="L1606" s="29">
        <f>IF(K1606&lt;&gt;"",IFERROR(VLOOKUP(K1606,Rabattwerte_eintragen!$A$3:$C$24,3,FALSE),0),0)</f>
        <v>0</v>
      </c>
      <c r="M1606" s="58">
        <f>IF(H1606&lt;&gt;"",H1606*(1-L1606)+I1606*(1-VLOOKUP("A1",Rabattwerte_eintragen!$A$3:$C$26,3,FALSE)),"")</f>
        <v>300.5</v>
      </c>
      <c r="N1606" s="40"/>
      <c r="O1606" s="39" t="str">
        <f t="shared" si="28"/>
        <v>Artikel online anzeigen</v>
      </c>
      <c r="P1606" s="44"/>
      <c r="Q1606" s="49" t="s">
        <v>3960</v>
      </c>
      <c r="R1606" s="37"/>
      <c r="S1606" s="55"/>
      <c r="T1606" s="40" t="s">
        <v>1146</v>
      </c>
      <c r="U1606" s="63" t="s">
        <v>5858</v>
      </c>
    </row>
    <row r="1607" spans="1:21" x14ac:dyDescent="0.25">
      <c r="A1607" s="1">
        <v>10681</v>
      </c>
      <c r="B1607" s="46" t="s">
        <v>1063</v>
      </c>
      <c r="C1607" s="46" t="s">
        <v>2229</v>
      </c>
      <c r="D1607" s="46" t="s">
        <v>2326</v>
      </c>
      <c r="E1607" s="47" t="s">
        <v>1011</v>
      </c>
      <c r="F1607" s="47" t="s">
        <v>1129</v>
      </c>
      <c r="G1607" s="47">
        <v>819756</v>
      </c>
      <c r="H1607" s="57">
        <v>423</v>
      </c>
      <c r="I1607" s="60">
        <f>IF(R1607="UP",VLOOKUP($I$1,Änderungen!$F$1:$G$4,2,FALSE),IF(OR(ISERROR(FIND("NOVOS",B1607)),ISERROR(FIND("Design ",B1607))),IF(OR(ISERROR(FIND("thanos EVO",B1607)),ISERROR(FIND("Design ",B1607))),0,96.55),19.35))</f>
        <v>0</v>
      </c>
      <c r="J1607" s="40"/>
      <c r="K1607" s="40" t="s">
        <v>1179</v>
      </c>
      <c r="L1607" s="29">
        <f>IF(K1607&lt;&gt;"",IFERROR(VLOOKUP(K1607,Rabattwerte_eintragen!$A$3:$C$24,3,FALSE),0),0)</f>
        <v>0</v>
      </c>
      <c r="M1607" s="58">
        <f>IF(H1607&lt;&gt;"",H1607*(1-L1607)+I1607*(1-VLOOKUP("A1",Rabattwerte_eintragen!$A$3:$C$26,3,FALSE)),"")</f>
        <v>423</v>
      </c>
      <c r="N1607" s="40"/>
      <c r="O1607" s="39" t="str">
        <f t="shared" si="28"/>
        <v>Artikel online anzeigen</v>
      </c>
      <c r="P1607" s="44"/>
      <c r="Q1607" s="49" t="s">
        <v>3961</v>
      </c>
      <c r="R1607" s="37"/>
      <c r="S1607" s="55"/>
      <c r="T1607" s="40" t="s">
        <v>1146</v>
      </c>
      <c r="U1607" s="63" t="s">
        <v>5858</v>
      </c>
    </row>
    <row r="1608" spans="1:21" x14ac:dyDescent="0.25">
      <c r="A1608" s="1">
        <v>10682</v>
      </c>
      <c r="B1608" s="46" t="s">
        <v>1064</v>
      </c>
      <c r="C1608" s="46" t="s">
        <v>2229</v>
      </c>
      <c r="D1608" s="46" t="s">
        <v>2326</v>
      </c>
      <c r="E1608" s="47" t="s">
        <v>1011</v>
      </c>
      <c r="F1608" s="47" t="s">
        <v>1129</v>
      </c>
      <c r="G1608" s="47">
        <v>819763</v>
      </c>
      <c r="H1608" s="57">
        <v>545.5</v>
      </c>
      <c r="I1608" s="60">
        <f>IF(R1608="UP",VLOOKUP($I$1,Änderungen!$F$1:$G$4,2,FALSE),IF(OR(ISERROR(FIND("NOVOS",B1608)),ISERROR(FIND("Design ",B1608))),IF(OR(ISERROR(FIND("thanos EVO",B1608)),ISERROR(FIND("Design ",B1608))),0,96.55),19.35))</f>
        <v>0</v>
      </c>
      <c r="J1608" s="40"/>
      <c r="K1608" s="40" t="s">
        <v>1179</v>
      </c>
      <c r="L1608" s="29">
        <f>IF(K1608&lt;&gt;"",IFERROR(VLOOKUP(K1608,Rabattwerte_eintragen!$A$3:$C$24,3,FALSE),0),0)</f>
        <v>0</v>
      </c>
      <c r="M1608" s="58">
        <f>IF(H1608&lt;&gt;"",H1608*(1-L1608)+I1608*(1-VLOOKUP("A1",Rabattwerte_eintragen!$A$3:$C$26,3,FALSE)),"")</f>
        <v>545.5</v>
      </c>
      <c r="N1608" s="40"/>
      <c r="O1608" s="39" t="str">
        <f t="shared" si="28"/>
        <v>Artikel online anzeigen</v>
      </c>
      <c r="P1608" s="44"/>
      <c r="Q1608" s="49" t="s">
        <v>3962</v>
      </c>
      <c r="R1608" s="37"/>
      <c r="S1608" s="55"/>
      <c r="T1608" s="40" t="s">
        <v>1146</v>
      </c>
      <c r="U1608" s="63" t="s">
        <v>5858</v>
      </c>
    </row>
    <row r="1609" spans="1:21" x14ac:dyDescent="0.25">
      <c r="A1609" s="1">
        <v>10645</v>
      </c>
      <c r="B1609" s="46" t="s">
        <v>1050</v>
      </c>
      <c r="C1609" s="46" t="s">
        <v>2229</v>
      </c>
      <c r="D1609" s="46" t="s">
        <v>2326</v>
      </c>
      <c r="E1609" s="47" t="s">
        <v>1011</v>
      </c>
      <c r="F1609" s="47" t="s">
        <v>1129</v>
      </c>
      <c r="G1609" s="47">
        <v>798143</v>
      </c>
      <c r="H1609" s="57">
        <v>263.5</v>
      </c>
      <c r="I1609" s="60">
        <f>IF(R1609="UP",VLOOKUP($I$1,Änderungen!$F$1:$G$4,2,FALSE),IF(OR(ISERROR(FIND("NOVOS",B1609)),ISERROR(FIND("Design ",B1609))),IF(OR(ISERROR(FIND("thanos EVO",B1609)),ISERROR(FIND("Design ",B1609))),0,96.55),19.35))</f>
        <v>0</v>
      </c>
      <c r="J1609" s="40"/>
      <c r="K1609" s="40" t="s">
        <v>1190</v>
      </c>
      <c r="L1609" s="29">
        <f>IF(K1609&lt;&gt;"",IFERROR(VLOOKUP(K1609,Rabattwerte_eintragen!$A$3:$C$24,3,FALSE),0),0)</f>
        <v>0</v>
      </c>
      <c r="M1609" s="58">
        <f>IF(H1609&lt;&gt;"",H1609*(1-L1609)+I1609*(1-VLOOKUP("A1",Rabattwerte_eintragen!$A$3:$C$26,3,FALSE)),"")</f>
        <v>263.5</v>
      </c>
      <c r="N1609" s="40"/>
      <c r="O1609" s="39" t="str">
        <f t="shared" si="28"/>
        <v>Artikel online anzeigen</v>
      </c>
      <c r="P1609" s="44"/>
      <c r="Q1609" s="49" t="s">
        <v>3963</v>
      </c>
      <c r="R1609" s="37"/>
      <c r="S1609" s="55"/>
      <c r="T1609" s="40" t="s">
        <v>1144</v>
      </c>
      <c r="U1609" s="63" t="s">
        <v>5859</v>
      </c>
    </row>
    <row r="1610" spans="1:21" x14ac:dyDescent="0.25">
      <c r="A1610" s="1">
        <v>10649</v>
      </c>
      <c r="B1610" s="46" t="s">
        <v>1051</v>
      </c>
      <c r="C1610" s="46" t="s">
        <v>2229</v>
      </c>
      <c r="D1610" s="46" t="s">
        <v>2326</v>
      </c>
      <c r="E1610" s="47" t="s">
        <v>1011</v>
      </c>
      <c r="F1610" s="47" t="s">
        <v>1129</v>
      </c>
      <c r="G1610" s="47">
        <v>798150</v>
      </c>
      <c r="H1610" s="57">
        <v>292.89999999999998</v>
      </c>
      <c r="I1610" s="60">
        <f>IF(R1610="UP",VLOOKUP($I$1,Änderungen!$F$1:$G$4,2,FALSE),IF(OR(ISERROR(FIND("NOVOS",B1610)),ISERROR(FIND("Design ",B1610))),IF(OR(ISERROR(FIND("thanos EVO",B1610)),ISERROR(FIND("Design ",B1610))),0,96.55),19.35))</f>
        <v>0</v>
      </c>
      <c r="J1610" s="40"/>
      <c r="K1610" s="40" t="s">
        <v>1190</v>
      </c>
      <c r="L1610" s="29">
        <f>IF(K1610&lt;&gt;"",IFERROR(VLOOKUP(K1610,Rabattwerte_eintragen!$A$3:$C$24,3,FALSE),0),0)</f>
        <v>0</v>
      </c>
      <c r="M1610" s="58">
        <f>IF(H1610&lt;&gt;"",H1610*(1-L1610)+I1610*(1-VLOOKUP("A1",Rabattwerte_eintragen!$A$3:$C$26,3,FALSE)),"")</f>
        <v>292.89999999999998</v>
      </c>
      <c r="N1610" s="40"/>
      <c r="O1610" s="39" t="str">
        <f t="shared" si="28"/>
        <v>Artikel online anzeigen</v>
      </c>
      <c r="P1610" s="44"/>
      <c r="Q1610" s="49" t="s">
        <v>3964</v>
      </c>
      <c r="R1610" s="37"/>
      <c r="S1610" s="55"/>
      <c r="T1610" s="40" t="s">
        <v>1144</v>
      </c>
      <c r="U1610" s="63" t="s">
        <v>5859</v>
      </c>
    </row>
    <row r="1611" spans="1:21" x14ac:dyDescent="0.25">
      <c r="A1611" s="1">
        <v>10650</v>
      </c>
      <c r="B1611" s="46" t="s">
        <v>1052</v>
      </c>
      <c r="C1611" s="46" t="s">
        <v>2229</v>
      </c>
      <c r="D1611" s="46" t="s">
        <v>2326</v>
      </c>
      <c r="E1611" s="47" t="s">
        <v>1011</v>
      </c>
      <c r="F1611" s="47" t="s">
        <v>1129</v>
      </c>
      <c r="G1611" s="47">
        <v>798167</v>
      </c>
      <c r="H1611" s="57">
        <v>439.9</v>
      </c>
      <c r="I1611" s="60">
        <f>IF(R1611="UP",VLOOKUP($I$1,Änderungen!$F$1:$G$4,2,FALSE),IF(OR(ISERROR(FIND("NOVOS",B1611)),ISERROR(FIND("Design ",B1611))),IF(OR(ISERROR(FIND("thanos EVO",B1611)),ISERROR(FIND("Design ",B1611))),0,96.55),19.35))</f>
        <v>0</v>
      </c>
      <c r="J1611" s="40"/>
      <c r="K1611" s="40" t="s">
        <v>1190</v>
      </c>
      <c r="L1611" s="29">
        <f>IF(K1611&lt;&gt;"",IFERROR(VLOOKUP(K1611,Rabattwerte_eintragen!$A$3:$C$24,3,FALSE),0),0)</f>
        <v>0</v>
      </c>
      <c r="M1611" s="58">
        <f>IF(H1611&lt;&gt;"",H1611*(1-L1611)+I1611*(1-VLOOKUP("A1",Rabattwerte_eintragen!$A$3:$C$26,3,FALSE)),"")</f>
        <v>439.9</v>
      </c>
      <c r="N1611" s="40"/>
      <c r="O1611" s="39" t="str">
        <f t="shared" si="28"/>
        <v>Artikel online anzeigen</v>
      </c>
      <c r="P1611" s="44"/>
      <c r="Q1611" s="49" t="s">
        <v>3965</v>
      </c>
      <c r="R1611" s="37"/>
      <c r="S1611" s="55"/>
      <c r="T1611" s="40" t="s">
        <v>1144</v>
      </c>
      <c r="U1611" s="63" t="s">
        <v>5859</v>
      </c>
    </row>
    <row r="1612" spans="1:21" x14ac:dyDescent="0.25">
      <c r="A1612" s="1">
        <v>10651</v>
      </c>
      <c r="B1612" s="46" t="s">
        <v>1053</v>
      </c>
      <c r="C1612" s="46" t="s">
        <v>2229</v>
      </c>
      <c r="D1612" s="46" t="s">
        <v>2326</v>
      </c>
      <c r="E1612" s="47" t="s">
        <v>1011</v>
      </c>
      <c r="F1612" s="47" t="s">
        <v>1129</v>
      </c>
      <c r="G1612" s="47">
        <v>798174</v>
      </c>
      <c r="H1612" s="57">
        <v>537.90000000000009</v>
      </c>
      <c r="I1612" s="60">
        <f>IF(R1612="UP",VLOOKUP($I$1,Änderungen!$F$1:$G$4,2,FALSE),IF(OR(ISERROR(FIND("NOVOS",B1612)),ISERROR(FIND("Design ",B1612))),IF(OR(ISERROR(FIND("thanos EVO",B1612)),ISERROR(FIND("Design ",B1612))),0,96.55),19.35))</f>
        <v>0</v>
      </c>
      <c r="J1612" s="40"/>
      <c r="K1612" s="40" t="s">
        <v>1190</v>
      </c>
      <c r="L1612" s="29">
        <f>IF(K1612&lt;&gt;"",IFERROR(VLOOKUP(K1612,Rabattwerte_eintragen!$A$3:$C$24,3,FALSE),0),0)</f>
        <v>0</v>
      </c>
      <c r="M1612" s="58">
        <f>IF(H1612&lt;&gt;"",H1612*(1-L1612)+I1612*(1-VLOOKUP("A1",Rabattwerte_eintragen!$A$3:$C$26,3,FALSE)),"")</f>
        <v>537.90000000000009</v>
      </c>
      <c r="N1612" s="40"/>
      <c r="O1612" s="39" t="str">
        <f t="shared" si="28"/>
        <v>Artikel online anzeigen</v>
      </c>
      <c r="P1612" s="44"/>
      <c r="Q1612" s="49" t="s">
        <v>3966</v>
      </c>
      <c r="R1612" s="37"/>
      <c r="S1612" s="55"/>
      <c r="T1612" s="40" t="s">
        <v>1144</v>
      </c>
      <c r="U1612" s="63" t="s">
        <v>5859</v>
      </c>
    </row>
    <row r="1613" spans="1:21" x14ac:dyDescent="0.25">
      <c r="A1613" s="1">
        <v>8676</v>
      </c>
      <c r="B1613" s="46" t="s">
        <v>794</v>
      </c>
      <c r="C1613" s="46" t="s">
        <v>2230</v>
      </c>
      <c r="D1613" s="46" t="s">
        <v>2327</v>
      </c>
      <c r="E1613" s="47" t="s">
        <v>1011</v>
      </c>
      <c r="F1613" s="47" t="s">
        <v>1012</v>
      </c>
      <c r="G1613" s="47">
        <v>426435</v>
      </c>
      <c r="H1613" s="57">
        <v>131.69999999999999</v>
      </c>
      <c r="I1613" s="60">
        <f>IF(R1613="UP",VLOOKUP($I$1,Änderungen!$F$1:$G$4,2,FALSE),IF(OR(ISERROR(FIND("NOVOS",B1613)),ISERROR(FIND("Design ",B1613))),IF(OR(ISERROR(FIND("thanos EVO",B1613)),ISERROR(FIND("Design ",B1613))),0,96.55),19.35))</f>
        <v>0</v>
      </c>
      <c r="J1613" s="40"/>
      <c r="K1613" s="40" t="s">
        <v>1171</v>
      </c>
      <c r="L1613" s="29">
        <f>IF(K1613&lt;&gt;"",IFERROR(VLOOKUP(K1613,Rabattwerte_eintragen!$A$3:$C$24,3,FALSE),0),0)</f>
        <v>0</v>
      </c>
      <c r="M1613" s="58">
        <f>IF(H1613&lt;&gt;"",H1613*(1-L1613)+I1613*(1-VLOOKUP("A1",Rabattwerte_eintragen!$A$3:$C$26,3,FALSE)),"")</f>
        <v>131.69999999999999</v>
      </c>
      <c r="N1613" s="40"/>
      <c r="O1613" s="39" t="str">
        <f t="shared" si="28"/>
        <v>Artikel online anzeigen</v>
      </c>
      <c r="P1613" s="44"/>
      <c r="Q1613" s="49" t="s">
        <v>3967</v>
      </c>
      <c r="R1613" s="37"/>
      <c r="S1613" s="55"/>
      <c r="T1613" s="40" t="s">
        <v>1145</v>
      </c>
      <c r="U1613" s="63" t="s">
        <v>4799</v>
      </c>
    </row>
    <row r="1614" spans="1:21" x14ac:dyDescent="0.25">
      <c r="A1614" s="1">
        <v>8677</v>
      </c>
      <c r="B1614" s="46" t="s">
        <v>795</v>
      </c>
      <c r="C1614" s="46" t="s">
        <v>2230</v>
      </c>
      <c r="D1614" s="46" t="s">
        <v>2327</v>
      </c>
      <c r="E1614" s="47" t="s">
        <v>1011</v>
      </c>
      <c r="F1614" s="47" t="s">
        <v>1012</v>
      </c>
      <c r="G1614" s="47">
        <v>430371</v>
      </c>
      <c r="H1614" s="57">
        <v>132.44999999999999</v>
      </c>
      <c r="I1614" s="60">
        <f>IF(R1614="UP",VLOOKUP($I$1,Änderungen!$F$1:$G$4,2,FALSE),IF(OR(ISERROR(FIND("NOVOS",B1614)),ISERROR(FIND("Design ",B1614))),IF(OR(ISERROR(FIND("thanos EVO",B1614)),ISERROR(FIND("Design ",B1614))),0,96.55),19.35))</f>
        <v>0</v>
      </c>
      <c r="J1614" s="40" t="s">
        <v>1019</v>
      </c>
      <c r="K1614" s="40" t="s">
        <v>1171</v>
      </c>
      <c r="L1614" s="29">
        <f>IF(K1614&lt;&gt;"",IFERROR(VLOOKUP(K1614,Rabattwerte_eintragen!$A$3:$C$24,3,FALSE),0),0)</f>
        <v>0</v>
      </c>
      <c r="M1614" s="58">
        <f>IF(H1614&lt;&gt;"",H1614*(1-L1614)+I1614*(1-VLOOKUP("A1",Rabattwerte_eintragen!$A$3:$C$26,3,FALSE)),"")</f>
        <v>132.44999999999999</v>
      </c>
      <c r="N1614" s="40"/>
      <c r="O1614" s="39" t="str">
        <f t="shared" ref="O1614:O1677" si="29">IF(Q1614&lt;&gt;"",HYPERLINK(Q1614, "Artikel online anzeigen"),"")</f>
        <v>Artikel online anzeigen</v>
      </c>
      <c r="P1614" s="44"/>
      <c r="Q1614" s="49" t="s">
        <v>3968</v>
      </c>
      <c r="R1614" s="37"/>
      <c r="S1614" s="55"/>
      <c r="T1614" s="40" t="s">
        <v>1145</v>
      </c>
      <c r="U1614" s="63" t="s">
        <v>4799</v>
      </c>
    </row>
    <row r="1615" spans="1:21" x14ac:dyDescent="0.25">
      <c r="A1615" s="1">
        <v>8678</v>
      </c>
      <c r="B1615" s="46" t="s">
        <v>796</v>
      </c>
      <c r="C1615" s="46" t="s">
        <v>2230</v>
      </c>
      <c r="D1615" s="46" t="s">
        <v>2327</v>
      </c>
      <c r="E1615" s="47" t="s">
        <v>1011</v>
      </c>
      <c r="F1615" s="47" t="s">
        <v>1012</v>
      </c>
      <c r="G1615" s="47">
        <v>430395</v>
      </c>
      <c r="H1615" s="57">
        <v>137.5</v>
      </c>
      <c r="I1615" s="60">
        <f>IF(R1615="UP",VLOOKUP($I$1,Änderungen!$F$1:$G$4,2,FALSE),IF(OR(ISERROR(FIND("NOVOS",B1615)),ISERROR(FIND("Design ",B1615))),IF(OR(ISERROR(FIND("thanos EVO",B1615)),ISERROR(FIND("Design ",B1615))),0,96.55),19.35))</f>
        <v>0</v>
      </c>
      <c r="J1615" s="40" t="s">
        <v>1019</v>
      </c>
      <c r="K1615" s="40" t="s">
        <v>1171</v>
      </c>
      <c r="L1615" s="29">
        <f>IF(K1615&lt;&gt;"",IFERROR(VLOOKUP(K1615,Rabattwerte_eintragen!$A$3:$C$24,3,FALSE),0),0)</f>
        <v>0</v>
      </c>
      <c r="M1615" s="58">
        <f>IF(H1615&lt;&gt;"",H1615*(1-L1615)+I1615*(1-VLOOKUP("A1",Rabattwerte_eintragen!$A$3:$C$26,3,FALSE)),"")</f>
        <v>137.5</v>
      </c>
      <c r="N1615" s="40"/>
      <c r="O1615" s="39" t="str">
        <f t="shared" si="29"/>
        <v>Artikel online anzeigen</v>
      </c>
      <c r="P1615" s="44"/>
      <c r="Q1615" s="49" t="s">
        <v>3969</v>
      </c>
      <c r="R1615" s="37"/>
      <c r="S1615" s="55"/>
      <c r="T1615" s="40" t="s">
        <v>1145</v>
      </c>
      <c r="U1615" s="63" t="s">
        <v>4799</v>
      </c>
    </row>
    <row r="1616" spans="1:21" x14ac:dyDescent="0.25">
      <c r="A1616" s="1">
        <v>8679</v>
      </c>
      <c r="B1616" s="46" t="s">
        <v>797</v>
      </c>
      <c r="C1616" s="46" t="s">
        <v>2230</v>
      </c>
      <c r="D1616" s="46" t="s">
        <v>2327</v>
      </c>
      <c r="E1616" s="47" t="s">
        <v>1011</v>
      </c>
      <c r="F1616" s="47" t="s">
        <v>1012</v>
      </c>
      <c r="G1616" s="47">
        <v>541916</v>
      </c>
      <c r="H1616" s="57">
        <v>160.1</v>
      </c>
      <c r="I1616" s="60">
        <f>IF(R1616="UP",VLOOKUP($I$1,Änderungen!$F$1:$G$4,2,FALSE),IF(OR(ISERROR(FIND("NOVOS",B1616)),ISERROR(FIND("Design ",B1616))),IF(OR(ISERROR(FIND("thanos EVO",B1616)),ISERROR(FIND("Design ",B1616))),0,96.55),19.35))</f>
        <v>0</v>
      </c>
      <c r="J1616" s="40" t="s">
        <v>1019</v>
      </c>
      <c r="K1616" s="40" t="s">
        <v>1171</v>
      </c>
      <c r="L1616" s="29">
        <f>IF(K1616&lt;&gt;"",IFERROR(VLOOKUP(K1616,Rabattwerte_eintragen!$A$3:$C$24,3,FALSE),0),0)</f>
        <v>0</v>
      </c>
      <c r="M1616" s="58">
        <f>IF(H1616&lt;&gt;"",H1616*(1-L1616)+I1616*(1-VLOOKUP("A1",Rabattwerte_eintragen!$A$3:$C$26,3,FALSE)),"")</f>
        <v>160.1</v>
      </c>
      <c r="N1616" s="40"/>
      <c r="O1616" s="39" t="str">
        <f t="shared" si="29"/>
        <v>Artikel online anzeigen</v>
      </c>
      <c r="P1616" s="44"/>
      <c r="Q1616" s="49" t="s">
        <v>3970</v>
      </c>
      <c r="R1616" s="37"/>
      <c r="S1616" s="55"/>
      <c r="T1616" s="40" t="s">
        <v>1145</v>
      </c>
      <c r="U1616" s="63" t="s">
        <v>4799</v>
      </c>
    </row>
    <row r="1617" spans="1:21" x14ac:dyDescent="0.25">
      <c r="A1617" s="1">
        <v>8680</v>
      </c>
      <c r="B1617" s="46" t="s">
        <v>798</v>
      </c>
      <c r="C1617" s="46" t="s">
        <v>2230</v>
      </c>
      <c r="D1617" s="46" t="s">
        <v>2327</v>
      </c>
      <c r="E1617" s="47" t="s">
        <v>1011</v>
      </c>
      <c r="F1617" s="47" t="s">
        <v>1012</v>
      </c>
      <c r="G1617" s="47">
        <v>430364</v>
      </c>
      <c r="H1617" s="57">
        <v>157.55000000000001</v>
      </c>
      <c r="I1617" s="60">
        <f>IF(R1617="UP",VLOOKUP($I$1,Änderungen!$F$1:$G$4,2,FALSE),IF(OR(ISERROR(FIND("NOVOS",B1617)),ISERROR(FIND("Design ",B1617))),IF(OR(ISERROR(FIND("thanos EVO",B1617)),ISERROR(FIND("Design ",B1617))),0,96.55),19.35))</f>
        <v>0</v>
      </c>
      <c r="J1617" s="40"/>
      <c r="K1617" s="40" t="s">
        <v>1171</v>
      </c>
      <c r="L1617" s="29">
        <f>IF(K1617&lt;&gt;"",IFERROR(VLOOKUP(K1617,Rabattwerte_eintragen!$A$3:$C$24,3,FALSE),0),0)</f>
        <v>0</v>
      </c>
      <c r="M1617" s="58">
        <f>IF(H1617&lt;&gt;"",H1617*(1-L1617)+I1617*(1-VLOOKUP("A1",Rabattwerte_eintragen!$A$3:$C$26,3,FALSE)),"")</f>
        <v>157.55000000000001</v>
      </c>
      <c r="N1617" s="40"/>
      <c r="O1617" s="39" t="str">
        <f t="shared" si="29"/>
        <v>Artikel online anzeigen</v>
      </c>
      <c r="P1617" s="44"/>
      <c r="Q1617" s="49" t="s">
        <v>3971</v>
      </c>
      <c r="R1617" s="37"/>
      <c r="S1617" s="55"/>
      <c r="T1617" s="40" t="s">
        <v>1145</v>
      </c>
      <c r="U1617" s="63" t="s">
        <v>4799</v>
      </c>
    </row>
    <row r="1618" spans="1:21" x14ac:dyDescent="0.25">
      <c r="A1618" s="1">
        <v>8681</v>
      </c>
      <c r="B1618" s="46" t="s">
        <v>799</v>
      </c>
      <c r="C1618" s="46" t="s">
        <v>2230</v>
      </c>
      <c r="D1618" s="46" t="s">
        <v>2327</v>
      </c>
      <c r="E1618" s="47" t="s">
        <v>1011</v>
      </c>
      <c r="F1618" s="47" t="s">
        <v>1012</v>
      </c>
      <c r="G1618" s="47">
        <v>430388</v>
      </c>
      <c r="H1618" s="57">
        <v>164.7</v>
      </c>
      <c r="I1618" s="60">
        <f>IF(R1618="UP",VLOOKUP($I$1,Änderungen!$F$1:$G$4,2,FALSE),IF(OR(ISERROR(FIND("NOVOS",B1618)),ISERROR(FIND("Design ",B1618))),IF(OR(ISERROR(FIND("thanos EVO",B1618)),ISERROR(FIND("Design ",B1618))),0,96.55),19.35))</f>
        <v>0</v>
      </c>
      <c r="J1618" s="40"/>
      <c r="K1618" s="40" t="s">
        <v>1171</v>
      </c>
      <c r="L1618" s="29">
        <f>IF(K1618&lt;&gt;"",IFERROR(VLOOKUP(K1618,Rabattwerte_eintragen!$A$3:$C$24,3,FALSE),0),0)</f>
        <v>0</v>
      </c>
      <c r="M1618" s="58">
        <f>IF(H1618&lt;&gt;"",H1618*(1-L1618)+I1618*(1-VLOOKUP("A1",Rabattwerte_eintragen!$A$3:$C$26,3,FALSE)),"")</f>
        <v>164.7</v>
      </c>
      <c r="N1618" s="40"/>
      <c r="O1618" s="39" t="str">
        <f t="shared" si="29"/>
        <v>Artikel online anzeigen</v>
      </c>
      <c r="P1618" s="44"/>
      <c r="Q1618" s="49" t="s">
        <v>3972</v>
      </c>
      <c r="R1618" s="37"/>
      <c r="S1618" s="55"/>
      <c r="T1618" s="40" t="s">
        <v>1145</v>
      </c>
      <c r="U1618" s="63" t="s">
        <v>4800</v>
      </c>
    </row>
    <row r="1619" spans="1:21" x14ac:dyDescent="0.25">
      <c r="A1619" s="1">
        <v>8682</v>
      </c>
      <c r="B1619" s="46" t="s">
        <v>800</v>
      </c>
      <c r="C1619" s="46" t="s">
        <v>2230</v>
      </c>
      <c r="D1619" s="46" t="s">
        <v>2327</v>
      </c>
      <c r="E1619" s="47" t="s">
        <v>1011</v>
      </c>
      <c r="F1619" s="47" t="s">
        <v>1012</v>
      </c>
      <c r="G1619" s="47">
        <v>430401</v>
      </c>
      <c r="H1619" s="57">
        <v>169.6</v>
      </c>
      <c r="I1619" s="60">
        <f>IF(R1619="UP",VLOOKUP($I$1,Änderungen!$F$1:$G$4,2,FALSE),IF(OR(ISERROR(FIND("NOVOS",B1619)),ISERROR(FIND("Design ",B1619))),IF(OR(ISERROR(FIND("thanos EVO",B1619)),ISERROR(FIND("Design ",B1619))),0,96.55),19.35))</f>
        <v>0</v>
      </c>
      <c r="J1619" s="40"/>
      <c r="K1619" s="40" t="s">
        <v>1171</v>
      </c>
      <c r="L1619" s="29">
        <f>IF(K1619&lt;&gt;"",IFERROR(VLOOKUP(K1619,Rabattwerte_eintragen!$A$3:$C$24,3,FALSE),0),0)</f>
        <v>0</v>
      </c>
      <c r="M1619" s="58">
        <f>IF(H1619&lt;&gt;"",H1619*(1-L1619)+I1619*(1-VLOOKUP("A1",Rabattwerte_eintragen!$A$3:$C$26,3,FALSE)),"")</f>
        <v>169.6</v>
      </c>
      <c r="N1619" s="40"/>
      <c r="O1619" s="39" t="str">
        <f t="shared" si="29"/>
        <v>Artikel online anzeigen</v>
      </c>
      <c r="P1619" s="44"/>
      <c r="Q1619" s="49" t="s">
        <v>3973</v>
      </c>
      <c r="R1619" s="37"/>
      <c r="S1619" s="55"/>
      <c r="T1619" s="40" t="s">
        <v>1145</v>
      </c>
      <c r="U1619" s="63" t="s">
        <v>4800</v>
      </c>
    </row>
    <row r="1620" spans="1:21" x14ac:dyDescent="0.25">
      <c r="A1620" s="1">
        <v>8683</v>
      </c>
      <c r="B1620" s="46" t="s">
        <v>801</v>
      </c>
      <c r="C1620" s="46" t="s">
        <v>2230</v>
      </c>
      <c r="D1620" s="46" t="s">
        <v>2327</v>
      </c>
      <c r="E1620" s="47" t="s">
        <v>1011</v>
      </c>
      <c r="F1620" s="47" t="s">
        <v>1012</v>
      </c>
      <c r="G1620" s="47">
        <v>656061</v>
      </c>
      <c r="H1620" s="57">
        <v>206.4</v>
      </c>
      <c r="I1620" s="60">
        <f>IF(R1620="UP",VLOOKUP($I$1,Änderungen!$F$1:$G$4,2,FALSE),IF(OR(ISERROR(FIND("NOVOS",B1620)),ISERROR(FIND("Design ",B1620))),IF(OR(ISERROR(FIND("thanos EVO",B1620)),ISERROR(FIND("Design ",B1620))),0,96.55),19.35))</f>
        <v>0</v>
      </c>
      <c r="J1620" s="40"/>
      <c r="K1620" s="40" t="s">
        <v>1171</v>
      </c>
      <c r="L1620" s="29">
        <f>IF(K1620&lt;&gt;"",IFERROR(VLOOKUP(K1620,Rabattwerte_eintragen!$A$3:$C$24,3,FALSE),0),0)</f>
        <v>0</v>
      </c>
      <c r="M1620" s="58">
        <f>IF(H1620&lt;&gt;"",H1620*(1-L1620)+I1620*(1-VLOOKUP("A1",Rabattwerte_eintragen!$A$3:$C$26,3,FALSE)),"")</f>
        <v>206.4</v>
      </c>
      <c r="N1620" s="40"/>
      <c r="O1620" s="39" t="str">
        <f t="shared" si="29"/>
        <v>Artikel online anzeigen</v>
      </c>
      <c r="P1620" s="44"/>
      <c r="Q1620" s="49" t="s">
        <v>3974</v>
      </c>
      <c r="R1620" s="37"/>
      <c r="S1620" s="55"/>
      <c r="T1620" s="40" t="s">
        <v>1145</v>
      </c>
      <c r="U1620" s="63" t="s">
        <v>4800</v>
      </c>
    </row>
    <row r="1621" spans="1:21" x14ac:dyDescent="0.25">
      <c r="A1621" s="1">
        <v>8702</v>
      </c>
      <c r="B1621" s="46" t="s">
        <v>802</v>
      </c>
      <c r="C1621" s="46" t="s">
        <v>2230</v>
      </c>
      <c r="D1621" s="46" t="s">
        <v>802</v>
      </c>
      <c r="E1621" s="47" t="s">
        <v>1011</v>
      </c>
      <c r="F1621" s="47" t="s">
        <v>1012</v>
      </c>
      <c r="G1621" s="47">
        <v>667203</v>
      </c>
      <c r="H1621" s="57">
        <v>222.89999999999998</v>
      </c>
      <c r="I1621" s="60">
        <f>IF(R1621="UP",VLOOKUP($I$1,Änderungen!$F$1:$G$4,2,FALSE),IF(OR(ISERROR(FIND("NOVOS",B1621)),ISERROR(FIND("Design ",B1621))),IF(OR(ISERROR(FIND("thanos EVO",B1621)),ISERROR(FIND("Design ",B1621))),0,96.55),19.35))</f>
        <v>0</v>
      </c>
      <c r="J1621" s="40"/>
      <c r="K1621" s="40" t="s">
        <v>1171</v>
      </c>
      <c r="L1621" s="29">
        <f>IF(K1621&lt;&gt;"",IFERROR(VLOOKUP(K1621,Rabattwerte_eintragen!$A$3:$C$24,3,FALSE),0),0)</f>
        <v>0</v>
      </c>
      <c r="M1621" s="58">
        <f>IF(H1621&lt;&gt;"",H1621*(1-L1621)+I1621*(1-VLOOKUP("A1",Rabattwerte_eintragen!$A$3:$C$26,3,FALSE)),"")</f>
        <v>222.89999999999998</v>
      </c>
      <c r="N1621" s="40"/>
      <c r="O1621" s="39" t="str">
        <f t="shared" si="29"/>
        <v>Artikel online anzeigen</v>
      </c>
      <c r="P1621" s="44"/>
      <c r="Q1621" s="49" t="s">
        <v>3975</v>
      </c>
      <c r="R1621" s="37"/>
      <c r="S1621" s="55"/>
      <c r="T1621" s="40" t="s">
        <v>1145</v>
      </c>
      <c r="U1621" s="63" t="s">
        <v>5860</v>
      </c>
    </row>
    <row r="1622" spans="1:21" x14ac:dyDescent="0.25">
      <c r="A1622" s="1">
        <v>4829</v>
      </c>
      <c r="B1622" s="46" t="s">
        <v>812</v>
      </c>
      <c r="C1622" s="46" t="s">
        <v>2231</v>
      </c>
      <c r="D1622" s="46" t="s">
        <v>2328</v>
      </c>
      <c r="E1622" s="47" t="s">
        <v>1130</v>
      </c>
      <c r="F1622" s="47" t="s">
        <v>1131</v>
      </c>
      <c r="G1622" s="47">
        <v>659321</v>
      </c>
      <c r="H1622" s="57">
        <v>229.75</v>
      </c>
      <c r="I1622" s="60">
        <f>IF(R1622="UP",VLOOKUP($I$1,Änderungen!$F$1:$G$4,2,FALSE),IF(OR(ISERROR(FIND("NOVOS",B1622)),ISERROR(FIND("Design ",B1622))),IF(OR(ISERROR(FIND("thanos EVO",B1622)),ISERROR(FIND("Design ",B1622))),0,96.55),19.35))</f>
        <v>0</v>
      </c>
      <c r="J1622" s="40" t="s">
        <v>1019</v>
      </c>
      <c r="K1622" s="40" t="s">
        <v>1183</v>
      </c>
      <c r="L1622" s="29">
        <f>IF(K1622&lt;&gt;"",IFERROR(VLOOKUP(K1622,Rabattwerte_eintragen!$A$3:$C$24,3,FALSE),0),0)</f>
        <v>0</v>
      </c>
      <c r="M1622" s="58">
        <f>IF(H1622&lt;&gt;"",H1622*(1-L1622)+I1622*(1-VLOOKUP("A1",Rabattwerte_eintragen!$A$3:$C$26,3,FALSE)),"")</f>
        <v>229.75</v>
      </c>
      <c r="N1622" s="40"/>
      <c r="O1622" s="39" t="str">
        <f t="shared" si="29"/>
        <v>Artikel online anzeigen</v>
      </c>
      <c r="P1622" s="44"/>
      <c r="Q1622" s="49" t="s">
        <v>3976</v>
      </c>
      <c r="R1622" s="37"/>
      <c r="S1622" s="55"/>
      <c r="T1622" s="40" t="s">
        <v>1149</v>
      </c>
      <c r="U1622" s="63" t="s">
        <v>5861</v>
      </c>
    </row>
    <row r="1623" spans="1:21" x14ac:dyDescent="0.25">
      <c r="A1623" s="1">
        <v>4830</v>
      </c>
      <c r="B1623" s="46" t="s">
        <v>813</v>
      </c>
      <c r="C1623" s="46" t="s">
        <v>2231</v>
      </c>
      <c r="D1623" s="46" t="s">
        <v>2328</v>
      </c>
      <c r="E1623" s="47" t="s">
        <v>1130</v>
      </c>
      <c r="F1623" s="47" t="s">
        <v>1131</v>
      </c>
      <c r="G1623" s="47">
        <v>659369</v>
      </c>
      <c r="H1623" s="57">
        <v>229.75</v>
      </c>
      <c r="I1623" s="60">
        <f>IF(R1623="UP",VLOOKUP($I$1,Änderungen!$F$1:$G$4,2,FALSE),IF(OR(ISERROR(FIND("NOVOS",B1623)),ISERROR(FIND("Design ",B1623))),IF(OR(ISERROR(FIND("thanos EVO",B1623)),ISERROR(FIND("Design ",B1623))),0,96.55),19.35))</f>
        <v>0</v>
      </c>
      <c r="J1623" s="40" t="s">
        <v>1019</v>
      </c>
      <c r="K1623" s="40" t="s">
        <v>1183</v>
      </c>
      <c r="L1623" s="29">
        <f>IF(K1623&lt;&gt;"",IFERROR(VLOOKUP(K1623,Rabattwerte_eintragen!$A$3:$C$24,3,FALSE),0),0)</f>
        <v>0</v>
      </c>
      <c r="M1623" s="58">
        <f>IF(H1623&lt;&gt;"",H1623*(1-L1623)+I1623*(1-VLOOKUP("A1",Rabattwerte_eintragen!$A$3:$C$26,3,FALSE)),"")</f>
        <v>229.75</v>
      </c>
      <c r="N1623" s="40"/>
      <c r="O1623" s="39" t="str">
        <f t="shared" si="29"/>
        <v>Artikel online anzeigen</v>
      </c>
      <c r="P1623" s="44"/>
      <c r="Q1623" s="49" t="s">
        <v>3977</v>
      </c>
      <c r="R1623" s="37"/>
      <c r="S1623" s="55"/>
      <c r="T1623" s="40" t="s">
        <v>1149</v>
      </c>
      <c r="U1623" s="63" t="s">
        <v>5862</v>
      </c>
    </row>
    <row r="1624" spans="1:21" x14ac:dyDescent="0.25">
      <c r="A1624" s="1">
        <v>4831</v>
      </c>
      <c r="B1624" s="46" t="s">
        <v>814</v>
      </c>
      <c r="C1624" s="46" t="s">
        <v>2231</v>
      </c>
      <c r="D1624" s="46" t="s">
        <v>2328</v>
      </c>
      <c r="E1624" s="47" t="s">
        <v>1130</v>
      </c>
      <c r="F1624" s="47" t="s">
        <v>1131</v>
      </c>
      <c r="G1624" s="47">
        <v>659376</v>
      </c>
      <c r="H1624" s="57">
        <v>229.75</v>
      </c>
      <c r="I1624" s="60">
        <f>IF(R1624="UP",VLOOKUP($I$1,Änderungen!$F$1:$G$4,2,FALSE),IF(OR(ISERROR(FIND("NOVOS",B1624)),ISERROR(FIND("Design ",B1624))),IF(OR(ISERROR(FIND("thanos EVO",B1624)),ISERROR(FIND("Design ",B1624))),0,96.55),19.35))</f>
        <v>0</v>
      </c>
      <c r="J1624" s="40"/>
      <c r="K1624" s="40" t="s">
        <v>1183</v>
      </c>
      <c r="L1624" s="29">
        <f>IF(K1624&lt;&gt;"",IFERROR(VLOOKUP(K1624,Rabattwerte_eintragen!$A$3:$C$24,3,FALSE),0),0)</f>
        <v>0</v>
      </c>
      <c r="M1624" s="58">
        <f>IF(H1624&lt;&gt;"",H1624*(1-L1624)+I1624*(1-VLOOKUP("A1",Rabattwerte_eintragen!$A$3:$C$26,3,FALSE)),"")</f>
        <v>229.75</v>
      </c>
      <c r="N1624" s="40"/>
      <c r="O1624" s="39" t="str">
        <f t="shared" si="29"/>
        <v>Artikel online anzeigen</v>
      </c>
      <c r="P1624" s="44"/>
      <c r="Q1624" s="49" t="s">
        <v>3978</v>
      </c>
      <c r="R1624" s="37"/>
      <c r="S1624" s="55"/>
      <c r="T1624" s="40" t="s">
        <v>1149</v>
      </c>
      <c r="U1624" s="63" t="s">
        <v>5863</v>
      </c>
    </row>
    <row r="1625" spans="1:21" x14ac:dyDescent="0.25">
      <c r="A1625" s="1">
        <v>4832</v>
      </c>
      <c r="B1625" s="46" t="s">
        <v>815</v>
      </c>
      <c r="C1625" s="46" t="s">
        <v>2231</v>
      </c>
      <c r="D1625" s="46" t="s">
        <v>2328</v>
      </c>
      <c r="E1625" s="47" t="s">
        <v>1130</v>
      </c>
      <c r="F1625" s="47" t="s">
        <v>1131</v>
      </c>
      <c r="G1625" s="47">
        <v>692397</v>
      </c>
      <c r="H1625" s="57">
        <v>276.05</v>
      </c>
      <c r="I1625" s="60">
        <f>IF(R1625="UP",VLOOKUP($I$1,Änderungen!$F$1:$G$4,2,FALSE),IF(OR(ISERROR(FIND("NOVOS",B1625)),ISERROR(FIND("Design ",B1625))),IF(OR(ISERROR(FIND("thanos EVO",B1625)),ISERROR(FIND("Design ",B1625))),0,96.55),19.35))</f>
        <v>0</v>
      </c>
      <c r="J1625" s="40" t="s">
        <v>1019</v>
      </c>
      <c r="K1625" s="40" t="s">
        <v>1183</v>
      </c>
      <c r="L1625" s="29">
        <f>IF(K1625&lt;&gt;"",IFERROR(VLOOKUP(K1625,Rabattwerte_eintragen!$A$3:$C$24,3,FALSE),0),0)</f>
        <v>0</v>
      </c>
      <c r="M1625" s="58">
        <f>IF(H1625&lt;&gt;"",H1625*(1-L1625)+I1625*(1-VLOOKUP("A1",Rabattwerte_eintragen!$A$3:$C$26,3,FALSE)),"")</f>
        <v>276.05</v>
      </c>
      <c r="N1625" s="40"/>
      <c r="O1625" s="39" t="str">
        <f t="shared" si="29"/>
        <v>Artikel online anzeigen</v>
      </c>
      <c r="P1625" s="44"/>
      <c r="Q1625" s="49" t="s">
        <v>3979</v>
      </c>
      <c r="R1625" s="37"/>
      <c r="S1625" s="55"/>
      <c r="T1625" s="40" t="s">
        <v>1149</v>
      </c>
      <c r="U1625" s="63" t="s">
        <v>5864</v>
      </c>
    </row>
    <row r="1626" spans="1:21" x14ac:dyDescent="0.25">
      <c r="A1626" s="1">
        <v>4834</v>
      </c>
      <c r="B1626" s="46" t="s">
        <v>816</v>
      </c>
      <c r="C1626" s="46" t="s">
        <v>2231</v>
      </c>
      <c r="D1626" s="46" t="s">
        <v>2328</v>
      </c>
      <c r="E1626" s="47" t="s">
        <v>1130</v>
      </c>
      <c r="F1626" s="47" t="s">
        <v>1131</v>
      </c>
      <c r="G1626" s="47">
        <v>675970</v>
      </c>
      <c r="H1626" s="57">
        <v>320.60000000000002</v>
      </c>
      <c r="I1626" s="60">
        <f>IF(R1626="UP",VLOOKUP($I$1,Änderungen!$F$1:$G$4,2,FALSE),IF(OR(ISERROR(FIND("NOVOS",B1626)),ISERROR(FIND("Design ",B1626))),IF(OR(ISERROR(FIND("thanos EVO",B1626)),ISERROR(FIND("Design ",B1626))),0,96.55),19.35))</f>
        <v>0</v>
      </c>
      <c r="J1626" s="40"/>
      <c r="K1626" s="40" t="s">
        <v>1183</v>
      </c>
      <c r="L1626" s="29">
        <f>IF(K1626&lt;&gt;"",IFERROR(VLOOKUP(K1626,Rabattwerte_eintragen!$A$3:$C$24,3,FALSE),0),0)</f>
        <v>0</v>
      </c>
      <c r="M1626" s="58">
        <f>IF(H1626&lt;&gt;"",H1626*(1-L1626)+I1626*(1-VLOOKUP("A1",Rabattwerte_eintragen!$A$3:$C$26,3,FALSE)),"")</f>
        <v>320.60000000000002</v>
      </c>
      <c r="N1626" s="40"/>
      <c r="O1626" s="39" t="str">
        <f t="shared" si="29"/>
        <v>Artikel online anzeigen</v>
      </c>
      <c r="P1626" s="44"/>
      <c r="Q1626" s="49" t="s">
        <v>3980</v>
      </c>
      <c r="R1626" s="37"/>
      <c r="S1626" s="55"/>
      <c r="T1626" s="40" t="s">
        <v>1149</v>
      </c>
      <c r="U1626" s="63" t="s">
        <v>5865</v>
      </c>
    </row>
    <row r="1627" spans="1:21" x14ac:dyDescent="0.25">
      <c r="A1627" s="1">
        <v>4835</v>
      </c>
      <c r="B1627" s="46" t="s">
        <v>817</v>
      </c>
      <c r="C1627" s="46" t="s">
        <v>2231</v>
      </c>
      <c r="D1627" s="46" t="s">
        <v>2328</v>
      </c>
      <c r="E1627" s="47" t="s">
        <v>1130</v>
      </c>
      <c r="F1627" s="47" t="s">
        <v>1131</v>
      </c>
      <c r="G1627" s="47">
        <v>675994</v>
      </c>
      <c r="H1627" s="57">
        <v>320.60000000000002</v>
      </c>
      <c r="I1627" s="60">
        <f>IF(R1627="UP",VLOOKUP($I$1,Änderungen!$F$1:$G$4,2,FALSE),IF(OR(ISERROR(FIND("NOVOS",B1627)),ISERROR(FIND("Design ",B1627))),IF(OR(ISERROR(FIND("thanos EVO",B1627)),ISERROR(FIND("Design ",B1627))),0,96.55),19.35))</f>
        <v>0</v>
      </c>
      <c r="J1627" s="40"/>
      <c r="K1627" s="40" t="s">
        <v>1183</v>
      </c>
      <c r="L1627" s="29">
        <f>IF(K1627&lt;&gt;"",IFERROR(VLOOKUP(K1627,Rabattwerte_eintragen!$A$3:$C$24,3,FALSE),0),0)</f>
        <v>0</v>
      </c>
      <c r="M1627" s="58">
        <f>IF(H1627&lt;&gt;"",H1627*(1-L1627)+I1627*(1-VLOOKUP("A1",Rabattwerte_eintragen!$A$3:$C$26,3,FALSE)),"")</f>
        <v>320.60000000000002</v>
      </c>
      <c r="N1627" s="40"/>
      <c r="O1627" s="39" t="str">
        <f t="shared" si="29"/>
        <v>Artikel online anzeigen</v>
      </c>
      <c r="P1627" s="44"/>
      <c r="Q1627" s="49" t="s">
        <v>3981</v>
      </c>
      <c r="R1627" s="37"/>
      <c r="S1627" s="55"/>
      <c r="T1627" s="40" t="s">
        <v>1149</v>
      </c>
      <c r="U1627" s="63" t="s">
        <v>5866</v>
      </c>
    </row>
    <row r="1628" spans="1:21" x14ac:dyDescent="0.25">
      <c r="A1628" s="1">
        <v>4836</v>
      </c>
      <c r="B1628" s="46" t="s">
        <v>818</v>
      </c>
      <c r="C1628" s="46" t="s">
        <v>2231</v>
      </c>
      <c r="D1628" s="46" t="s">
        <v>2328</v>
      </c>
      <c r="E1628" s="47" t="s">
        <v>1130</v>
      </c>
      <c r="F1628" s="47" t="s">
        <v>1131</v>
      </c>
      <c r="G1628" s="47">
        <v>666978</v>
      </c>
      <c r="H1628" s="57">
        <v>258.25</v>
      </c>
      <c r="I1628" s="60">
        <f>IF(R1628="UP",VLOOKUP($I$1,Änderungen!$F$1:$G$4,2,FALSE),IF(OR(ISERROR(FIND("NOVOS",B1628)),ISERROR(FIND("Design ",B1628))),IF(OR(ISERROR(FIND("thanos EVO",B1628)),ISERROR(FIND("Design ",B1628))),0,96.55),19.35))</f>
        <v>0</v>
      </c>
      <c r="J1628" s="40"/>
      <c r="K1628" s="40" t="s">
        <v>1183</v>
      </c>
      <c r="L1628" s="29">
        <f>IF(K1628&lt;&gt;"",IFERROR(VLOOKUP(K1628,Rabattwerte_eintragen!$A$3:$C$24,3,FALSE),0),0)</f>
        <v>0</v>
      </c>
      <c r="M1628" s="58">
        <f>IF(H1628&lt;&gt;"",H1628*(1-L1628)+I1628*(1-VLOOKUP("A1",Rabattwerte_eintragen!$A$3:$C$26,3,FALSE)),"")</f>
        <v>258.25</v>
      </c>
      <c r="N1628" s="40"/>
      <c r="O1628" s="39" t="str">
        <f t="shared" si="29"/>
        <v>Artikel online anzeigen</v>
      </c>
      <c r="P1628" s="44"/>
      <c r="Q1628" s="49" t="s">
        <v>3982</v>
      </c>
      <c r="R1628" s="37"/>
      <c r="S1628" s="55"/>
      <c r="T1628" s="40" t="s">
        <v>1149</v>
      </c>
      <c r="U1628" s="63" t="s">
        <v>5867</v>
      </c>
    </row>
    <row r="1629" spans="1:21" x14ac:dyDescent="0.25">
      <c r="A1629" s="1">
        <v>4837</v>
      </c>
      <c r="B1629" s="46" t="s">
        <v>819</v>
      </c>
      <c r="C1629" s="46" t="s">
        <v>2231</v>
      </c>
      <c r="D1629" s="46" t="s">
        <v>2328</v>
      </c>
      <c r="E1629" s="47" t="s">
        <v>1130</v>
      </c>
      <c r="F1629" s="47" t="s">
        <v>1131</v>
      </c>
      <c r="G1629" s="47">
        <v>666985</v>
      </c>
      <c r="H1629" s="57">
        <v>258.25</v>
      </c>
      <c r="I1629" s="60">
        <f>IF(R1629="UP",VLOOKUP($I$1,Änderungen!$F$1:$G$4,2,FALSE),IF(OR(ISERROR(FIND("NOVOS",B1629)),ISERROR(FIND("Design ",B1629))),IF(OR(ISERROR(FIND("thanos EVO",B1629)),ISERROR(FIND("Design ",B1629))),0,96.55),19.35))</f>
        <v>0</v>
      </c>
      <c r="J1629" s="40" t="s">
        <v>1019</v>
      </c>
      <c r="K1629" s="40" t="s">
        <v>1183</v>
      </c>
      <c r="L1629" s="29">
        <f>IF(K1629&lt;&gt;"",IFERROR(VLOOKUP(K1629,Rabattwerte_eintragen!$A$3:$C$24,3,FALSE),0),0)</f>
        <v>0</v>
      </c>
      <c r="M1629" s="58">
        <f>IF(H1629&lt;&gt;"",H1629*(1-L1629)+I1629*(1-VLOOKUP("A1",Rabattwerte_eintragen!$A$3:$C$26,3,FALSE)),"")</f>
        <v>258.25</v>
      </c>
      <c r="N1629" s="40"/>
      <c r="O1629" s="39" t="str">
        <f t="shared" si="29"/>
        <v>Artikel online anzeigen</v>
      </c>
      <c r="P1629" s="44"/>
      <c r="Q1629" s="49" t="s">
        <v>3983</v>
      </c>
      <c r="R1629" s="37"/>
      <c r="S1629" s="55"/>
      <c r="T1629" s="40" t="s">
        <v>1149</v>
      </c>
      <c r="U1629" s="63" t="s">
        <v>5868</v>
      </c>
    </row>
    <row r="1630" spans="1:21" x14ac:dyDescent="0.25">
      <c r="A1630" s="1">
        <v>4838</v>
      </c>
      <c r="B1630" s="46" t="s">
        <v>820</v>
      </c>
      <c r="C1630" s="46" t="s">
        <v>2231</v>
      </c>
      <c r="D1630" s="46" t="s">
        <v>2328</v>
      </c>
      <c r="E1630" s="47" t="s">
        <v>1130</v>
      </c>
      <c r="F1630" s="47" t="s">
        <v>1131</v>
      </c>
      <c r="G1630" s="47">
        <v>666992</v>
      </c>
      <c r="H1630" s="57">
        <v>258.25</v>
      </c>
      <c r="I1630" s="60">
        <f>IF(R1630="UP",VLOOKUP($I$1,Änderungen!$F$1:$G$4,2,FALSE),IF(OR(ISERROR(FIND("NOVOS",B1630)),ISERROR(FIND("Design ",B1630))),IF(OR(ISERROR(FIND("thanos EVO",B1630)),ISERROR(FIND("Design ",B1630))),0,96.55),19.35))</f>
        <v>0</v>
      </c>
      <c r="J1630" s="40"/>
      <c r="K1630" s="40" t="s">
        <v>1183</v>
      </c>
      <c r="L1630" s="29">
        <f>IF(K1630&lt;&gt;"",IFERROR(VLOOKUP(K1630,Rabattwerte_eintragen!$A$3:$C$24,3,FALSE),0),0)</f>
        <v>0</v>
      </c>
      <c r="M1630" s="58">
        <f>IF(H1630&lt;&gt;"",H1630*(1-L1630)+I1630*(1-VLOOKUP("A1",Rabattwerte_eintragen!$A$3:$C$26,3,FALSE)),"")</f>
        <v>258.25</v>
      </c>
      <c r="N1630" s="40"/>
      <c r="O1630" s="39" t="str">
        <f t="shared" si="29"/>
        <v>Artikel online anzeigen</v>
      </c>
      <c r="P1630" s="44"/>
      <c r="Q1630" s="49" t="s">
        <v>3984</v>
      </c>
      <c r="R1630" s="37"/>
      <c r="S1630" s="55"/>
      <c r="T1630" s="40" t="s">
        <v>1149</v>
      </c>
      <c r="U1630" s="63" t="s">
        <v>5869</v>
      </c>
    </row>
    <row r="1631" spans="1:21" x14ac:dyDescent="0.25">
      <c r="A1631" s="1">
        <v>4839</v>
      </c>
      <c r="B1631" s="46" t="s">
        <v>821</v>
      </c>
      <c r="C1631" s="46" t="s">
        <v>2231</v>
      </c>
      <c r="D1631" s="46" t="s">
        <v>2328</v>
      </c>
      <c r="E1631" s="47" t="s">
        <v>1130</v>
      </c>
      <c r="F1631" s="47" t="s">
        <v>1131</v>
      </c>
      <c r="G1631" s="47">
        <v>691598</v>
      </c>
      <c r="H1631" s="57">
        <v>304.54999999999995</v>
      </c>
      <c r="I1631" s="60">
        <f>IF(R1631="UP",VLOOKUP($I$1,Änderungen!$F$1:$G$4,2,FALSE),IF(OR(ISERROR(FIND("NOVOS",B1631)),ISERROR(FIND("Design ",B1631))),IF(OR(ISERROR(FIND("thanos EVO",B1631)),ISERROR(FIND("Design ",B1631))),0,96.55),19.35))</f>
        <v>0</v>
      </c>
      <c r="J1631" s="40"/>
      <c r="K1631" s="40" t="s">
        <v>1183</v>
      </c>
      <c r="L1631" s="29">
        <f>IF(K1631&lt;&gt;"",IFERROR(VLOOKUP(K1631,Rabattwerte_eintragen!$A$3:$C$24,3,FALSE),0),0)</f>
        <v>0</v>
      </c>
      <c r="M1631" s="58">
        <f>IF(H1631&lt;&gt;"",H1631*(1-L1631)+I1631*(1-VLOOKUP("A1",Rabattwerte_eintragen!$A$3:$C$26,3,FALSE)),"")</f>
        <v>304.54999999999995</v>
      </c>
      <c r="N1631" s="40"/>
      <c r="O1631" s="39" t="str">
        <f t="shared" si="29"/>
        <v>Artikel online anzeigen</v>
      </c>
      <c r="P1631" s="44"/>
      <c r="Q1631" s="49" t="s">
        <v>3985</v>
      </c>
      <c r="R1631" s="37"/>
      <c r="S1631" s="55"/>
      <c r="T1631" s="40" t="s">
        <v>1149</v>
      </c>
      <c r="U1631" s="63" t="s">
        <v>5870</v>
      </c>
    </row>
    <row r="1632" spans="1:21" x14ac:dyDescent="0.25">
      <c r="A1632" s="1">
        <v>4840</v>
      </c>
      <c r="B1632" s="46" t="s">
        <v>822</v>
      </c>
      <c r="C1632" s="46" t="s">
        <v>2231</v>
      </c>
      <c r="D1632" s="46" t="s">
        <v>2328</v>
      </c>
      <c r="E1632" s="47" t="s">
        <v>1130</v>
      </c>
      <c r="F1632" s="47" t="s">
        <v>1131</v>
      </c>
      <c r="G1632" s="47">
        <v>693981</v>
      </c>
      <c r="H1632" s="57">
        <v>349.09999999999997</v>
      </c>
      <c r="I1632" s="60">
        <f>IF(R1632="UP",VLOOKUP($I$1,Änderungen!$F$1:$G$4,2,FALSE),IF(OR(ISERROR(FIND("NOVOS",B1632)),ISERROR(FIND("Design ",B1632))),IF(OR(ISERROR(FIND("thanos EVO",B1632)),ISERROR(FIND("Design ",B1632))),0,96.55),19.35))</f>
        <v>0</v>
      </c>
      <c r="J1632" s="40"/>
      <c r="K1632" s="40" t="s">
        <v>1183</v>
      </c>
      <c r="L1632" s="29">
        <f>IF(K1632&lt;&gt;"",IFERROR(VLOOKUP(K1632,Rabattwerte_eintragen!$A$3:$C$24,3,FALSE),0),0)</f>
        <v>0</v>
      </c>
      <c r="M1632" s="58">
        <f>IF(H1632&lt;&gt;"",H1632*(1-L1632)+I1632*(1-VLOOKUP("A1",Rabattwerte_eintragen!$A$3:$C$26,3,FALSE)),"")</f>
        <v>349.09999999999997</v>
      </c>
      <c r="N1632" s="40"/>
      <c r="O1632" s="39" t="str">
        <f t="shared" si="29"/>
        <v>Artikel online anzeigen</v>
      </c>
      <c r="P1632" s="44"/>
      <c r="Q1632" s="49" t="s">
        <v>3986</v>
      </c>
      <c r="R1632" s="37"/>
      <c r="S1632" s="55"/>
      <c r="T1632" s="40" t="s">
        <v>1149</v>
      </c>
      <c r="U1632" s="63" t="s">
        <v>5871</v>
      </c>
    </row>
    <row r="1633" spans="1:21" x14ac:dyDescent="0.25">
      <c r="A1633" s="1">
        <v>4841</v>
      </c>
      <c r="B1633" s="46" t="s">
        <v>823</v>
      </c>
      <c r="C1633" s="46" t="s">
        <v>2231</v>
      </c>
      <c r="D1633" s="46" t="s">
        <v>2328</v>
      </c>
      <c r="E1633" s="47" t="s">
        <v>1130</v>
      </c>
      <c r="F1633" s="47" t="s">
        <v>1131</v>
      </c>
      <c r="G1633" s="47">
        <v>705325</v>
      </c>
      <c r="H1633" s="57">
        <v>349.09999999999997</v>
      </c>
      <c r="I1633" s="60">
        <f>IF(R1633="UP",VLOOKUP($I$1,Änderungen!$F$1:$G$4,2,FALSE),IF(OR(ISERROR(FIND("NOVOS",B1633)),ISERROR(FIND("Design ",B1633))),IF(OR(ISERROR(FIND("thanos EVO",B1633)),ISERROR(FIND("Design ",B1633))),0,96.55),19.35))</f>
        <v>0</v>
      </c>
      <c r="J1633" s="40"/>
      <c r="K1633" s="40" t="s">
        <v>1183</v>
      </c>
      <c r="L1633" s="29">
        <f>IF(K1633&lt;&gt;"",IFERROR(VLOOKUP(K1633,Rabattwerte_eintragen!$A$3:$C$24,3,FALSE),0),0)</f>
        <v>0</v>
      </c>
      <c r="M1633" s="58">
        <f>IF(H1633&lt;&gt;"",H1633*(1-L1633)+I1633*(1-VLOOKUP("A1",Rabattwerte_eintragen!$A$3:$C$26,3,FALSE)),"")</f>
        <v>349.09999999999997</v>
      </c>
      <c r="N1633" s="40"/>
      <c r="O1633" s="39" t="str">
        <f t="shared" si="29"/>
        <v>Artikel online anzeigen</v>
      </c>
      <c r="P1633" s="44"/>
      <c r="Q1633" s="49" t="s">
        <v>3987</v>
      </c>
      <c r="R1633" s="37"/>
      <c r="S1633" s="55"/>
      <c r="T1633" s="40" t="s">
        <v>1149</v>
      </c>
      <c r="U1633" s="63" t="s">
        <v>5872</v>
      </c>
    </row>
    <row r="1634" spans="1:21" x14ac:dyDescent="0.25">
      <c r="A1634" s="1">
        <v>4842</v>
      </c>
      <c r="B1634" s="46" t="s">
        <v>824</v>
      </c>
      <c r="C1634" s="46" t="s">
        <v>2231</v>
      </c>
      <c r="D1634" s="46" t="s">
        <v>2328</v>
      </c>
      <c r="E1634" s="47" t="s">
        <v>1130</v>
      </c>
      <c r="F1634" s="47" t="s">
        <v>1131</v>
      </c>
      <c r="G1634" s="47">
        <v>663687</v>
      </c>
      <c r="H1634" s="57">
        <v>301.60000000000002</v>
      </c>
      <c r="I1634" s="60">
        <f>IF(R1634="UP",VLOOKUP($I$1,Änderungen!$F$1:$G$4,2,FALSE),IF(OR(ISERROR(FIND("NOVOS",B1634)),ISERROR(FIND("Design ",B1634))),IF(OR(ISERROR(FIND("thanos EVO",B1634)),ISERROR(FIND("Design ",B1634))),0,96.55),19.35))</f>
        <v>0</v>
      </c>
      <c r="J1634" s="40"/>
      <c r="K1634" s="40" t="s">
        <v>1182</v>
      </c>
      <c r="L1634" s="29">
        <f>IF(K1634&lt;&gt;"",IFERROR(VLOOKUP(K1634,Rabattwerte_eintragen!$A$3:$C$24,3,FALSE),0),0)</f>
        <v>0</v>
      </c>
      <c r="M1634" s="58">
        <f>IF(H1634&lt;&gt;"",H1634*(1-L1634)+I1634*(1-VLOOKUP("A1",Rabattwerte_eintragen!$A$3:$C$26,3,FALSE)),"")</f>
        <v>301.60000000000002</v>
      </c>
      <c r="N1634" s="40"/>
      <c r="O1634" s="39" t="str">
        <f t="shared" si="29"/>
        <v>Artikel online anzeigen</v>
      </c>
      <c r="P1634" s="44"/>
      <c r="Q1634" s="49" t="s">
        <v>3988</v>
      </c>
      <c r="R1634" s="37"/>
      <c r="S1634" s="55"/>
      <c r="T1634" s="40" t="s">
        <v>1149</v>
      </c>
      <c r="U1634" s="63" t="s">
        <v>5873</v>
      </c>
    </row>
    <row r="1635" spans="1:21" x14ac:dyDescent="0.25">
      <c r="A1635" s="1">
        <v>4844</v>
      </c>
      <c r="B1635" s="46" t="s">
        <v>825</v>
      </c>
      <c r="C1635" s="46" t="s">
        <v>2231</v>
      </c>
      <c r="D1635" s="46" t="s">
        <v>2328</v>
      </c>
      <c r="E1635" s="47" t="s">
        <v>1130</v>
      </c>
      <c r="F1635" s="47" t="s">
        <v>1131</v>
      </c>
      <c r="G1635" s="47">
        <v>663694</v>
      </c>
      <c r="H1635" s="57">
        <v>301.60000000000002</v>
      </c>
      <c r="I1635" s="60">
        <f>IF(R1635="UP",VLOOKUP($I$1,Änderungen!$F$1:$G$4,2,FALSE),IF(OR(ISERROR(FIND("NOVOS",B1635)),ISERROR(FIND("Design ",B1635))),IF(OR(ISERROR(FIND("thanos EVO",B1635)),ISERROR(FIND("Design ",B1635))),0,96.55),19.35))</f>
        <v>0</v>
      </c>
      <c r="J1635" s="40"/>
      <c r="K1635" s="40" t="s">
        <v>1182</v>
      </c>
      <c r="L1635" s="29">
        <f>IF(K1635&lt;&gt;"",IFERROR(VLOOKUP(K1635,Rabattwerte_eintragen!$A$3:$C$24,3,FALSE),0),0)</f>
        <v>0</v>
      </c>
      <c r="M1635" s="58">
        <f>IF(H1635&lt;&gt;"",H1635*(1-L1635)+I1635*(1-VLOOKUP("A1",Rabattwerte_eintragen!$A$3:$C$26,3,FALSE)),"")</f>
        <v>301.60000000000002</v>
      </c>
      <c r="N1635" s="40"/>
      <c r="O1635" s="39" t="str">
        <f t="shared" si="29"/>
        <v>Artikel online anzeigen</v>
      </c>
      <c r="P1635" s="44"/>
      <c r="Q1635" s="49" t="s">
        <v>3989</v>
      </c>
      <c r="R1635" s="37"/>
      <c r="S1635" s="55"/>
      <c r="T1635" s="40" t="s">
        <v>1149</v>
      </c>
      <c r="U1635" s="63" t="s">
        <v>5874</v>
      </c>
    </row>
    <row r="1636" spans="1:21" x14ac:dyDescent="0.25">
      <c r="A1636" s="1">
        <v>4845</v>
      </c>
      <c r="B1636" s="46" t="s">
        <v>826</v>
      </c>
      <c r="C1636" s="46" t="s">
        <v>2231</v>
      </c>
      <c r="D1636" s="46" t="s">
        <v>2328</v>
      </c>
      <c r="E1636" s="47" t="s">
        <v>1130</v>
      </c>
      <c r="F1636" s="47" t="s">
        <v>1131</v>
      </c>
      <c r="G1636" s="47">
        <v>663700</v>
      </c>
      <c r="H1636" s="57">
        <v>301.60000000000002</v>
      </c>
      <c r="I1636" s="60">
        <f>IF(R1636="UP",VLOOKUP($I$1,Änderungen!$F$1:$G$4,2,FALSE),IF(OR(ISERROR(FIND("NOVOS",B1636)),ISERROR(FIND("Design ",B1636))),IF(OR(ISERROR(FIND("thanos EVO",B1636)),ISERROR(FIND("Design ",B1636))),0,96.55),19.35))</f>
        <v>0</v>
      </c>
      <c r="J1636" s="40"/>
      <c r="K1636" s="40" t="s">
        <v>1182</v>
      </c>
      <c r="L1636" s="29">
        <f>IF(K1636&lt;&gt;"",IFERROR(VLOOKUP(K1636,Rabattwerte_eintragen!$A$3:$C$24,3,FALSE),0),0)</f>
        <v>0</v>
      </c>
      <c r="M1636" s="58">
        <f>IF(H1636&lt;&gt;"",H1636*(1-L1636)+I1636*(1-VLOOKUP("A1",Rabattwerte_eintragen!$A$3:$C$26,3,FALSE)),"")</f>
        <v>301.60000000000002</v>
      </c>
      <c r="N1636" s="40"/>
      <c r="O1636" s="39" t="str">
        <f t="shared" si="29"/>
        <v>Artikel online anzeigen</v>
      </c>
      <c r="P1636" s="44"/>
      <c r="Q1636" s="49" t="s">
        <v>3990</v>
      </c>
      <c r="R1636" s="37"/>
      <c r="S1636" s="55"/>
      <c r="T1636" s="40" t="s">
        <v>1149</v>
      </c>
      <c r="U1636" s="63" t="s">
        <v>5875</v>
      </c>
    </row>
    <row r="1637" spans="1:21" x14ac:dyDescent="0.25">
      <c r="A1637" s="1">
        <v>4846</v>
      </c>
      <c r="B1637" s="46" t="s">
        <v>827</v>
      </c>
      <c r="C1637" s="46" t="s">
        <v>2231</v>
      </c>
      <c r="D1637" s="46" t="s">
        <v>2328</v>
      </c>
      <c r="E1637" s="47" t="s">
        <v>1130</v>
      </c>
      <c r="F1637" s="47" t="s">
        <v>1131</v>
      </c>
      <c r="G1637" s="47">
        <v>659383</v>
      </c>
      <c r="H1637" s="57">
        <v>298.35000000000002</v>
      </c>
      <c r="I1637" s="60">
        <f>IF(R1637="UP",VLOOKUP($I$1,Änderungen!$F$1:$G$4,2,FALSE),IF(OR(ISERROR(FIND("NOVOS",B1637)),ISERROR(FIND("Design ",B1637))),IF(OR(ISERROR(FIND("thanos EVO",B1637)),ISERROR(FIND("Design ",B1637))),0,96.55),19.35))</f>
        <v>0</v>
      </c>
      <c r="J1637" s="40"/>
      <c r="K1637" s="40" t="s">
        <v>1182</v>
      </c>
      <c r="L1637" s="29">
        <f>IF(K1637&lt;&gt;"",IFERROR(VLOOKUP(K1637,Rabattwerte_eintragen!$A$3:$C$24,3,FALSE),0),0)</f>
        <v>0</v>
      </c>
      <c r="M1637" s="58">
        <f>IF(H1637&lt;&gt;"",H1637*(1-L1637)+I1637*(1-VLOOKUP("A1",Rabattwerte_eintragen!$A$3:$C$26,3,FALSE)),"")</f>
        <v>298.35000000000002</v>
      </c>
      <c r="N1637" s="40"/>
      <c r="O1637" s="39" t="str">
        <f t="shared" si="29"/>
        <v>Artikel online anzeigen</v>
      </c>
      <c r="P1637" s="44"/>
      <c r="Q1637" s="49" t="s">
        <v>3991</v>
      </c>
      <c r="R1637" s="37"/>
      <c r="S1637" s="55"/>
      <c r="T1637" s="40" t="s">
        <v>1149</v>
      </c>
      <c r="U1637" s="63" t="s">
        <v>5876</v>
      </c>
    </row>
    <row r="1638" spans="1:21" x14ac:dyDescent="0.25">
      <c r="A1638" s="1">
        <v>4847</v>
      </c>
      <c r="B1638" s="46" t="s">
        <v>828</v>
      </c>
      <c r="C1638" s="46" t="s">
        <v>2231</v>
      </c>
      <c r="D1638" s="46" t="s">
        <v>2328</v>
      </c>
      <c r="E1638" s="47" t="s">
        <v>1130</v>
      </c>
      <c r="F1638" s="47" t="s">
        <v>1131</v>
      </c>
      <c r="G1638" s="47">
        <v>659390</v>
      </c>
      <c r="H1638" s="57">
        <v>298.35000000000002</v>
      </c>
      <c r="I1638" s="60">
        <f>IF(R1638="UP",VLOOKUP($I$1,Änderungen!$F$1:$G$4,2,FALSE),IF(OR(ISERROR(FIND("NOVOS",B1638)),ISERROR(FIND("Design ",B1638))),IF(OR(ISERROR(FIND("thanos EVO",B1638)),ISERROR(FIND("Design ",B1638))),0,96.55),19.35))</f>
        <v>0</v>
      </c>
      <c r="J1638" s="40" t="s">
        <v>1019</v>
      </c>
      <c r="K1638" s="40" t="s">
        <v>1182</v>
      </c>
      <c r="L1638" s="29">
        <f>IF(K1638&lt;&gt;"",IFERROR(VLOOKUP(K1638,Rabattwerte_eintragen!$A$3:$C$24,3,FALSE),0),0)</f>
        <v>0</v>
      </c>
      <c r="M1638" s="58">
        <f>IF(H1638&lt;&gt;"",H1638*(1-L1638)+I1638*(1-VLOOKUP("A1",Rabattwerte_eintragen!$A$3:$C$26,3,FALSE)),"")</f>
        <v>298.35000000000002</v>
      </c>
      <c r="N1638" s="40"/>
      <c r="O1638" s="39" t="str">
        <f t="shared" si="29"/>
        <v>Artikel online anzeigen</v>
      </c>
      <c r="P1638" s="44"/>
      <c r="Q1638" s="49" t="s">
        <v>3992</v>
      </c>
      <c r="R1638" s="37"/>
      <c r="S1638" s="55"/>
      <c r="T1638" s="40" t="s">
        <v>1149</v>
      </c>
      <c r="U1638" s="63" t="s">
        <v>5877</v>
      </c>
    </row>
    <row r="1639" spans="1:21" x14ac:dyDescent="0.25">
      <c r="A1639" s="1">
        <v>4848</v>
      </c>
      <c r="B1639" s="46" t="s">
        <v>829</v>
      </c>
      <c r="C1639" s="46" t="s">
        <v>2231</v>
      </c>
      <c r="D1639" s="46" t="s">
        <v>2328</v>
      </c>
      <c r="E1639" s="47" t="s">
        <v>1130</v>
      </c>
      <c r="F1639" s="47" t="s">
        <v>1131</v>
      </c>
      <c r="G1639" s="47">
        <v>659406</v>
      </c>
      <c r="H1639" s="57">
        <v>298.35000000000002</v>
      </c>
      <c r="I1639" s="60">
        <f>IF(R1639="UP",VLOOKUP($I$1,Änderungen!$F$1:$G$4,2,FALSE),IF(OR(ISERROR(FIND("NOVOS",B1639)),ISERROR(FIND("Design ",B1639))),IF(OR(ISERROR(FIND("thanos EVO",B1639)),ISERROR(FIND("Design ",B1639))),0,96.55),19.35))</f>
        <v>0</v>
      </c>
      <c r="J1639" s="40"/>
      <c r="K1639" s="40" t="s">
        <v>1182</v>
      </c>
      <c r="L1639" s="29">
        <f>IF(K1639&lt;&gt;"",IFERROR(VLOOKUP(K1639,Rabattwerte_eintragen!$A$3:$C$24,3,FALSE),0),0)</f>
        <v>0</v>
      </c>
      <c r="M1639" s="58">
        <f>IF(H1639&lt;&gt;"",H1639*(1-L1639)+I1639*(1-VLOOKUP("A1",Rabattwerte_eintragen!$A$3:$C$26,3,FALSE)),"")</f>
        <v>298.35000000000002</v>
      </c>
      <c r="N1639" s="40"/>
      <c r="O1639" s="39" t="str">
        <f t="shared" si="29"/>
        <v>Artikel online anzeigen</v>
      </c>
      <c r="P1639" s="44"/>
      <c r="Q1639" s="49" t="s">
        <v>3993</v>
      </c>
      <c r="R1639" s="37"/>
      <c r="S1639" s="55"/>
      <c r="T1639" s="40" t="s">
        <v>1149</v>
      </c>
      <c r="U1639" s="63" t="s">
        <v>5878</v>
      </c>
    </row>
    <row r="1640" spans="1:21" x14ac:dyDescent="0.25">
      <c r="A1640" s="1">
        <v>4849</v>
      </c>
      <c r="B1640" s="46" t="s">
        <v>830</v>
      </c>
      <c r="C1640" s="46" t="s">
        <v>2231</v>
      </c>
      <c r="D1640" s="46" t="s">
        <v>2328</v>
      </c>
      <c r="E1640" s="47" t="s">
        <v>1130</v>
      </c>
      <c r="F1640" s="47" t="s">
        <v>1131</v>
      </c>
      <c r="G1640" s="47">
        <v>688420</v>
      </c>
      <c r="H1640" s="57">
        <v>344.65000000000003</v>
      </c>
      <c r="I1640" s="60">
        <f>IF(R1640="UP",VLOOKUP($I$1,Änderungen!$F$1:$G$4,2,FALSE),IF(OR(ISERROR(FIND("NOVOS",B1640)),ISERROR(FIND("Design ",B1640))),IF(OR(ISERROR(FIND("thanos EVO",B1640)),ISERROR(FIND("Design ",B1640))),0,96.55),19.35))</f>
        <v>0</v>
      </c>
      <c r="J1640" s="40"/>
      <c r="K1640" s="40" t="s">
        <v>1182</v>
      </c>
      <c r="L1640" s="29">
        <f>IF(K1640&lt;&gt;"",IFERROR(VLOOKUP(K1640,Rabattwerte_eintragen!$A$3:$C$24,3,FALSE),0),0)</f>
        <v>0</v>
      </c>
      <c r="M1640" s="58">
        <f>IF(H1640&lt;&gt;"",H1640*(1-L1640)+I1640*(1-VLOOKUP("A1",Rabattwerte_eintragen!$A$3:$C$26,3,FALSE)),"")</f>
        <v>344.65000000000003</v>
      </c>
      <c r="N1640" s="40"/>
      <c r="O1640" s="39" t="str">
        <f t="shared" si="29"/>
        <v>Artikel online anzeigen</v>
      </c>
      <c r="P1640" s="44"/>
      <c r="Q1640" s="49" t="s">
        <v>3994</v>
      </c>
      <c r="R1640" s="37"/>
      <c r="S1640" s="55"/>
      <c r="T1640" s="40" t="s">
        <v>1149</v>
      </c>
      <c r="U1640" s="63" t="s">
        <v>5879</v>
      </c>
    </row>
    <row r="1641" spans="1:21" x14ac:dyDescent="0.25">
      <c r="A1641" s="1">
        <v>4850</v>
      </c>
      <c r="B1641" s="46" t="s">
        <v>831</v>
      </c>
      <c r="C1641" s="46" t="s">
        <v>2231</v>
      </c>
      <c r="D1641" s="46" t="s">
        <v>2328</v>
      </c>
      <c r="E1641" s="47" t="s">
        <v>1130</v>
      </c>
      <c r="F1641" s="47" t="s">
        <v>1131</v>
      </c>
      <c r="G1641" s="47">
        <v>676007</v>
      </c>
      <c r="H1641" s="57">
        <v>389.20000000000005</v>
      </c>
      <c r="I1641" s="60">
        <f>IF(R1641="UP",VLOOKUP($I$1,Änderungen!$F$1:$G$4,2,FALSE),IF(OR(ISERROR(FIND("NOVOS",B1641)),ISERROR(FIND("Design ",B1641))),IF(OR(ISERROR(FIND("thanos EVO",B1641)),ISERROR(FIND("Design ",B1641))),0,96.55),19.35))</f>
        <v>0</v>
      </c>
      <c r="J1641" s="40"/>
      <c r="K1641" s="40" t="s">
        <v>1182</v>
      </c>
      <c r="L1641" s="29">
        <f>IF(K1641&lt;&gt;"",IFERROR(VLOOKUP(K1641,Rabattwerte_eintragen!$A$3:$C$24,3,FALSE),0),0)</f>
        <v>0</v>
      </c>
      <c r="M1641" s="58">
        <f>IF(H1641&lt;&gt;"",H1641*(1-L1641)+I1641*(1-VLOOKUP("A1",Rabattwerte_eintragen!$A$3:$C$26,3,FALSE)),"")</f>
        <v>389.20000000000005</v>
      </c>
      <c r="N1641" s="40"/>
      <c r="O1641" s="39" t="str">
        <f t="shared" si="29"/>
        <v>Artikel online anzeigen</v>
      </c>
      <c r="P1641" s="44"/>
      <c r="Q1641" s="49" t="s">
        <v>3995</v>
      </c>
      <c r="R1641" s="37"/>
      <c r="S1641" s="55"/>
      <c r="T1641" s="40" t="s">
        <v>1149</v>
      </c>
      <c r="U1641" s="63" t="s">
        <v>5880</v>
      </c>
    </row>
    <row r="1642" spans="1:21" x14ac:dyDescent="0.25">
      <c r="A1642" s="1">
        <v>4851</v>
      </c>
      <c r="B1642" s="46" t="s">
        <v>832</v>
      </c>
      <c r="C1642" s="46" t="s">
        <v>2231</v>
      </c>
      <c r="D1642" s="46" t="s">
        <v>2328</v>
      </c>
      <c r="E1642" s="47" t="s">
        <v>1130</v>
      </c>
      <c r="F1642" s="47" t="s">
        <v>1131</v>
      </c>
      <c r="G1642" s="47">
        <v>676021</v>
      </c>
      <c r="H1642" s="57">
        <v>389.20000000000005</v>
      </c>
      <c r="I1642" s="60">
        <f>IF(R1642="UP",VLOOKUP($I$1,Änderungen!$F$1:$G$4,2,FALSE),IF(OR(ISERROR(FIND("NOVOS",B1642)),ISERROR(FIND("Design ",B1642))),IF(OR(ISERROR(FIND("thanos EVO",B1642)),ISERROR(FIND("Design ",B1642))),0,96.55),19.35))</f>
        <v>0</v>
      </c>
      <c r="J1642" s="40"/>
      <c r="K1642" s="40" t="s">
        <v>1182</v>
      </c>
      <c r="L1642" s="29">
        <f>IF(K1642&lt;&gt;"",IFERROR(VLOOKUP(K1642,Rabattwerte_eintragen!$A$3:$C$24,3,FALSE),0),0)</f>
        <v>0</v>
      </c>
      <c r="M1642" s="58">
        <f>IF(H1642&lt;&gt;"",H1642*(1-L1642)+I1642*(1-VLOOKUP("A1",Rabattwerte_eintragen!$A$3:$C$26,3,FALSE)),"")</f>
        <v>389.20000000000005</v>
      </c>
      <c r="N1642" s="40"/>
      <c r="O1642" s="39" t="str">
        <f t="shared" si="29"/>
        <v>Artikel online anzeigen</v>
      </c>
      <c r="P1642" s="44"/>
      <c r="Q1642" s="49" t="s">
        <v>3996</v>
      </c>
      <c r="R1642" s="37"/>
      <c r="S1642" s="55"/>
      <c r="T1642" s="40" t="s">
        <v>1149</v>
      </c>
      <c r="U1642" s="63" t="s">
        <v>5881</v>
      </c>
    </row>
    <row r="1643" spans="1:21" x14ac:dyDescent="0.25">
      <c r="A1643" s="1">
        <v>4852</v>
      </c>
      <c r="B1643" s="46" t="s">
        <v>833</v>
      </c>
      <c r="C1643" s="46" t="s">
        <v>2231</v>
      </c>
      <c r="D1643" s="46" t="s">
        <v>2328</v>
      </c>
      <c r="E1643" s="47" t="s">
        <v>1130</v>
      </c>
      <c r="F1643" s="47" t="s">
        <v>1131</v>
      </c>
      <c r="G1643" s="47">
        <v>667104</v>
      </c>
      <c r="H1643" s="57">
        <v>326.85000000000002</v>
      </c>
      <c r="I1643" s="60">
        <f>IF(R1643="UP",VLOOKUP($I$1,Änderungen!$F$1:$G$4,2,FALSE),IF(OR(ISERROR(FIND("NOVOS",B1643)),ISERROR(FIND("Design ",B1643))),IF(OR(ISERROR(FIND("thanos EVO",B1643)),ISERROR(FIND("Design ",B1643))),0,96.55),19.35))</f>
        <v>0</v>
      </c>
      <c r="J1643" s="40"/>
      <c r="K1643" s="40" t="s">
        <v>1182</v>
      </c>
      <c r="L1643" s="29">
        <f>IF(K1643&lt;&gt;"",IFERROR(VLOOKUP(K1643,Rabattwerte_eintragen!$A$3:$C$24,3,FALSE),0),0)</f>
        <v>0</v>
      </c>
      <c r="M1643" s="58">
        <f>IF(H1643&lt;&gt;"",H1643*(1-L1643)+I1643*(1-VLOOKUP("A1",Rabattwerte_eintragen!$A$3:$C$26,3,FALSE)),"")</f>
        <v>326.85000000000002</v>
      </c>
      <c r="N1643" s="40"/>
      <c r="O1643" s="39" t="str">
        <f t="shared" si="29"/>
        <v>Artikel online anzeigen</v>
      </c>
      <c r="P1643" s="44"/>
      <c r="Q1643" s="49" t="s">
        <v>3997</v>
      </c>
      <c r="R1643" s="37"/>
      <c r="S1643" s="55"/>
      <c r="T1643" s="40" t="s">
        <v>1149</v>
      </c>
      <c r="U1643" s="63" t="s">
        <v>5882</v>
      </c>
    </row>
    <row r="1644" spans="1:21" x14ac:dyDescent="0.25">
      <c r="A1644" s="1">
        <v>4853</v>
      </c>
      <c r="B1644" s="46" t="s">
        <v>834</v>
      </c>
      <c r="C1644" s="46" t="s">
        <v>2231</v>
      </c>
      <c r="D1644" s="46" t="s">
        <v>2328</v>
      </c>
      <c r="E1644" s="47" t="s">
        <v>1130</v>
      </c>
      <c r="F1644" s="47" t="s">
        <v>1131</v>
      </c>
      <c r="G1644" s="47">
        <v>667111</v>
      </c>
      <c r="H1644" s="57">
        <v>326.85000000000002</v>
      </c>
      <c r="I1644" s="60">
        <f>IF(R1644="UP",VLOOKUP($I$1,Änderungen!$F$1:$G$4,2,FALSE),IF(OR(ISERROR(FIND("NOVOS",B1644)),ISERROR(FIND("Design ",B1644))),IF(OR(ISERROR(FIND("thanos EVO",B1644)),ISERROR(FIND("Design ",B1644))),0,96.55),19.35))</f>
        <v>0</v>
      </c>
      <c r="J1644" s="40" t="s">
        <v>1019</v>
      </c>
      <c r="K1644" s="40" t="s">
        <v>1182</v>
      </c>
      <c r="L1644" s="29">
        <f>IF(K1644&lt;&gt;"",IFERROR(VLOOKUP(K1644,Rabattwerte_eintragen!$A$3:$C$24,3,FALSE),0),0)</f>
        <v>0</v>
      </c>
      <c r="M1644" s="58">
        <f>IF(H1644&lt;&gt;"",H1644*(1-L1644)+I1644*(1-VLOOKUP("A1",Rabattwerte_eintragen!$A$3:$C$26,3,FALSE)),"")</f>
        <v>326.85000000000002</v>
      </c>
      <c r="N1644" s="40"/>
      <c r="O1644" s="39" t="str">
        <f t="shared" si="29"/>
        <v>Artikel online anzeigen</v>
      </c>
      <c r="P1644" s="44"/>
      <c r="Q1644" s="49" t="s">
        <v>3998</v>
      </c>
      <c r="R1644" s="37"/>
      <c r="S1644" s="55"/>
      <c r="T1644" s="40" t="s">
        <v>1149</v>
      </c>
      <c r="U1644" s="63" t="s">
        <v>5883</v>
      </c>
    </row>
    <row r="1645" spans="1:21" x14ac:dyDescent="0.25">
      <c r="A1645" s="1">
        <v>4854</v>
      </c>
      <c r="B1645" s="46" t="s">
        <v>835</v>
      </c>
      <c r="C1645" s="46" t="s">
        <v>2231</v>
      </c>
      <c r="D1645" s="46" t="s">
        <v>2328</v>
      </c>
      <c r="E1645" s="47" t="s">
        <v>1130</v>
      </c>
      <c r="F1645" s="47" t="s">
        <v>1131</v>
      </c>
      <c r="G1645" s="47">
        <v>667128</v>
      </c>
      <c r="H1645" s="57">
        <v>326.85000000000002</v>
      </c>
      <c r="I1645" s="60">
        <f>IF(R1645="UP",VLOOKUP($I$1,Änderungen!$F$1:$G$4,2,FALSE),IF(OR(ISERROR(FIND("NOVOS",B1645)),ISERROR(FIND("Design ",B1645))),IF(OR(ISERROR(FIND("thanos EVO",B1645)),ISERROR(FIND("Design ",B1645))),0,96.55),19.35))</f>
        <v>0</v>
      </c>
      <c r="J1645" s="40"/>
      <c r="K1645" s="40" t="s">
        <v>1182</v>
      </c>
      <c r="L1645" s="29">
        <f>IF(K1645&lt;&gt;"",IFERROR(VLOOKUP(K1645,Rabattwerte_eintragen!$A$3:$C$24,3,FALSE),0),0)</f>
        <v>0</v>
      </c>
      <c r="M1645" s="58">
        <f>IF(H1645&lt;&gt;"",H1645*(1-L1645)+I1645*(1-VLOOKUP("A1",Rabattwerte_eintragen!$A$3:$C$26,3,FALSE)),"")</f>
        <v>326.85000000000002</v>
      </c>
      <c r="N1645" s="40"/>
      <c r="O1645" s="39" t="str">
        <f t="shared" si="29"/>
        <v>Artikel online anzeigen</v>
      </c>
      <c r="P1645" s="44"/>
      <c r="Q1645" s="49" t="s">
        <v>3999</v>
      </c>
      <c r="R1645" s="37"/>
      <c r="S1645" s="55"/>
      <c r="T1645" s="40" t="s">
        <v>1149</v>
      </c>
      <c r="U1645" s="63" t="s">
        <v>5884</v>
      </c>
    </row>
    <row r="1646" spans="1:21" x14ac:dyDescent="0.25">
      <c r="A1646" s="1">
        <v>4855</v>
      </c>
      <c r="B1646" s="46" t="s">
        <v>836</v>
      </c>
      <c r="C1646" s="46" t="s">
        <v>2231</v>
      </c>
      <c r="D1646" s="46" t="s">
        <v>2328</v>
      </c>
      <c r="E1646" s="47" t="s">
        <v>1130</v>
      </c>
      <c r="F1646" s="47" t="s">
        <v>1131</v>
      </c>
      <c r="G1646" s="47">
        <v>700962</v>
      </c>
      <c r="H1646" s="57">
        <v>373.2</v>
      </c>
      <c r="I1646" s="60">
        <f>IF(R1646="UP",VLOOKUP($I$1,Änderungen!$F$1:$G$4,2,FALSE),IF(OR(ISERROR(FIND("NOVOS",B1646)),ISERROR(FIND("Design ",B1646))),IF(OR(ISERROR(FIND("thanos EVO",B1646)),ISERROR(FIND("Design ",B1646))),0,96.55),19.35))</f>
        <v>0</v>
      </c>
      <c r="J1646" s="40"/>
      <c r="K1646" s="40" t="s">
        <v>1182</v>
      </c>
      <c r="L1646" s="29">
        <f>IF(K1646&lt;&gt;"",IFERROR(VLOOKUP(K1646,Rabattwerte_eintragen!$A$3:$C$24,3,FALSE),0),0)</f>
        <v>0</v>
      </c>
      <c r="M1646" s="58">
        <f>IF(H1646&lt;&gt;"",H1646*(1-L1646)+I1646*(1-VLOOKUP("A1",Rabattwerte_eintragen!$A$3:$C$26,3,FALSE)),"")</f>
        <v>373.2</v>
      </c>
      <c r="N1646" s="40"/>
      <c r="O1646" s="39" t="str">
        <f t="shared" si="29"/>
        <v>Artikel online anzeigen</v>
      </c>
      <c r="P1646" s="44"/>
      <c r="Q1646" s="49" t="s">
        <v>4000</v>
      </c>
      <c r="R1646" s="37"/>
      <c r="S1646" s="55"/>
      <c r="T1646" s="40" t="s">
        <v>1149</v>
      </c>
      <c r="U1646" s="63" t="s">
        <v>5885</v>
      </c>
    </row>
    <row r="1647" spans="1:21" x14ac:dyDescent="0.25">
      <c r="A1647" s="1">
        <v>4856</v>
      </c>
      <c r="B1647" s="46" t="s">
        <v>837</v>
      </c>
      <c r="C1647" s="46" t="s">
        <v>2231</v>
      </c>
      <c r="D1647" s="46" t="s">
        <v>2328</v>
      </c>
      <c r="E1647" s="47" t="s">
        <v>1130</v>
      </c>
      <c r="F1647" s="47" t="s">
        <v>1131</v>
      </c>
      <c r="G1647" s="47">
        <v>679725</v>
      </c>
      <c r="H1647" s="57">
        <v>417.75</v>
      </c>
      <c r="I1647" s="60">
        <f>IF(R1647="UP",VLOOKUP($I$1,Änderungen!$F$1:$G$4,2,FALSE),IF(OR(ISERROR(FIND("NOVOS",B1647)),ISERROR(FIND("Design ",B1647))),IF(OR(ISERROR(FIND("thanos EVO",B1647)),ISERROR(FIND("Design ",B1647))),0,96.55),19.35))</f>
        <v>0</v>
      </c>
      <c r="J1647" s="40"/>
      <c r="K1647" s="40" t="s">
        <v>1182</v>
      </c>
      <c r="L1647" s="29">
        <f>IF(K1647&lt;&gt;"",IFERROR(VLOOKUP(K1647,Rabattwerte_eintragen!$A$3:$C$24,3,FALSE),0),0)</f>
        <v>0</v>
      </c>
      <c r="M1647" s="58">
        <f>IF(H1647&lt;&gt;"",H1647*(1-L1647)+I1647*(1-VLOOKUP("A1",Rabattwerte_eintragen!$A$3:$C$26,3,FALSE)),"")</f>
        <v>417.75</v>
      </c>
      <c r="N1647" s="40"/>
      <c r="O1647" s="39" t="str">
        <f t="shared" si="29"/>
        <v>Artikel online anzeigen</v>
      </c>
      <c r="P1647" s="44"/>
      <c r="Q1647" s="49" t="s">
        <v>4001</v>
      </c>
      <c r="R1647" s="37"/>
      <c r="S1647" s="55"/>
      <c r="T1647" s="40" t="s">
        <v>1149</v>
      </c>
      <c r="U1647" s="63" t="s">
        <v>5886</v>
      </c>
    </row>
    <row r="1648" spans="1:21" x14ac:dyDescent="0.25">
      <c r="A1648" s="1">
        <v>4857</v>
      </c>
      <c r="B1648" s="46" t="s">
        <v>838</v>
      </c>
      <c r="C1648" s="46" t="s">
        <v>2231</v>
      </c>
      <c r="D1648" s="46" t="s">
        <v>2328</v>
      </c>
      <c r="E1648" s="47" t="s">
        <v>1130</v>
      </c>
      <c r="F1648" s="47" t="s">
        <v>1131</v>
      </c>
      <c r="G1648" s="47">
        <v>703147</v>
      </c>
      <c r="H1648" s="57">
        <v>417.75</v>
      </c>
      <c r="I1648" s="60">
        <f>IF(R1648="UP",VLOOKUP($I$1,Änderungen!$F$1:$G$4,2,FALSE),IF(OR(ISERROR(FIND("NOVOS",B1648)),ISERROR(FIND("Design ",B1648))),IF(OR(ISERROR(FIND("thanos EVO",B1648)),ISERROR(FIND("Design ",B1648))),0,96.55),19.35))</f>
        <v>0</v>
      </c>
      <c r="J1648" s="40"/>
      <c r="K1648" s="40" t="s">
        <v>1182</v>
      </c>
      <c r="L1648" s="29">
        <f>IF(K1648&lt;&gt;"",IFERROR(VLOOKUP(K1648,Rabattwerte_eintragen!$A$3:$C$24,3,FALSE),0),0)</f>
        <v>0</v>
      </c>
      <c r="M1648" s="58">
        <f>IF(H1648&lt;&gt;"",H1648*(1-L1648)+I1648*(1-VLOOKUP("A1",Rabattwerte_eintragen!$A$3:$C$26,3,FALSE)),"")</f>
        <v>417.75</v>
      </c>
      <c r="N1648" s="40"/>
      <c r="O1648" s="39" t="str">
        <f t="shared" si="29"/>
        <v>Artikel online anzeigen</v>
      </c>
      <c r="P1648" s="44"/>
      <c r="Q1648" s="49" t="s">
        <v>4002</v>
      </c>
      <c r="R1648" s="37"/>
      <c r="S1648" s="55"/>
      <c r="T1648" s="40" t="s">
        <v>1149</v>
      </c>
      <c r="U1648" s="63" t="s">
        <v>5887</v>
      </c>
    </row>
    <row r="1649" spans="1:21" x14ac:dyDescent="0.25">
      <c r="A1649" s="1">
        <v>4858</v>
      </c>
      <c r="B1649" s="46" t="s">
        <v>839</v>
      </c>
      <c r="C1649" s="46" t="s">
        <v>2231</v>
      </c>
      <c r="D1649" s="46" t="s">
        <v>2328</v>
      </c>
      <c r="E1649" s="47" t="s">
        <v>1130</v>
      </c>
      <c r="F1649" s="47" t="s">
        <v>1131</v>
      </c>
      <c r="G1649" s="47">
        <v>663724</v>
      </c>
      <c r="H1649" s="57">
        <v>370.20000000000005</v>
      </c>
      <c r="I1649" s="60">
        <f>IF(R1649="UP",VLOOKUP($I$1,Änderungen!$F$1:$G$4,2,FALSE),IF(OR(ISERROR(FIND("NOVOS",B1649)),ISERROR(FIND("Design ",B1649))),IF(OR(ISERROR(FIND("thanos EVO",B1649)),ISERROR(FIND("Design ",B1649))),0,96.55),19.35))</f>
        <v>0</v>
      </c>
      <c r="J1649" s="40"/>
      <c r="K1649" s="40" t="s">
        <v>1182</v>
      </c>
      <c r="L1649" s="29">
        <f>IF(K1649&lt;&gt;"",IFERROR(VLOOKUP(K1649,Rabattwerte_eintragen!$A$3:$C$24,3,FALSE),0),0)</f>
        <v>0</v>
      </c>
      <c r="M1649" s="58">
        <f>IF(H1649&lt;&gt;"",H1649*(1-L1649)+I1649*(1-VLOOKUP("A1",Rabattwerte_eintragen!$A$3:$C$26,3,FALSE)),"")</f>
        <v>370.20000000000005</v>
      </c>
      <c r="N1649" s="40"/>
      <c r="O1649" s="39" t="str">
        <f t="shared" si="29"/>
        <v>Artikel online anzeigen</v>
      </c>
      <c r="P1649" s="44"/>
      <c r="Q1649" s="49" t="s">
        <v>4003</v>
      </c>
      <c r="R1649" s="37"/>
      <c r="S1649" s="55"/>
      <c r="T1649" s="40" t="s">
        <v>1149</v>
      </c>
      <c r="U1649" s="63" t="s">
        <v>5888</v>
      </c>
    </row>
    <row r="1650" spans="1:21" x14ac:dyDescent="0.25">
      <c r="A1650" s="1">
        <v>4860</v>
      </c>
      <c r="B1650" s="46" t="s">
        <v>840</v>
      </c>
      <c r="C1650" s="46" t="s">
        <v>2231</v>
      </c>
      <c r="D1650" s="46" t="s">
        <v>2328</v>
      </c>
      <c r="E1650" s="47" t="s">
        <v>1130</v>
      </c>
      <c r="F1650" s="47" t="s">
        <v>1131</v>
      </c>
      <c r="G1650" s="47">
        <v>663748</v>
      </c>
      <c r="H1650" s="57">
        <v>370.20000000000005</v>
      </c>
      <c r="I1650" s="60">
        <f>IF(R1650="UP",VLOOKUP($I$1,Änderungen!$F$1:$G$4,2,FALSE),IF(OR(ISERROR(FIND("NOVOS",B1650)),ISERROR(FIND("Design ",B1650))),IF(OR(ISERROR(FIND("thanos EVO",B1650)),ISERROR(FIND("Design ",B1650))),0,96.55),19.35))</f>
        <v>0</v>
      </c>
      <c r="J1650" s="40"/>
      <c r="K1650" s="40" t="s">
        <v>1182</v>
      </c>
      <c r="L1650" s="29">
        <f>IF(K1650&lt;&gt;"",IFERROR(VLOOKUP(K1650,Rabattwerte_eintragen!$A$3:$C$24,3,FALSE),0),0)</f>
        <v>0</v>
      </c>
      <c r="M1650" s="58">
        <f>IF(H1650&lt;&gt;"",H1650*(1-L1650)+I1650*(1-VLOOKUP("A1",Rabattwerte_eintragen!$A$3:$C$26,3,FALSE)),"")</f>
        <v>370.20000000000005</v>
      </c>
      <c r="N1650" s="40"/>
      <c r="O1650" s="39" t="str">
        <f t="shared" si="29"/>
        <v>Artikel online anzeigen</v>
      </c>
      <c r="P1650" s="44"/>
      <c r="Q1650" s="49" t="s">
        <v>4004</v>
      </c>
      <c r="R1650" s="37"/>
      <c r="S1650" s="55"/>
      <c r="T1650" s="40" t="s">
        <v>1149</v>
      </c>
      <c r="U1650" s="63" t="s">
        <v>5889</v>
      </c>
    </row>
    <row r="1651" spans="1:21" x14ac:dyDescent="0.25">
      <c r="A1651" s="1">
        <v>4862</v>
      </c>
      <c r="B1651" s="46" t="s">
        <v>841</v>
      </c>
      <c r="C1651" s="46" t="s">
        <v>2231</v>
      </c>
      <c r="D1651" s="46" t="s">
        <v>2328</v>
      </c>
      <c r="E1651" s="47" t="s">
        <v>1130</v>
      </c>
      <c r="F1651" s="47" t="s">
        <v>1131</v>
      </c>
      <c r="G1651" s="47">
        <v>663755</v>
      </c>
      <c r="H1651" s="57">
        <v>370.20000000000005</v>
      </c>
      <c r="I1651" s="60">
        <f>IF(R1651="UP",VLOOKUP($I$1,Änderungen!$F$1:$G$4,2,FALSE),IF(OR(ISERROR(FIND("NOVOS",B1651)),ISERROR(FIND("Design ",B1651))),IF(OR(ISERROR(FIND("thanos EVO",B1651)),ISERROR(FIND("Design ",B1651))),0,96.55),19.35))</f>
        <v>0</v>
      </c>
      <c r="J1651" s="40"/>
      <c r="K1651" s="40" t="s">
        <v>1182</v>
      </c>
      <c r="L1651" s="29">
        <f>IF(K1651&lt;&gt;"",IFERROR(VLOOKUP(K1651,Rabattwerte_eintragen!$A$3:$C$24,3,FALSE),0),0)</f>
        <v>0</v>
      </c>
      <c r="M1651" s="58">
        <f>IF(H1651&lt;&gt;"",H1651*(1-L1651)+I1651*(1-VLOOKUP("A1",Rabattwerte_eintragen!$A$3:$C$26,3,FALSE)),"")</f>
        <v>370.20000000000005</v>
      </c>
      <c r="N1651" s="40"/>
      <c r="O1651" s="39" t="str">
        <f t="shared" si="29"/>
        <v>Artikel online anzeigen</v>
      </c>
      <c r="P1651" s="44"/>
      <c r="Q1651" s="49" t="s">
        <v>4005</v>
      </c>
      <c r="R1651" s="37"/>
      <c r="S1651" s="55"/>
      <c r="T1651" s="40" t="s">
        <v>1149</v>
      </c>
      <c r="U1651" s="63" t="s">
        <v>5890</v>
      </c>
    </row>
    <row r="1652" spans="1:21" x14ac:dyDescent="0.25">
      <c r="A1652" s="1">
        <v>4887</v>
      </c>
      <c r="B1652" s="46" t="s">
        <v>866</v>
      </c>
      <c r="C1652" s="46" t="s">
        <v>2232</v>
      </c>
      <c r="D1652" s="46" t="s">
        <v>2328</v>
      </c>
      <c r="E1652" s="47" t="s">
        <v>1130</v>
      </c>
      <c r="F1652" s="47" t="s">
        <v>1131</v>
      </c>
      <c r="G1652" s="47">
        <v>700344</v>
      </c>
      <c r="H1652" s="57">
        <v>342.9</v>
      </c>
      <c r="I1652" s="60">
        <f>IF(R1652="UP",VLOOKUP($I$1,Änderungen!$F$1:$G$4,2,FALSE),IF(OR(ISERROR(FIND("NOVOS",B1652)),ISERROR(FIND("Design ",B1652))),IF(OR(ISERROR(FIND("thanos EVO",B1652)),ISERROR(FIND("Design ",B1652))),0,96.55),19.35))</f>
        <v>0</v>
      </c>
      <c r="J1652" s="40"/>
      <c r="K1652" s="40" t="s">
        <v>1182</v>
      </c>
      <c r="L1652" s="29">
        <f>IF(K1652&lt;&gt;"",IFERROR(VLOOKUP(K1652,Rabattwerte_eintragen!$A$3:$C$24,3,FALSE),0),0)</f>
        <v>0</v>
      </c>
      <c r="M1652" s="58">
        <f>IF(H1652&lt;&gt;"",H1652*(1-L1652)+I1652*(1-VLOOKUP("A1",Rabattwerte_eintragen!$A$3:$C$26,3,FALSE)),"")</f>
        <v>342.9</v>
      </c>
      <c r="N1652" s="40"/>
      <c r="O1652" s="39" t="str">
        <f t="shared" si="29"/>
        <v>Artikel online anzeigen</v>
      </c>
      <c r="P1652" s="44"/>
      <c r="Q1652" s="49" t="s">
        <v>4006</v>
      </c>
      <c r="R1652" s="37"/>
      <c r="S1652" s="55"/>
      <c r="T1652" s="40" t="s">
        <v>1149</v>
      </c>
      <c r="U1652" s="63" t="s">
        <v>5891</v>
      </c>
    </row>
    <row r="1653" spans="1:21" x14ac:dyDescent="0.25">
      <c r="A1653" s="1">
        <v>4888</v>
      </c>
      <c r="B1653" s="46" t="s">
        <v>867</v>
      </c>
      <c r="C1653" s="46" t="s">
        <v>2232</v>
      </c>
      <c r="D1653" s="46" t="s">
        <v>2328</v>
      </c>
      <c r="E1653" s="47" t="s">
        <v>1130</v>
      </c>
      <c r="F1653" s="47" t="s">
        <v>1131</v>
      </c>
      <c r="G1653" s="47">
        <v>702898</v>
      </c>
      <c r="H1653" s="57">
        <v>371.4</v>
      </c>
      <c r="I1653" s="60">
        <f>IF(R1653="UP",VLOOKUP($I$1,Änderungen!$F$1:$G$4,2,FALSE),IF(OR(ISERROR(FIND("NOVOS",B1653)),ISERROR(FIND("Design ",B1653))),IF(OR(ISERROR(FIND("thanos EVO",B1653)),ISERROR(FIND("Design ",B1653))),0,96.55),19.35))</f>
        <v>0</v>
      </c>
      <c r="J1653" s="40"/>
      <c r="K1653" s="40" t="s">
        <v>1182</v>
      </c>
      <c r="L1653" s="29">
        <f>IF(K1653&lt;&gt;"",IFERROR(VLOOKUP(K1653,Rabattwerte_eintragen!$A$3:$C$24,3,FALSE),0),0)</f>
        <v>0</v>
      </c>
      <c r="M1653" s="58">
        <f>IF(H1653&lt;&gt;"",H1653*(1-L1653)+I1653*(1-VLOOKUP("A1",Rabattwerte_eintragen!$A$3:$C$26,3,FALSE)),"")</f>
        <v>371.4</v>
      </c>
      <c r="N1653" s="40"/>
      <c r="O1653" s="39" t="str">
        <f t="shared" si="29"/>
        <v>Artikel online anzeigen</v>
      </c>
      <c r="P1653" s="44"/>
      <c r="Q1653" s="49" t="s">
        <v>4007</v>
      </c>
      <c r="R1653" s="37"/>
      <c r="S1653" s="55"/>
      <c r="T1653" s="40" t="s">
        <v>1149</v>
      </c>
      <c r="U1653" s="63" t="s">
        <v>5892</v>
      </c>
    </row>
    <row r="1654" spans="1:21" x14ac:dyDescent="0.25">
      <c r="A1654" s="1">
        <v>4889</v>
      </c>
      <c r="B1654" s="46" t="s">
        <v>868</v>
      </c>
      <c r="C1654" s="46" t="s">
        <v>2232</v>
      </c>
      <c r="D1654" s="46" t="s">
        <v>2328</v>
      </c>
      <c r="E1654" s="47" t="s">
        <v>1130</v>
      </c>
      <c r="F1654" s="47" t="s">
        <v>1131</v>
      </c>
      <c r="G1654" s="47">
        <v>705417</v>
      </c>
      <c r="H1654" s="57">
        <v>411.5</v>
      </c>
      <c r="I1654" s="60">
        <f>IF(R1654="UP",VLOOKUP($I$1,Änderungen!$F$1:$G$4,2,FALSE),IF(OR(ISERROR(FIND("NOVOS",B1654)),ISERROR(FIND("Design ",B1654))),IF(OR(ISERROR(FIND("thanos EVO",B1654)),ISERROR(FIND("Design ",B1654))),0,96.55),19.35))</f>
        <v>0</v>
      </c>
      <c r="J1654" s="40"/>
      <c r="K1654" s="40" t="s">
        <v>1182</v>
      </c>
      <c r="L1654" s="29">
        <f>IF(K1654&lt;&gt;"",IFERROR(VLOOKUP(K1654,Rabattwerte_eintragen!$A$3:$C$24,3,FALSE),0),0)</f>
        <v>0</v>
      </c>
      <c r="M1654" s="58">
        <f>IF(H1654&lt;&gt;"",H1654*(1-L1654)+I1654*(1-VLOOKUP("A1",Rabattwerte_eintragen!$A$3:$C$26,3,FALSE)),"")</f>
        <v>411.5</v>
      </c>
      <c r="N1654" s="40"/>
      <c r="O1654" s="39" t="str">
        <f t="shared" si="29"/>
        <v>Artikel online anzeigen</v>
      </c>
      <c r="P1654" s="44"/>
      <c r="Q1654" s="49" t="s">
        <v>4008</v>
      </c>
      <c r="R1654" s="37"/>
      <c r="S1654" s="55"/>
      <c r="T1654" s="40" t="s">
        <v>1149</v>
      </c>
      <c r="U1654" s="63" t="s">
        <v>5893</v>
      </c>
    </row>
    <row r="1655" spans="1:21" x14ac:dyDescent="0.25">
      <c r="A1655" s="1">
        <v>4891</v>
      </c>
      <c r="B1655" s="46" t="s">
        <v>869</v>
      </c>
      <c r="C1655" s="46" t="s">
        <v>2232</v>
      </c>
      <c r="D1655" s="46" t="s">
        <v>2328</v>
      </c>
      <c r="E1655" s="47" t="s">
        <v>1130</v>
      </c>
      <c r="F1655" s="47" t="s">
        <v>1131</v>
      </c>
      <c r="G1655" s="47">
        <v>705431</v>
      </c>
      <c r="H1655" s="57">
        <v>440</v>
      </c>
      <c r="I1655" s="60">
        <f>IF(R1655="UP",VLOOKUP($I$1,Änderungen!$F$1:$G$4,2,FALSE),IF(OR(ISERROR(FIND("NOVOS",B1655)),ISERROR(FIND("Design ",B1655))),IF(OR(ISERROR(FIND("thanos EVO",B1655)),ISERROR(FIND("Design ",B1655))),0,96.55),19.35))</f>
        <v>0</v>
      </c>
      <c r="J1655" s="40"/>
      <c r="K1655" s="40" t="s">
        <v>1182</v>
      </c>
      <c r="L1655" s="29">
        <f>IF(K1655&lt;&gt;"",IFERROR(VLOOKUP(K1655,Rabattwerte_eintragen!$A$3:$C$24,3,FALSE),0),0)</f>
        <v>0</v>
      </c>
      <c r="M1655" s="58">
        <f>IF(H1655&lt;&gt;"",H1655*(1-L1655)+I1655*(1-VLOOKUP("A1",Rabattwerte_eintragen!$A$3:$C$26,3,FALSE)),"")</f>
        <v>440</v>
      </c>
      <c r="N1655" s="40"/>
      <c r="O1655" s="39" t="str">
        <f t="shared" si="29"/>
        <v>Artikel online anzeigen</v>
      </c>
      <c r="P1655" s="44"/>
      <c r="Q1655" s="49" t="s">
        <v>4009</v>
      </c>
      <c r="R1655" s="37"/>
      <c r="S1655" s="55"/>
      <c r="T1655" s="40" t="s">
        <v>1149</v>
      </c>
      <c r="U1655" s="63" t="s">
        <v>5894</v>
      </c>
    </row>
    <row r="1656" spans="1:21" x14ac:dyDescent="0.25">
      <c r="A1656" s="1">
        <v>4892</v>
      </c>
      <c r="B1656" s="46" t="s">
        <v>870</v>
      </c>
      <c r="C1656" s="46" t="s">
        <v>2232</v>
      </c>
      <c r="D1656" s="46" t="s">
        <v>2328</v>
      </c>
      <c r="E1656" s="47" t="s">
        <v>1130</v>
      </c>
      <c r="F1656" s="47" t="s">
        <v>1131</v>
      </c>
      <c r="G1656" s="47">
        <v>705448</v>
      </c>
      <c r="H1656" s="57">
        <v>365</v>
      </c>
      <c r="I1656" s="60">
        <f>IF(R1656="UP",VLOOKUP($I$1,Änderungen!$F$1:$G$4,2,FALSE),IF(OR(ISERROR(FIND("NOVOS",B1656)),ISERROR(FIND("Design ",B1656))),IF(OR(ISERROR(FIND("thanos EVO",B1656)),ISERROR(FIND("Design ",B1656))),0,96.55),19.35))</f>
        <v>0</v>
      </c>
      <c r="J1656" s="40"/>
      <c r="K1656" s="40" t="s">
        <v>1182</v>
      </c>
      <c r="L1656" s="29">
        <f>IF(K1656&lt;&gt;"",IFERROR(VLOOKUP(K1656,Rabattwerte_eintragen!$A$3:$C$24,3,FALSE),0),0)</f>
        <v>0</v>
      </c>
      <c r="M1656" s="58">
        <f>IF(H1656&lt;&gt;"",H1656*(1-L1656)+I1656*(1-VLOOKUP("A1",Rabattwerte_eintragen!$A$3:$C$26,3,FALSE)),"")</f>
        <v>365</v>
      </c>
      <c r="N1656" s="40"/>
      <c r="O1656" s="39" t="str">
        <f t="shared" si="29"/>
        <v>Artikel online anzeigen</v>
      </c>
      <c r="P1656" s="44"/>
      <c r="Q1656" s="49" t="s">
        <v>4010</v>
      </c>
      <c r="R1656" s="37"/>
      <c r="S1656" s="55"/>
      <c r="T1656" s="40" t="s">
        <v>1149</v>
      </c>
      <c r="U1656" s="63" t="s">
        <v>5895</v>
      </c>
    </row>
    <row r="1657" spans="1:21" x14ac:dyDescent="0.25">
      <c r="A1657" s="1">
        <v>4893</v>
      </c>
      <c r="B1657" s="46" t="s">
        <v>871</v>
      </c>
      <c r="C1657" s="46" t="s">
        <v>2231</v>
      </c>
      <c r="D1657" s="46" t="s">
        <v>2328</v>
      </c>
      <c r="E1657" s="47" t="s">
        <v>1130</v>
      </c>
      <c r="F1657" s="47" t="s">
        <v>1131</v>
      </c>
      <c r="G1657" s="47">
        <v>700351</v>
      </c>
      <c r="H1657" s="57">
        <v>433.6</v>
      </c>
      <c r="I1657" s="60">
        <f>IF(R1657="UP",VLOOKUP($I$1,Änderungen!$F$1:$G$4,2,FALSE),IF(OR(ISERROR(FIND("NOVOS",B1657)),ISERROR(FIND("Design ",B1657))),IF(OR(ISERROR(FIND("thanos EVO",B1657)),ISERROR(FIND("Design ",B1657))),0,96.55),19.35))</f>
        <v>0</v>
      </c>
      <c r="J1657" s="40"/>
      <c r="K1657" s="40" t="s">
        <v>1182</v>
      </c>
      <c r="L1657" s="29">
        <f>IF(K1657&lt;&gt;"",IFERROR(VLOOKUP(K1657,Rabattwerte_eintragen!$A$3:$C$24,3,FALSE),0),0)</f>
        <v>0</v>
      </c>
      <c r="M1657" s="58">
        <f>IF(H1657&lt;&gt;"",H1657*(1-L1657)+I1657*(1-VLOOKUP("A1",Rabattwerte_eintragen!$A$3:$C$26,3,FALSE)),"")</f>
        <v>433.6</v>
      </c>
      <c r="N1657" s="40"/>
      <c r="O1657" s="39" t="str">
        <f t="shared" si="29"/>
        <v>Artikel online anzeigen</v>
      </c>
      <c r="P1657" s="44"/>
      <c r="Q1657" s="49" t="s">
        <v>4011</v>
      </c>
      <c r="R1657" s="37"/>
      <c r="S1657" s="55"/>
      <c r="T1657" s="40" t="s">
        <v>1149</v>
      </c>
      <c r="U1657" s="63" t="s">
        <v>5896</v>
      </c>
    </row>
    <row r="1658" spans="1:21" x14ac:dyDescent="0.25">
      <c r="A1658" s="1">
        <v>4875</v>
      </c>
      <c r="B1658" s="46" t="s">
        <v>854</v>
      </c>
      <c r="C1658" s="46" t="s">
        <v>2231</v>
      </c>
      <c r="D1658" s="46" t="s">
        <v>2328</v>
      </c>
      <c r="E1658" s="47" t="s">
        <v>1130</v>
      </c>
      <c r="F1658" s="47" t="s">
        <v>1131</v>
      </c>
      <c r="G1658" s="47">
        <v>700221</v>
      </c>
      <c r="H1658" s="57">
        <v>237.3</v>
      </c>
      <c r="I1658" s="60">
        <f>IF(R1658="UP",VLOOKUP($I$1,Änderungen!$F$1:$G$4,2,FALSE),IF(OR(ISERROR(FIND("NOVOS",B1658)),ISERROR(FIND("Design ",B1658))),IF(OR(ISERROR(FIND("thanos EVO",B1658)),ISERROR(FIND("Design ",B1658))),0,96.55),19.35))</f>
        <v>0</v>
      </c>
      <c r="J1658" s="40"/>
      <c r="K1658" s="40" t="s">
        <v>1182</v>
      </c>
      <c r="L1658" s="29">
        <f>IF(K1658&lt;&gt;"",IFERROR(VLOOKUP(K1658,Rabattwerte_eintragen!$A$3:$C$24,3,FALSE),0),0)</f>
        <v>0</v>
      </c>
      <c r="M1658" s="58">
        <f>IF(H1658&lt;&gt;"",H1658*(1-L1658)+I1658*(1-VLOOKUP("A1",Rabattwerte_eintragen!$A$3:$C$26,3,FALSE)),"")</f>
        <v>237.3</v>
      </c>
      <c r="N1658" s="40"/>
      <c r="O1658" s="39" t="str">
        <f t="shared" si="29"/>
        <v>Artikel online anzeigen</v>
      </c>
      <c r="P1658" s="44"/>
      <c r="Q1658" s="49" t="s">
        <v>4012</v>
      </c>
      <c r="R1658" s="37"/>
      <c r="S1658" s="55"/>
      <c r="T1658" s="40" t="s">
        <v>1149</v>
      </c>
      <c r="U1658" s="63" t="s">
        <v>5897</v>
      </c>
    </row>
    <row r="1659" spans="1:21" x14ac:dyDescent="0.25">
      <c r="A1659" s="1">
        <v>4876</v>
      </c>
      <c r="B1659" s="46" t="s">
        <v>855</v>
      </c>
      <c r="C1659" s="46" t="s">
        <v>2231</v>
      </c>
      <c r="D1659" s="46" t="s">
        <v>2328</v>
      </c>
      <c r="E1659" s="47" t="s">
        <v>1130</v>
      </c>
      <c r="F1659" s="47" t="s">
        <v>1131</v>
      </c>
      <c r="G1659" s="47">
        <v>700238</v>
      </c>
      <c r="H1659" s="57">
        <v>237.3</v>
      </c>
      <c r="I1659" s="60">
        <f>IF(R1659="UP",VLOOKUP($I$1,Änderungen!$F$1:$G$4,2,FALSE),IF(OR(ISERROR(FIND("NOVOS",B1659)),ISERROR(FIND("Design ",B1659))),IF(OR(ISERROR(FIND("thanos EVO",B1659)),ISERROR(FIND("Design ",B1659))),0,96.55),19.35))</f>
        <v>0</v>
      </c>
      <c r="J1659" s="40"/>
      <c r="K1659" s="40" t="s">
        <v>1182</v>
      </c>
      <c r="L1659" s="29">
        <f>IF(K1659&lt;&gt;"",IFERROR(VLOOKUP(K1659,Rabattwerte_eintragen!$A$3:$C$24,3,FALSE),0),0)</f>
        <v>0</v>
      </c>
      <c r="M1659" s="58">
        <f>IF(H1659&lt;&gt;"",H1659*(1-L1659)+I1659*(1-VLOOKUP("A1",Rabattwerte_eintragen!$A$3:$C$26,3,FALSE)),"")</f>
        <v>237.3</v>
      </c>
      <c r="N1659" s="40"/>
      <c r="O1659" s="39" t="str">
        <f t="shared" si="29"/>
        <v>Artikel online anzeigen</v>
      </c>
      <c r="P1659" s="44"/>
      <c r="Q1659" s="49" t="s">
        <v>4013</v>
      </c>
      <c r="R1659" s="37"/>
      <c r="S1659" s="55"/>
      <c r="T1659" s="40" t="s">
        <v>1149</v>
      </c>
      <c r="U1659" s="63" t="s">
        <v>5898</v>
      </c>
    </row>
    <row r="1660" spans="1:21" x14ac:dyDescent="0.25">
      <c r="A1660" s="1">
        <v>4877</v>
      </c>
      <c r="B1660" s="46" t="s">
        <v>856</v>
      </c>
      <c r="C1660" s="46" t="s">
        <v>2231</v>
      </c>
      <c r="D1660" s="46" t="s">
        <v>2328</v>
      </c>
      <c r="E1660" s="47" t="s">
        <v>1130</v>
      </c>
      <c r="F1660" s="47" t="s">
        <v>1131</v>
      </c>
      <c r="G1660" s="47">
        <v>700252</v>
      </c>
      <c r="H1660" s="57">
        <v>237.3</v>
      </c>
      <c r="I1660" s="60">
        <f>IF(R1660="UP",VLOOKUP($I$1,Änderungen!$F$1:$G$4,2,FALSE),IF(OR(ISERROR(FIND("NOVOS",B1660)),ISERROR(FIND("Design ",B1660))),IF(OR(ISERROR(FIND("thanos EVO",B1660)),ISERROR(FIND("Design ",B1660))),0,96.55),19.35))</f>
        <v>0</v>
      </c>
      <c r="J1660" s="40"/>
      <c r="K1660" s="40" t="s">
        <v>1182</v>
      </c>
      <c r="L1660" s="29">
        <f>IF(K1660&lt;&gt;"",IFERROR(VLOOKUP(K1660,Rabattwerte_eintragen!$A$3:$C$24,3,FALSE),0),0)</f>
        <v>0</v>
      </c>
      <c r="M1660" s="58">
        <f>IF(H1660&lt;&gt;"",H1660*(1-L1660)+I1660*(1-VLOOKUP("A1",Rabattwerte_eintragen!$A$3:$C$26,3,FALSE)),"")</f>
        <v>237.3</v>
      </c>
      <c r="N1660" s="40"/>
      <c r="O1660" s="39" t="str">
        <f t="shared" si="29"/>
        <v>Artikel online anzeigen</v>
      </c>
      <c r="P1660" s="44"/>
      <c r="Q1660" s="49" t="s">
        <v>4014</v>
      </c>
      <c r="R1660" s="37"/>
      <c r="S1660" s="55"/>
      <c r="T1660" s="40" t="s">
        <v>1149</v>
      </c>
      <c r="U1660" s="63" t="s">
        <v>5899</v>
      </c>
    </row>
    <row r="1661" spans="1:21" x14ac:dyDescent="0.25">
      <c r="A1661" s="1">
        <v>4878</v>
      </c>
      <c r="B1661" s="46" t="s">
        <v>857</v>
      </c>
      <c r="C1661" s="46" t="s">
        <v>2231</v>
      </c>
      <c r="D1661" s="46" t="s">
        <v>2328</v>
      </c>
      <c r="E1661" s="47" t="s">
        <v>1130</v>
      </c>
      <c r="F1661" s="47" t="s">
        <v>1131</v>
      </c>
      <c r="G1661" s="47">
        <v>705387</v>
      </c>
      <c r="H1661" s="57">
        <v>283.64999999999998</v>
      </c>
      <c r="I1661" s="60">
        <f>IF(R1661="UP",VLOOKUP($I$1,Änderungen!$F$1:$G$4,2,FALSE),IF(OR(ISERROR(FIND("NOVOS",B1661)),ISERROR(FIND("Design ",B1661))),IF(OR(ISERROR(FIND("thanos EVO",B1661)),ISERROR(FIND("Design ",B1661))),0,96.55),19.35))</f>
        <v>0</v>
      </c>
      <c r="J1661" s="40"/>
      <c r="K1661" s="40" t="s">
        <v>1182</v>
      </c>
      <c r="L1661" s="29">
        <f>IF(K1661&lt;&gt;"",IFERROR(VLOOKUP(K1661,Rabattwerte_eintragen!$A$3:$C$24,3,FALSE),0),0)</f>
        <v>0</v>
      </c>
      <c r="M1661" s="58">
        <f>IF(H1661&lt;&gt;"",H1661*(1-L1661)+I1661*(1-VLOOKUP("A1",Rabattwerte_eintragen!$A$3:$C$26,3,FALSE)),"")</f>
        <v>283.64999999999998</v>
      </c>
      <c r="N1661" s="40"/>
      <c r="O1661" s="39" t="str">
        <f t="shared" si="29"/>
        <v>Artikel online anzeigen</v>
      </c>
      <c r="P1661" s="44"/>
      <c r="Q1661" s="49" t="s">
        <v>4015</v>
      </c>
      <c r="R1661" s="37"/>
      <c r="S1661" s="55"/>
      <c r="T1661" s="40" t="s">
        <v>1149</v>
      </c>
      <c r="U1661" s="63" t="s">
        <v>5900</v>
      </c>
    </row>
    <row r="1662" spans="1:21" x14ac:dyDescent="0.25">
      <c r="A1662" s="1">
        <v>4879</v>
      </c>
      <c r="B1662" s="46" t="s">
        <v>858</v>
      </c>
      <c r="C1662" s="46" t="s">
        <v>2231</v>
      </c>
      <c r="D1662" s="46" t="s">
        <v>2328</v>
      </c>
      <c r="E1662" s="47" t="s">
        <v>1130</v>
      </c>
      <c r="F1662" s="47" t="s">
        <v>1131</v>
      </c>
      <c r="G1662" s="47">
        <v>700306</v>
      </c>
      <c r="H1662" s="57">
        <v>328.2</v>
      </c>
      <c r="I1662" s="60">
        <f>IF(R1662="UP",VLOOKUP($I$1,Änderungen!$F$1:$G$4,2,FALSE),IF(OR(ISERROR(FIND("NOVOS",B1662)),ISERROR(FIND("Design ",B1662))),IF(OR(ISERROR(FIND("thanos EVO",B1662)),ISERROR(FIND("Design ",B1662))),0,96.55),19.35))</f>
        <v>0</v>
      </c>
      <c r="J1662" s="40"/>
      <c r="K1662" s="40" t="s">
        <v>1182</v>
      </c>
      <c r="L1662" s="29">
        <f>IF(K1662&lt;&gt;"",IFERROR(VLOOKUP(K1662,Rabattwerte_eintragen!$A$3:$C$24,3,FALSE),0),0)</f>
        <v>0</v>
      </c>
      <c r="M1662" s="58">
        <f>IF(H1662&lt;&gt;"",H1662*(1-L1662)+I1662*(1-VLOOKUP("A1",Rabattwerte_eintragen!$A$3:$C$26,3,FALSE)),"")</f>
        <v>328.2</v>
      </c>
      <c r="N1662" s="40"/>
      <c r="O1662" s="39" t="str">
        <f t="shared" si="29"/>
        <v>Artikel online anzeigen</v>
      </c>
      <c r="P1662" s="44"/>
      <c r="Q1662" s="49" t="s">
        <v>4016</v>
      </c>
      <c r="R1662" s="37"/>
      <c r="S1662" s="55"/>
      <c r="T1662" s="40" t="s">
        <v>1149</v>
      </c>
      <c r="U1662" s="63" t="s">
        <v>5901</v>
      </c>
    </row>
    <row r="1663" spans="1:21" x14ac:dyDescent="0.25">
      <c r="A1663" s="1">
        <v>4880</v>
      </c>
      <c r="B1663" s="46" t="s">
        <v>859</v>
      </c>
      <c r="C1663" s="46" t="s">
        <v>2231</v>
      </c>
      <c r="D1663" s="46" t="s">
        <v>2328</v>
      </c>
      <c r="E1663" s="47" t="s">
        <v>1130</v>
      </c>
      <c r="F1663" s="47" t="s">
        <v>1131</v>
      </c>
      <c r="G1663" s="47">
        <v>700313</v>
      </c>
      <c r="H1663" s="57">
        <v>328.2</v>
      </c>
      <c r="I1663" s="60">
        <f>IF(R1663="UP",VLOOKUP($I$1,Änderungen!$F$1:$G$4,2,FALSE),IF(OR(ISERROR(FIND("NOVOS",B1663)),ISERROR(FIND("Design ",B1663))),IF(OR(ISERROR(FIND("thanos EVO",B1663)),ISERROR(FIND("Design ",B1663))),0,96.55),19.35))</f>
        <v>0</v>
      </c>
      <c r="J1663" s="40"/>
      <c r="K1663" s="40" t="s">
        <v>1182</v>
      </c>
      <c r="L1663" s="29">
        <f>IF(K1663&lt;&gt;"",IFERROR(VLOOKUP(K1663,Rabattwerte_eintragen!$A$3:$C$24,3,FALSE),0),0)</f>
        <v>0</v>
      </c>
      <c r="M1663" s="58">
        <f>IF(H1663&lt;&gt;"",H1663*(1-L1663)+I1663*(1-VLOOKUP("A1",Rabattwerte_eintragen!$A$3:$C$26,3,FALSE)),"")</f>
        <v>328.2</v>
      </c>
      <c r="N1663" s="40"/>
      <c r="O1663" s="39" t="str">
        <f t="shared" si="29"/>
        <v>Artikel online anzeigen</v>
      </c>
      <c r="P1663" s="44"/>
      <c r="Q1663" s="49" t="s">
        <v>4017</v>
      </c>
      <c r="R1663" s="37"/>
      <c r="S1663" s="55"/>
      <c r="T1663" s="40" t="s">
        <v>1149</v>
      </c>
      <c r="U1663" s="63" t="s">
        <v>5902</v>
      </c>
    </row>
    <row r="1664" spans="1:21" x14ac:dyDescent="0.25">
      <c r="A1664" s="1">
        <v>4881</v>
      </c>
      <c r="B1664" s="46" t="s">
        <v>860</v>
      </c>
      <c r="C1664" s="46" t="s">
        <v>2231</v>
      </c>
      <c r="D1664" s="46" t="s">
        <v>2328</v>
      </c>
      <c r="E1664" s="47" t="s">
        <v>1130</v>
      </c>
      <c r="F1664" s="47" t="s">
        <v>1131</v>
      </c>
      <c r="G1664" s="47">
        <v>700269</v>
      </c>
      <c r="H1664" s="57">
        <v>305.89999999999998</v>
      </c>
      <c r="I1664" s="60">
        <f>IF(R1664="UP",VLOOKUP($I$1,Änderungen!$F$1:$G$4,2,FALSE),IF(OR(ISERROR(FIND("NOVOS",B1664)),ISERROR(FIND("Design ",B1664))),IF(OR(ISERROR(FIND("thanos EVO",B1664)),ISERROR(FIND("Design ",B1664))),0,96.55),19.35))</f>
        <v>0</v>
      </c>
      <c r="J1664" s="40"/>
      <c r="K1664" s="40" t="s">
        <v>1182</v>
      </c>
      <c r="L1664" s="29">
        <f>IF(K1664&lt;&gt;"",IFERROR(VLOOKUP(K1664,Rabattwerte_eintragen!$A$3:$C$24,3,FALSE),0),0)</f>
        <v>0</v>
      </c>
      <c r="M1664" s="58">
        <f>IF(H1664&lt;&gt;"",H1664*(1-L1664)+I1664*(1-VLOOKUP("A1",Rabattwerte_eintragen!$A$3:$C$26,3,FALSE)),"")</f>
        <v>305.89999999999998</v>
      </c>
      <c r="N1664" s="40"/>
      <c r="O1664" s="39" t="str">
        <f t="shared" si="29"/>
        <v>Artikel online anzeigen</v>
      </c>
      <c r="P1664" s="44"/>
      <c r="Q1664" s="49" t="s">
        <v>4018</v>
      </c>
      <c r="R1664" s="37"/>
      <c r="S1664" s="55"/>
      <c r="T1664" s="40" t="s">
        <v>1149</v>
      </c>
      <c r="U1664" s="63" t="s">
        <v>5903</v>
      </c>
    </row>
    <row r="1665" spans="1:21" x14ac:dyDescent="0.25">
      <c r="A1665" s="1">
        <v>4882</v>
      </c>
      <c r="B1665" s="46" t="s">
        <v>861</v>
      </c>
      <c r="C1665" s="46" t="s">
        <v>2231</v>
      </c>
      <c r="D1665" s="46" t="s">
        <v>2328</v>
      </c>
      <c r="E1665" s="47" t="s">
        <v>1130</v>
      </c>
      <c r="F1665" s="47" t="s">
        <v>1131</v>
      </c>
      <c r="G1665" s="47">
        <v>682855</v>
      </c>
      <c r="H1665" s="57">
        <v>305.89999999999998</v>
      </c>
      <c r="I1665" s="60">
        <f>IF(R1665="UP",VLOOKUP($I$1,Änderungen!$F$1:$G$4,2,FALSE),IF(OR(ISERROR(FIND("NOVOS",B1665)),ISERROR(FIND("Design ",B1665))),IF(OR(ISERROR(FIND("thanos EVO",B1665)),ISERROR(FIND("Design ",B1665))),0,96.55),19.35))</f>
        <v>0</v>
      </c>
      <c r="J1665" s="40"/>
      <c r="K1665" s="40" t="s">
        <v>1182</v>
      </c>
      <c r="L1665" s="29">
        <f>IF(K1665&lt;&gt;"",IFERROR(VLOOKUP(K1665,Rabattwerte_eintragen!$A$3:$C$24,3,FALSE),0),0)</f>
        <v>0</v>
      </c>
      <c r="M1665" s="58">
        <f>IF(H1665&lt;&gt;"",H1665*(1-L1665)+I1665*(1-VLOOKUP("A1",Rabattwerte_eintragen!$A$3:$C$26,3,FALSE)),"")</f>
        <v>305.89999999999998</v>
      </c>
      <c r="N1665" s="40"/>
      <c r="O1665" s="39" t="str">
        <f t="shared" si="29"/>
        <v>Artikel online anzeigen</v>
      </c>
      <c r="P1665" s="44"/>
      <c r="Q1665" s="49" t="s">
        <v>4019</v>
      </c>
      <c r="R1665" s="37"/>
      <c r="S1665" s="55"/>
      <c r="T1665" s="40" t="s">
        <v>1149</v>
      </c>
      <c r="U1665" s="63" t="s">
        <v>5904</v>
      </c>
    </row>
    <row r="1666" spans="1:21" x14ac:dyDescent="0.25">
      <c r="A1666" s="1">
        <v>4883</v>
      </c>
      <c r="B1666" s="46" t="s">
        <v>862</v>
      </c>
      <c r="C1666" s="46" t="s">
        <v>2231</v>
      </c>
      <c r="D1666" s="46" t="s">
        <v>2328</v>
      </c>
      <c r="E1666" s="47" t="s">
        <v>1130</v>
      </c>
      <c r="F1666" s="47" t="s">
        <v>1131</v>
      </c>
      <c r="G1666" s="47">
        <v>683463</v>
      </c>
      <c r="H1666" s="57">
        <v>305.89999999999998</v>
      </c>
      <c r="I1666" s="60">
        <f>IF(R1666="UP",VLOOKUP($I$1,Änderungen!$F$1:$G$4,2,FALSE),IF(OR(ISERROR(FIND("NOVOS",B1666)),ISERROR(FIND("Design ",B1666))),IF(OR(ISERROR(FIND("thanos EVO",B1666)),ISERROR(FIND("Design ",B1666))),0,96.55),19.35))</f>
        <v>0</v>
      </c>
      <c r="J1666" s="40"/>
      <c r="K1666" s="40" t="s">
        <v>1182</v>
      </c>
      <c r="L1666" s="29">
        <f>IF(K1666&lt;&gt;"",IFERROR(VLOOKUP(K1666,Rabattwerte_eintragen!$A$3:$C$24,3,FALSE),0),0)</f>
        <v>0</v>
      </c>
      <c r="M1666" s="58">
        <f>IF(H1666&lt;&gt;"",H1666*(1-L1666)+I1666*(1-VLOOKUP("A1",Rabattwerte_eintragen!$A$3:$C$26,3,FALSE)),"")</f>
        <v>305.89999999999998</v>
      </c>
      <c r="N1666" s="40"/>
      <c r="O1666" s="39" t="str">
        <f t="shared" si="29"/>
        <v>Artikel online anzeigen</v>
      </c>
      <c r="P1666" s="44"/>
      <c r="Q1666" s="49" t="s">
        <v>4020</v>
      </c>
      <c r="R1666" s="37"/>
      <c r="S1666" s="55"/>
      <c r="T1666" s="40" t="s">
        <v>1149</v>
      </c>
      <c r="U1666" s="63" t="s">
        <v>5905</v>
      </c>
    </row>
    <row r="1667" spans="1:21" x14ac:dyDescent="0.25">
      <c r="A1667" s="1">
        <v>4884</v>
      </c>
      <c r="B1667" s="46" t="s">
        <v>863</v>
      </c>
      <c r="C1667" s="46" t="s">
        <v>2231</v>
      </c>
      <c r="D1667" s="46" t="s">
        <v>2328</v>
      </c>
      <c r="E1667" s="47" t="s">
        <v>1130</v>
      </c>
      <c r="F1667" s="47" t="s">
        <v>1131</v>
      </c>
      <c r="G1667" s="47">
        <v>705370</v>
      </c>
      <c r="H1667" s="57">
        <v>352.25</v>
      </c>
      <c r="I1667" s="60">
        <f>IF(R1667="UP",VLOOKUP($I$1,Änderungen!$F$1:$G$4,2,FALSE),IF(OR(ISERROR(FIND("NOVOS",B1667)),ISERROR(FIND("Design ",B1667))),IF(OR(ISERROR(FIND("thanos EVO",B1667)),ISERROR(FIND("Design ",B1667))),0,96.55),19.35))</f>
        <v>0</v>
      </c>
      <c r="J1667" s="40"/>
      <c r="K1667" s="40" t="s">
        <v>1182</v>
      </c>
      <c r="L1667" s="29">
        <f>IF(K1667&lt;&gt;"",IFERROR(VLOOKUP(K1667,Rabattwerte_eintragen!$A$3:$C$24,3,FALSE),0),0)</f>
        <v>0</v>
      </c>
      <c r="M1667" s="58">
        <f>IF(H1667&lt;&gt;"",H1667*(1-L1667)+I1667*(1-VLOOKUP("A1",Rabattwerte_eintragen!$A$3:$C$26,3,FALSE)),"")</f>
        <v>352.25</v>
      </c>
      <c r="N1667" s="40"/>
      <c r="O1667" s="39" t="str">
        <f t="shared" si="29"/>
        <v>Artikel online anzeigen</v>
      </c>
      <c r="P1667" s="44"/>
      <c r="Q1667" s="49" t="s">
        <v>4021</v>
      </c>
      <c r="R1667" s="37"/>
      <c r="S1667" s="55"/>
      <c r="T1667" s="40" t="s">
        <v>1149</v>
      </c>
      <c r="U1667" s="63" t="s">
        <v>5906</v>
      </c>
    </row>
    <row r="1668" spans="1:21" x14ac:dyDescent="0.25">
      <c r="A1668" s="1">
        <v>4885</v>
      </c>
      <c r="B1668" s="46" t="s">
        <v>864</v>
      </c>
      <c r="C1668" s="46" t="s">
        <v>2231</v>
      </c>
      <c r="D1668" s="46" t="s">
        <v>2328</v>
      </c>
      <c r="E1668" s="47" t="s">
        <v>1130</v>
      </c>
      <c r="F1668" s="47" t="s">
        <v>1131</v>
      </c>
      <c r="G1668" s="47">
        <v>700320</v>
      </c>
      <c r="H1668" s="57">
        <v>396.8</v>
      </c>
      <c r="I1668" s="60">
        <f>IF(R1668="UP",VLOOKUP($I$1,Änderungen!$F$1:$G$4,2,FALSE),IF(OR(ISERROR(FIND("NOVOS",B1668)),ISERROR(FIND("Design ",B1668))),IF(OR(ISERROR(FIND("thanos EVO",B1668)),ISERROR(FIND("Design ",B1668))),0,96.55),19.35))</f>
        <v>0</v>
      </c>
      <c r="J1668" s="40"/>
      <c r="K1668" s="40" t="s">
        <v>1182</v>
      </c>
      <c r="L1668" s="29">
        <f>IF(K1668&lt;&gt;"",IFERROR(VLOOKUP(K1668,Rabattwerte_eintragen!$A$3:$C$24,3,FALSE),0),0)</f>
        <v>0</v>
      </c>
      <c r="M1668" s="58">
        <f>IF(H1668&lt;&gt;"",H1668*(1-L1668)+I1668*(1-VLOOKUP("A1",Rabattwerte_eintragen!$A$3:$C$26,3,FALSE)),"")</f>
        <v>396.8</v>
      </c>
      <c r="N1668" s="40"/>
      <c r="O1668" s="39" t="str">
        <f t="shared" si="29"/>
        <v>Artikel online anzeigen</v>
      </c>
      <c r="P1668" s="44"/>
      <c r="Q1668" s="49" t="s">
        <v>4022</v>
      </c>
      <c r="R1668" s="37"/>
      <c r="S1668" s="55"/>
      <c r="T1668" s="40" t="s">
        <v>1149</v>
      </c>
      <c r="U1668" s="63" t="s">
        <v>5907</v>
      </c>
    </row>
    <row r="1669" spans="1:21" x14ac:dyDescent="0.25">
      <c r="A1669" s="1">
        <v>4886</v>
      </c>
      <c r="B1669" s="46" t="s">
        <v>865</v>
      </c>
      <c r="C1669" s="46" t="s">
        <v>2231</v>
      </c>
      <c r="D1669" s="46" t="s">
        <v>2328</v>
      </c>
      <c r="E1669" s="47" t="s">
        <v>1130</v>
      </c>
      <c r="F1669" s="47" t="s">
        <v>1131</v>
      </c>
      <c r="G1669" s="47">
        <v>700337</v>
      </c>
      <c r="H1669" s="57">
        <v>396.8</v>
      </c>
      <c r="I1669" s="60">
        <f>IF(R1669="UP",VLOOKUP($I$1,Änderungen!$F$1:$G$4,2,FALSE),IF(OR(ISERROR(FIND("NOVOS",B1669)),ISERROR(FIND("Design ",B1669))),IF(OR(ISERROR(FIND("thanos EVO",B1669)),ISERROR(FIND("Design ",B1669))),0,96.55),19.35))</f>
        <v>0</v>
      </c>
      <c r="J1669" s="40"/>
      <c r="K1669" s="40" t="s">
        <v>1182</v>
      </c>
      <c r="L1669" s="29">
        <f>IF(K1669&lt;&gt;"",IFERROR(VLOOKUP(K1669,Rabattwerte_eintragen!$A$3:$C$24,3,FALSE),0),0)</f>
        <v>0</v>
      </c>
      <c r="M1669" s="58">
        <f>IF(H1669&lt;&gt;"",H1669*(1-L1669)+I1669*(1-VLOOKUP("A1",Rabattwerte_eintragen!$A$3:$C$26,3,FALSE)),"")</f>
        <v>396.8</v>
      </c>
      <c r="N1669" s="40"/>
      <c r="O1669" s="39" t="str">
        <f t="shared" si="29"/>
        <v>Artikel online anzeigen</v>
      </c>
      <c r="P1669" s="44"/>
      <c r="Q1669" s="49" t="s">
        <v>4023</v>
      </c>
      <c r="R1669" s="37"/>
      <c r="S1669" s="55"/>
      <c r="T1669" s="40" t="s">
        <v>1149</v>
      </c>
      <c r="U1669" s="63" t="s">
        <v>5908</v>
      </c>
    </row>
    <row r="1670" spans="1:21" x14ac:dyDescent="0.25">
      <c r="A1670" s="1">
        <v>4898</v>
      </c>
      <c r="B1670" s="46" t="s">
        <v>874</v>
      </c>
      <c r="C1670" s="46" t="s">
        <v>2231</v>
      </c>
      <c r="D1670" s="46" t="s">
        <v>2328</v>
      </c>
      <c r="E1670" s="47" t="s">
        <v>1130</v>
      </c>
      <c r="F1670" s="47" t="s">
        <v>1131</v>
      </c>
      <c r="G1670" s="47">
        <v>703017</v>
      </c>
      <c r="H1670" s="57">
        <v>382.1</v>
      </c>
      <c r="I1670" s="60">
        <f>IF(R1670="UP",VLOOKUP($I$1,Änderungen!$F$1:$G$4,2,FALSE),IF(OR(ISERROR(FIND("NOVOS",B1670)),ISERROR(FIND("Design ",B1670))),IF(OR(ISERROR(FIND("thanos EVO",B1670)),ISERROR(FIND("Design ",B1670))),0,96.55),19.35))</f>
        <v>0</v>
      </c>
      <c r="J1670" s="40"/>
      <c r="K1670" s="40" t="s">
        <v>1182</v>
      </c>
      <c r="L1670" s="29">
        <f>IF(K1670&lt;&gt;"",IFERROR(VLOOKUP(K1670,Rabattwerte_eintragen!$A$3:$C$24,3,FALSE),0),0)</f>
        <v>0</v>
      </c>
      <c r="M1670" s="58">
        <f>IF(H1670&lt;&gt;"",H1670*(1-L1670)+I1670*(1-VLOOKUP("A1",Rabattwerte_eintragen!$A$3:$C$26,3,FALSE)),"")</f>
        <v>382.1</v>
      </c>
      <c r="N1670" s="40"/>
      <c r="O1670" s="39" t="str">
        <f t="shared" si="29"/>
        <v>Artikel online anzeigen</v>
      </c>
      <c r="P1670" s="44"/>
      <c r="Q1670" s="49" t="s">
        <v>4024</v>
      </c>
      <c r="R1670" s="37"/>
      <c r="S1670" s="55"/>
      <c r="T1670" s="40" t="s">
        <v>1149</v>
      </c>
      <c r="U1670" s="63" t="s">
        <v>5909</v>
      </c>
    </row>
    <row r="1671" spans="1:21" x14ac:dyDescent="0.25">
      <c r="A1671" s="1">
        <v>4899</v>
      </c>
      <c r="B1671" s="46" t="s">
        <v>875</v>
      </c>
      <c r="C1671" s="46" t="s">
        <v>2231</v>
      </c>
      <c r="D1671" s="46" t="s">
        <v>2328</v>
      </c>
      <c r="E1671" s="47" t="s">
        <v>1130</v>
      </c>
      <c r="F1671" s="47" t="s">
        <v>1131</v>
      </c>
      <c r="G1671" s="47">
        <v>705462</v>
      </c>
      <c r="H1671" s="57">
        <v>450.7</v>
      </c>
      <c r="I1671" s="60">
        <f>IF(R1671="UP",VLOOKUP($I$1,Änderungen!$F$1:$G$4,2,FALSE),IF(OR(ISERROR(FIND("NOVOS",B1671)),ISERROR(FIND("Design ",B1671))),IF(OR(ISERROR(FIND("thanos EVO",B1671)),ISERROR(FIND("Design ",B1671))),0,96.55),19.35))</f>
        <v>0</v>
      </c>
      <c r="J1671" s="40"/>
      <c r="K1671" s="40" t="s">
        <v>1182</v>
      </c>
      <c r="L1671" s="29">
        <f>IF(K1671&lt;&gt;"",IFERROR(VLOOKUP(K1671,Rabattwerte_eintragen!$A$3:$C$24,3,FALSE),0),0)</f>
        <v>0</v>
      </c>
      <c r="M1671" s="58">
        <f>IF(H1671&lt;&gt;"",H1671*(1-L1671)+I1671*(1-VLOOKUP("A1",Rabattwerte_eintragen!$A$3:$C$26,3,FALSE)),"")</f>
        <v>450.7</v>
      </c>
      <c r="N1671" s="40"/>
      <c r="O1671" s="39" t="str">
        <f t="shared" si="29"/>
        <v>Artikel online anzeigen</v>
      </c>
      <c r="P1671" s="44"/>
      <c r="Q1671" s="49" t="s">
        <v>4025</v>
      </c>
      <c r="R1671" s="37"/>
      <c r="S1671" s="55"/>
      <c r="T1671" s="40" t="s">
        <v>1149</v>
      </c>
      <c r="U1671" s="63" t="s">
        <v>5910</v>
      </c>
    </row>
    <row r="1672" spans="1:21" x14ac:dyDescent="0.25">
      <c r="A1672" s="1">
        <v>4863</v>
      </c>
      <c r="B1672" s="46" t="s">
        <v>842</v>
      </c>
      <c r="C1672" s="46" t="s">
        <v>2231</v>
      </c>
      <c r="D1672" s="46" t="s">
        <v>2328</v>
      </c>
      <c r="E1672" s="47" t="s">
        <v>1130</v>
      </c>
      <c r="F1672" s="47" t="s">
        <v>1131</v>
      </c>
      <c r="G1672" s="47">
        <v>659413</v>
      </c>
      <c r="H1672" s="57">
        <v>237.3</v>
      </c>
      <c r="I1672" s="60">
        <f>IF(R1672="UP",VLOOKUP($I$1,Änderungen!$F$1:$G$4,2,FALSE),IF(OR(ISERROR(FIND("NOVOS",B1672)),ISERROR(FIND("Design ",B1672))),IF(OR(ISERROR(FIND("thanos EVO",B1672)),ISERROR(FIND("Design ",B1672))),0,96.55),19.35))</f>
        <v>0</v>
      </c>
      <c r="J1672" s="40"/>
      <c r="K1672" s="40" t="s">
        <v>1182</v>
      </c>
      <c r="L1672" s="29">
        <f>IF(K1672&lt;&gt;"",IFERROR(VLOOKUP(K1672,Rabattwerte_eintragen!$A$3:$C$24,3,FALSE),0),0)</f>
        <v>0</v>
      </c>
      <c r="M1672" s="58">
        <f>IF(H1672&lt;&gt;"",H1672*(1-L1672)+I1672*(1-VLOOKUP("A1",Rabattwerte_eintragen!$A$3:$C$26,3,FALSE)),"")</f>
        <v>237.3</v>
      </c>
      <c r="N1672" s="40"/>
      <c r="O1672" s="39" t="str">
        <f t="shared" si="29"/>
        <v>Artikel online anzeigen</v>
      </c>
      <c r="P1672" s="44"/>
      <c r="Q1672" s="49" t="s">
        <v>4026</v>
      </c>
      <c r="R1672" s="37"/>
      <c r="S1672" s="55"/>
      <c r="T1672" s="40" t="s">
        <v>1149</v>
      </c>
      <c r="U1672" s="63" t="s">
        <v>5911</v>
      </c>
    </row>
    <row r="1673" spans="1:21" x14ac:dyDescent="0.25">
      <c r="A1673" s="1">
        <v>4864</v>
      </c>
      <c r="B1673" s="46" t="s">
        <v>843</v>
      </c>
      <c r="C1673" s="46" t="s">
        <v>2231</v>
      </c>
      <c r="D1673" s="46" t="s">
        <v>2328</v>
      </c>
      <c r="E1673" s="47" t="s">
        <v>1130</v>
      </c>
      <c r="F1673" s="47" t="s">
        <v>1131</v>
      </c>
      <c r="G1673" s="47">
        <v>659420</v>
      </c>
      <c r="H1673" s="57">
        <v>237.3</v>
      </c>
      <c r="I1673" s="60">
        <f>IF(R1673="UP",VLOOKUP($I$1,Änderungen!$F$1:$G$4,2,FALSE),IF(OR(ISERROR(FIND("NOVOS",B1673)),ISERROR(FIND("Design ",B1673))),IF(OR(ISERROR(FIND("thanos EVO",B1673)),ISERROR(FIND("Design ",B1673))),0,96.55),19.35))</f>
        <v>0</v>
      </c>
      <c r="J1673" s="40"/>
      <c r="K1673" s="40" t="s">
        <v>1182</v>
      </c>
      <c r="L1673" s="29">
        <f>IF(K1673&lt;&gt;"",IFERROR(VLOOKUP(K1673,Rabattwerte_eintragen!$A$3:$C$24,3,FALSE),0),0)</f>
        <v>0</v>
      </c>
      <c r="M1673" s="58">
        <f>IF(H1673&lt;&gt;"",H1673*(1-L1673)+I1673*(1-VLOOKUP("A1",Rabattwerte_eintragen!$A$3:$C$26,3,FALSE)),"")</f>
        <v>237.3</v>
      </c>
      <c r="N1673" s="40"/>
      <c r="O1673" s="39" t="str">
        <f t="shared" si="29"/>
        <v>Artikel online anzeigen</v>
      </c>
      <c r="P1673" s="44"/>
      <c r="Q1673" s="49" t="s">
        <v>4027</v>
      </c>
      <c r="R1673" s="37"/>
      <c r="S1673" s="55"/>
      <c r="T1673" s="40" t="s">
        <v>1149</v>
      </c>
      <c r="U1673" s="63" t="s">
        <v>5912</v>
      </c>
    </row>
    <row r="1674" spans="1:21" x14ac:dyDescent="0.25">
      <c r="A1674" s="1">
        <v>4865</v>
      </c>
      <c r="B1674" s="46" t="s">
        <v>844</v>
      </c>
      <c r="C1674" s="46" t="s">
        <v>2231</v>
      </c>
      <c r="D1674" s="46" t="s">
        <v>2328</v>
      </c>
      <c r="E1674" s="47" t="s">
        <v>1130</v>
      </c>
      <c r="F1674" s="47" t="s">
        <v>1131</v>
      </c>
      <c r="G1674" s="47">
        <v>659437</v>
      </c>
      <c r="H1674" s="57">
        <v>237.3</v>
      </c>
      <c r="I1674" s="60">
        <f>IF(R1674="UP",VLOOKUP($I$1,Änderungen!$F$1:$G$4,2,FALSE),IF(OR(ISERROR(FIND("NOVOS",B1674)),ISERROR(FIND("Design ",B1674))),IF(OR(ISERROR(FIND("thanos EVO",B1674)),ISERROR(FIND("Design ",B1674))),0,96.55),19.35))</f>
        <v>0</v>
      </c>
      <c r="J1674" s="40"/>
      <c r="K1674" s="40" t="s">
        <v>1182</v>
      </c>
      <c r="L1674" s="29">
        <f>IF(K1674&lt;&gt;"",IFERROR(VLOOKUP(K1674,Rabattwerte_eintragen!$A$3:$C$24,3,FALSE),0),0)</f>
        <v>0</v>
      </c>
      <c r="M1674" s="58">
        <f>IF(H1674&lt;&gt;"",H1674*(1-L1674)+I1674*(1-VLOOKUP("A1",Rabattwerte_eintragen!$A$3:$C$26,3,FALSE)),"")</f>
        <v>237.3</v>
      </c>
      <c r="N1674" s="40"/>
      <c r="O1674" s="39" t="str">
        <f t="shared" si="29"/>
        <v>Artikel online anzeigen</v>
      </c>
      <c r="P1674" s="44"/>
      <c r="Q1674" s="49" t="s">
        <v>4028</v>
      </c>
      <c r="R1674" s="37"/>
      <c r="S1674" s="55"/>
      <c r="T1674" s="40" t="s">
        <v>1149</v>
      </c>
      <c r="U1674" s="63" t="s">
        <v>5913</v>
      </c>
    </row>
    <row r="1675" spans="1:21" x14ac:dyDescent="0.25">
      <c r="A1675" s="1">
        <v>4866</v>
      </c>
      <c r="B1675" s="46" t="s">
        <v>845</v>
      </c>
      <c r="C1675" s="46" t="s">
        <v>2231</v>
      </c>
      <c r="D1675" s="46" t="s">
        <v>2328</v>
      </c>
      <c r="E1675" s="47" t="s">
        <v>1130</v>
      </c>
      <c r="F1675" s="47" t="s">
        <v>1131</v>
      </c>
      <c r="G1675" s="47">
        <v>693745</v>
      </c>
      <c r="H1675" s="57">
        <v>283.64999999999998</v>
      </c>
      <c r="I1675" s="60">
        <f>IF(R1675="UP",VLOOKUP($I$1,Änderungen!$F$1:$G$4,2,FALSE),IF(OR(ISERROR(FIND("NOVOS",B1675)),ISERROR(FIND("Design ",B1675))),IF(OR(ISERROR(FIND("thanos EVO",B1675)),ISERROR(FIND("Design ",B1675))),0,96.55),19.35))</f>
        <v>0</v>
      </c>
      <c r="J1675" s="40"/>
      <c r="K1675" s="40" t="s">
        <v>1182</v>
      </c>
      <c r="L1675" s="29">
        <f>IF(K1675&lt;&gt;"",IFERROR(VLOOKUP(K1675,Rabattwerte_eintragen!$A$3:$C$24,3,FALSE),0),0)</f>
        <v>0</v>
      </c>
      <c r="M1675" s="58">
        <f>IF(H1675&lt;&gt;"",H1675*(1-L1675)+I1675*(1-VLOOKUP("A1",Rabattwerte_eintragen!$A$3:$C$26,3,FALSE)),"")</f>
        <v>283.64999999999998</v>
      </c>
      <c r="N1675" s="40"/>
      <c r="O1675" s="39" t="str">
        <f t="shared" si="29"/>
        <v>Artikel online anzeigen</v>
      </c>
      <c r="P1675" s="44"/>
      <c r="Q1675" s="49" t="s">
        <v>4029</v>
      </c>
      <c r="R1675" s="37"/>
      <c r="S1675" s="55"/>
      <c r="T1675" s="40" t="s">
        <v>1149</v>
      </c>
      <c r="U1675" s="63" t="s">
        <v>5914</v>
      </c>
    </row>
    <row r="1676" spans="1:21" x14ac:dyDescent="0.25">
      <c r="A1676" s="1">
        <v>4867</v>
      </c>
      <c r="B1676" s="46" t="s">
        <v>846</v>
      </c>
      <c r="C1676" s="46" t="s">
        <v>2231</v>
      </c>
      <c r="D1676" s="46" t="s">
        <v>2328</v>
      </c>
      <c r="E1676" s="47" t="s">
        <v>1130</v>
      </c>
      <c r="F1676" s="47" t="s">
        <v>1131</v>
      </c>
      <c r="G1676" s="47">
        <v>676083</v>
      </c>
      <c r="H1676" s="57">
        <v>328.2</v>
      </c>
      <c r="I1676" s="60">
        <f>IF(R1676="UP",VLOOKUP($I$1,Änderungen!$F$1:$G$4,2,FALSE),IF(OR(ISERROR(FIND("NOVOS",B1676)),ISERROR(FIND("Design ",B1676))),IF(OR(ISERROR(FIND("thanos EVO",B1676)),ISERROR(FIND("Design ",B1676))),0,96.55),19.35))</f>
        <v>0</v>
      </c>
      <c r="J1676" s="40"/>
      <c r="K1676" s="40" t="s">
        <v>1182</v>
      </c>
      <c r="L1676" s="29">
        <f>IF(K1676&lt;&gt;"",IFERROR(VLOOKUP(K1676,Rabattwerte_eintragen!$A$3:$C$24,3,FALSE),0),0)</f>
        <v>0</v>
      </c>
      <c r="M1676" s="58">
        <f>IF(H1676&lt;&gt;"",H1676*(1-L1676)+I1676*(1-VLOOKUP("A1",Rabattwerte_eintragen!$A$3:$C$26,3,FALSE)),"")</f>
        <v>328.2</v>
      </c>
      <c r="N1676" s="40"/>
      <c r="O1676" s="39" t="str">
        <f t="shared" si="29"/>
        <v>Artikel online anzeigen</v>
      </c>
      <c r="P1676" s="44"/>
      <c r="Q1676" s="49" t="s">
        <v>4030</v>
      </c>
      <c r="R1676" s="37"/>
      <c r="S1676" s="55"/>
      <c r="T1676" s="40" t="s">
        <v>1149</v>
      </c>
      <c r="U1676" s="63" t="s">
        <v>5915</v>
      </c>
    </row>
    <row r="1677" spans="1:21" x14ac:dyDescent="0.25">
      <c r="A1677" s="1">
        <v>4868</v>
      </c>
      <c r="B1677" s="46" t="s">
        <v>847</v>
      </c>
      <c r="C1677" s="46" t="s">
        <v>2231</v>
      </c>
      <c r="D1677" s="46" t="s">
        <v>2328</v>
      </c>
      <c r="E1677" s="47" t="s">
        <v>1130</v>
      </c>
      <c r="F1677" s="47" t="s">
        <v>1131</v>
      </c>
      <c r="G1677" s="47">
        <v>676090</v>
      </c>
      <c r="H1677" s="57">
        <v>328.2</v>
      </c>
      <c r="I1677" s="60">
        <f>IF(R1677="UP",VLOOKUP($I$1,Änderungen!$F$1:$G$4,2,FALSE),IF(OR(ISERROR(FIND("NOVOS",B1677)),ISERROR(FIND("Design ",B1677))),IF(OR(ISERROR(FIND("thanos EVO",B1677)),ISERROR(FIND("Design ",B1677))),0,96.55),19.35))</f>
        <v>0</v>
      </c>
      <c r="J1677" s="40"/>
      <c r="K1677" s="40" t="s">
        <v>1182</v>
      </c>
      <c r="L1677" s="29">
        <f>IF(K1677&lt;&gt;"",IFERROR(VLOOKUP(K1677,Rabattwerte_eintragen!$A$3:$C$24,3,FALSE),0),0)</f>
        <v>0</v>
      </c>
      <c r="M1677" s="58">
        <f>IF(H1677&lt;&gt;"",H1677*(1-L1677)+I1677*(1-VLOOKUP("A1",Rabattwerte_eintragen!$A$3:$C$26,3,FALSE)),"")</f>
        <v>328.2</v>
      </c>
      <c r="N1677" s="40"/>
      <c r="O1677" s="39" t="str">
        <f t="shared" si="29"/>
        <v>Artikel online anzeigen</v>
      </c>
      <c r="P1677" s="44"/>
      <c r="Q1677" s="49" t="s">
        <v>4031</v>
      </c>
      <c r="R1677" s="37"/>
      <c r="S1677" s="55"/>
      <c r="T1677" s="40" t="s">
        <v>1149</v>
      </c>
      <c r="U1677" s="63" t="s">
        <v>5916</v>
      </c>
    </row>
    <row r="1678" spans="1:21" x14ac:dyDescent="0.25">
      <c r="A1678" s="1">
        <v>4869</v>
      </c>
      <c r="B1678" s="46" t="s">
        <v>848</v>
      </c>
      <c r="C1678" s="46" t="s">
        <v>2231</v>
      </c>
      <c r="D1678" s="46" t="s">
        <v>2328</v>
      </c>
      <c r="E1678" s="47" t="s">
        <v>1130</v>
      </c>
      <c r="F1678" s="47" t="s">
        <v>1131</v>
      </c>
      <c r="G1678" s="47">
        <v>659444</v>
      </c>
      <c r="H1678" s="57">
        <v>305.89999999999998</v>
      </c>
      <c r="I1678" s="60">
        <f>IF(R1678="UP",VLOOKUP($I$1,Änderungen!$F$1:$G$4,2,FALSE),IF(OR(ISERROR(FIND("NOVOS",B1678)),ISERROR(FIND("Design ",B1678))),IF(OR(ISERROR(FIND("thanos EVO",B1678)),ISERROR(FIND("Design ",B1678))),0,96.55),19.35))</f>
        <v>0</v>
      </c>
      <c r="J1678" s="40"/>
      <c r="K1678" s="40" t="s">
        <v>1182</v>
      </c>
      <c r="L1678" s="29">
        <f>IF(K1678&lt;&gt;"",IFERROR(VLOOKUP(K1678,Rabattwerte_eintragen!$A$3:$C$24,3,FALSE),0),0)</f>
        <v>0</v>
      </c>
      <c r="M1678" s="58">
        <f>IF(H1678&lt;&gt;"",H1678*(1-L1678)+I1678*(1-VLOOKUP("A1",Rabattwerte_eintragen!$A$3:$C$26,3,FALSE)),"")</f>
        <v>305.89999999999998</v>
      </c>
      <c r="N1678" s="40"/>
      <c r="O1678" s="39" t="str">
        <f t="shared" ref="O1678:O1741" si="30">IF(Q1678&lt;&gt;"",HYPERLINK(Q1678, "Artikel online anzeigen"),"")</f>
        <v>Artikel online anzeigen</v>
      </c>
      <c r="P1678" s="44"/>
      <c r="Q1678" s="49" t="s">
        <v>4032</v>
      </c>
      <c r="R1678" s="37"/>
      <c r="S1678" s="55"/>
      <c r="T1678" s="40" t="s">
        <v>1149</v>
      </c>
      <c r="U1678" s="63" t="s">
        <v>5917</v>
      </c>
    </row>
    <row r="1679" spans="1:21" x14ac:dyDescent="0.25">
      <c r="A1679" s="1">
        <v>4870</v>
      </c>
      <c r="B1679" s="46" t="s">
        <v>849</v>
      </c>
      <c r="C1679" s="46" t="s">
        <v>2231</v>
      </c>
      <c r="D1679" s="46" t="s">
        <v>2328</v>
      </c>
      <c r="E1679" s="47" t="s">
        <v>1130</v>
      </c>
      <c r="F1679" s="47" t="s">
        <v>1131</v>
      </c>
      <c r="G1679" s="47">
        <v>659451</v>
      </c>
      <c r="H1679" s="57">
        <v>305.89999999999998</v>
      </c>
      <c r="I1679" s="60">
        <f>IF(R1679="UP",VLOOKUP($I$1,Änderungen!$F$1:$G$4,2,FALSE),IF(OR(ISERROR(FIND("NOVOS",B1679)),ISERROR(FIND("Design ",B1679))),IF(OR(ISERROR(FIND("thanos EVO",B1679)),ISERROR(FIND("Design ",B1679))),0,96.55),19.35))</f>
        <v>0</v>
      </c>
      <c r="J1679" s="40"/>
      <c r="K1679" s="40" t="s">
        <v>1182</v>
      </c>
      <c r="L1679" s="29">
        <f>IF(K1679&lt;&gt;"",IFERROR(VLOOKUP(K1679,Rabattwerte_eintragen!$A$3:$C$24,3,FALSE),0),0)</f>
        <v>0</v>
      </c>
      <c r="M1679" s="58">
        <f>IF(H1679&lt;&gt;"",H1679*(1-L1679)+I1679*(1-VLOOKUP("A1",Rabattwerte_eintragen!$A$3:$C$26,3,FALSE)),"")</f>
        <v>305.89999999999998</v>
      </c>
      <c r="N1679" s="40"/>
      <c r="O1679" s="39" t="str">
        <f t="shared" si="30"/>
        <v>Artikel online anzeigen</v>
      </c>
      <c r="P1679" s="44"/>
      <c r="Q1679" s="49" t="s">
        <v>4033</v>
      </c>
      <c r="R1679" s="37"/>
      <c r="S1679" s="55"/>
      <c r="T1679" s="40" t="s">
        <v>1149</v>
      </c>
      <c r="U1679" s="63" t="s">
        <v>5918</v>
      </c>
    </row>
    <row r="1680" spans="1:21" x14ac:dyDescent="0.25">
      <c r="A1680" s="1">
        <v>4871</v>
      </c>
      <c r="B1680" s="46" t="s">
        <v>850</v>
      </c>
      <c r="C1680" s="46" t="s">
        <v>2231</v>
      </c>
      <c r="D1680" s="46" t="s">
        <v>2328</v>
      </c>
      <c r="E1680" s="47" t="s">
        <v>1130</v>
      </c>
      <c r="F1680" s="47" t="s">
        <v>1131</v>
      </c>
      <c r="G1680" s="47">
        <v>659468</v>
      </c>
      <c r="H1680" s="57">
        <v>305.89999999999998</v>
      </c>
      <c r="I1680" s="60">
        <f>IF(R1680="UP",VLOOKUP($I$1,Änderungen!$F$1:$G$4,2,FALSE),IF(OR(ISERROR(FIND("NOVOS",B1680)),ISERROR(FIND("Design ",B1680))),IF(OR(ISERROR(FIND("thanos EVO",B1680)),ISERROR(FIND("Design ",B1680))),0,96.55),19.35))</f>
        <v>0</v>
      </c>
      <c r="J1680" s="40"/>
      <c r="K1680" s="40" t="s">
        <v>1182</v>
      </c>
      <c r="L1680" s="29">
        <f>IF(K1680&lt;&gt;"",IFERROR(VLOOKUP(K1680,Rabattwerte_eintragen!$A$3:$C$24,3,FALSE),0),0)</f>
        <v>0</v>
      </c>
      <c r="M1680" s="58">
        <f>IF(H1680&lt;&gt;"",H1680*(1-L1680)+I1680*(1-VLOOKUP("A1",Rabattwerte_eintragen!$A$3:$C$26,3,FALSE)),"")</f>
        <v>305.89999999999998</v>
      </c>
      <c r="N1680" s="40"/>
      <c r="O1680" s="39" t="str">
        <f t="shared" si="30"/>
        <v>Artikel online anzeigen</v>
      </c>
      <c r="P1680" s="44"/>
      <c r="Q1680" s="49" t="s">
        <v>4034</v>
      </c>
      <c r="R1680" s="37"/>
      <c r="S1680" s="55"/>
      <c r="T1680" s="40" t="s">
        <v>1149</v>
      </c>
      <c r="U1680" s="63" t="s">
        <v>5919</v>
      </c>
    </row>
    <row r="1681" spans="1:21" x14ac:dyDescent="0.25">
      <c r="A1681" s="1">
        <v>4872</v>
      </c>
      <c r="B1681" s="46" t="s">
        <v>851</v>
      </c>
      <c r="C1681" s="46" t="s">
        <v>2231</v>
      </c>
      <c r="D1681" s="46" t="s">
        <v>2328</v>
      </c>
      <c r="E1681" s="47" t="s">
        <v>1130</v>
      </c>
      <c r="F1681" s="47" t="s">
        <v>1131</v>
      </c>
      <c r="G1681" s="47">
        <v>697767</v>
      </c>
      <c r="H1681" s="57">
        <v>352.25</v>
      </c>
      <c r="I1681" s="60">
        <f>IF(R1681="UP",VLOOKUP($I$1,Änderungen!$F$1:$G$4,2,FALSE),IF(OR(ISERROR(FIND("NOVOS",B1681)),ISERROR(FIND("Design ",B1681))),IF(OR(ISERROR(FIND("thanos EVO",B1681)),ISERROR(FIND("Design ",B1681))),0,96.55),19.35))</f>
        <v>0</v>
      </c>
      <c r="J1681" s="40"/>
      <c r="K1681" s="40" t="s">
        <v>1182</v>
      </c>
      <c r="L1681" s="29">
        <f>IF(K1681&lt;&gt;"",IFERROR(VLOOKUP(K1681,Rabattwerte_eintragen!$A$3:$C$24,3,FALSE),0),0)</f>
        <v>0</v>
      </c>
      <c r="M1681" s="58">
        <f>IF(H1681&lt;&gt;"",H1681*(1-L1681)+I1681*(1-VLOOKUP("A1",Rabattwerte_eintragen!$A$3:$C$26,3,FALSE)),"")</f>
        <v>352.25</v>
      </c>
      <c r="N1681" s="40"/>
      <c r="O1681" s="39" t="str">
        <f t="shared" si="30"/>
        <v>Artikel online anzeigen</v>
      </c>
      <c r="P1681" s="44"/>
      <c r="Q1681" s="49" t="s">
        <v>4035</v>
      </c>
      <c r="R1681" s="37"/>
      <c r="S1681" s="55"/>
      <c r="T1681" s="40" t="s">
        <v>1149</v>
      </c>
      <c r="U1681" s="63" t="s">
        <v>5920</v>
      </c>
    </row>
    <row r="1682" spans="1:21" x14ac:dyDescent="0.25">
      <c r="A1682" s="1">
        <v>4873</v>
      </c>
      <c r="B1682" s="46" t="s">
        <v>852</v>
      </c>
      <c r="C1682" s="46" t="s">
        <v>2231</v>
      </c>
      <c r="D1682" s="46" t="s">
        <v>2328</v>
      </c>
      <c r="E1682" s="47" t="s">
        <v>1130</v>
      </c>
      <c r="F1682" s="47" t="s">
        <v>1131</v>
      </c>
      <c r="G1682" s="47">
        <v>676106</v>
      </c>
      <c r="H1682" s="57">
        <v>396.8</v>
      </c>
      <c r="I1682" s="60">
        <f>IF(R1682="UP",VLOOKUP($I$1,Änderungen!$F$1:$G$4,2,FALSE),IF(OR(ISERROR(FIND("NOVOS",B1682)),ISERROR(FIND("Design ",B1682))),IF(OR(ISERROR(FIND("thanos EVO",B1682)),ISERROR(FIND("Design ",B1682))),0,96.55),19.35))</f>
        <v>0</v>
      </c>
      <c r="J1682" s="40"/>
      <c r="K1682" s="40" t="s">
        <v>1182</v>
      </c>
      <c r="L1682" s="29">
        <f>IF(K1682&lt;&gt;"",IFERROR(VLOOKUP(K1682,Rabattwerte_eintragen!$A$3:$C$24,3,FALSE),0),0)</f>
        <v>0</v>
      </c>
      <c r="M1682" s="58">
        <f>IF(H1682&lt;&gt;"",H1682*(1-L1682)+I1682*(1-VLOOKUP("A1",Rabattwerte_eintragen!$A$3:$C$26,3,FALSE)),"")</f>
        <v>396.8</v>
      </c>
      <c r="N1682" s="40"/>
      <c r="O1682" s="39" t="str">
        <f t="shared" si="30"/>
        <v>Artikel online anzeigen</v>
      </c>
      <c r="P1682" s="44"/>
      <c r="Q1682" s="49" t="s">
        <v>4036</v>
      </c>
      <c r="R1682" s="37"/>
      <c r="S1682" s="55"/>
      <c r="T1682" s="40" t="s">
        <v>1149</v>
      </c>
      <c r="U1682" s="63" t="s">
        <v>5921</v>
      </c>
    </row>
    <row r="1683" spans="1:21" x14ac:dyDescent="0.25">
      <c r="A1683" s="1">
        <v>4874</v>
      </c>
      <c r="B1683" s="46" t="s">
        <v>853</v>
      </c>
      <c r="C1683" s="46" t="s">
        <v>2231</v>
      </c>
      <c r="D1683" s="46" t="s">
        <v>2328</v>
      </c>
      <c r="E1683" s="47" t="s">
        <v>1130</v>
      </c>
      <c r="F1683" s="47" t="s">
        <v>1131</v>
      </c>
      <c r="G1683" s="47">
        <v>676113</v>
      </c>
      <c r="H1683" s="57">
        <v>396.8</v>
      </c>
      <c r="I1683" s="60">
        <f>IF(R1683="UP",VLOOKUP($I$1,Änderungen!$F$1:$G$4,2,FALSE),IF(OR(ISERROR(FIND("NOVOS",B1683)),ISERROR(FIND("Design ",B1683))),IF(OR(ISERROR(FIND("thanos EVO",B1683)),ISERROR(FIND("Design ",B1683))),0,96.55),19.35))</f>
        <v>0</v>
      </c>
      <c r="J1683" s="40"/>
      <c r="K1683" s="40" t="s">
        <v>1182</v>
      </c>
      <c r="L1683" s="29">
        <f>IF(K1683&lt;&gt;"",IFERROR(VLOOKUP(K1683,Rabattwerte_eintragen!$A$3:$C$24,3,FALSE),0),0)</f>
        <v>0</v>
      </c>
      <c r="M1683" s="58">
        <f>IF(H1683&lt;&gt;"",H1683*(1-L1683)+I1683*(1-VLOOKUP("A1",Rabattwerte_eintragen!$A$3:$C$26,3,FALSE)),"")</f>
        <v>396.8</v>
      </c>
      <c r="N1683" s="40"/>
      <c r="O1683" s="39" t="str">
        <f t="shared" si="30"/>
        <v>Artikel online anzeigen</v>
      </c>
      <c r="P1683" s="44"/>
      <c r="Q1683" s="49" t="s">
        <v>4037</v>
      </c>
      <c r="R1683" s="37"/>
      <c r="S1683" s="55"/>
      <c r="T1683" s="40" t="s">
        <v>1149</v>
      </c>
      <c r="U1683" s="63" t="s">
        <v>5922</v>
      </c>
    </row>
    <row r="1684" spans="1:21" x14ac:dyDescent="0.25">
      <c r="A1684" s="1">
        <v>4894</v>
      </c>
      <c r="B1684" s="46" t="s">
        <v>872</v>
      </c>
      <c r="C1684" s="46" t="s">
        <v>2231</v>
      </c>
      <c r="D1684" s="46" t="s">
        <v>2328</v>
      </c>
      <c r="E1684" s="47" t="s">
        <v>1130</v>
      </c>
      <c r="F1684" s="47" t="s">
        <v>1131</v>
      </c>
      <c r="G1684" s="47">
        <v>703000</v>
      </c>
      <c r="H1684" s="57">
        <v>382.1</v>
      </c>
      <c r="I1684" s="60">
        <f>IF(R1684="UP",VLOOKUP($I$1,Änderungen!$F$1:$G$4,2,FALSE),IF(OR(ISERROR(FIND("NOVOS",B1684)),ISERROR(FIND("Design ",B1684))),IF(OR(ISERROR(FIND("thanos EVO",B1684)),ISERROR(FIND("Design ",B1684))),0,96.55),19.35))</f>
        <v>0</v>
      </c>
      <c r="J1684" s="40"/>
      <c r="K1684" s="40" t="s">
        <v>1182</v>
      </c>
      <c r="L1684" s="29">
        <f>IF(K1684&lt;&gt;"",IFERROR(VLOOKUP(K1684,Rabattwerte_eintragen!$A$3:$C$24,3,FALSE),0),0)</f>
        <v>0</v>
      </c>
      <c r="M1684" s="58">
        <f>IF(H1684&lt;&gt;"",H1684*(1-L1684)+I1684*(1-VLOOKUP("A1",Rabattwerte_eintragen!$A$3:$C$26,3,FALSE)),"")</f>
        <v>382.1</v>
      </c>
      <c r="N1684" s="40"/>
      <c r="O1684" s="39" t="str">
        <f t="shared" si="30"/>
        <v>Artikel online anzeigen</v>
      </c>
      <c r="P1684" s="44"/>
      <c r="Q1684" s="49" t="s">
        <v>4038</v>
      </c>
      <c r="R1684" s="37"/>
      <c r="S1684" s="55"/>
      <c r="T1684" s="40" t="s">
        <v>1149</v>
      </c>
      <c r="U1684" s="63" t="s">
        <v>5923</v>
      </c>
    </row>
    <row r="1685" spans="1:21" x14ac:dyDescent="0.25">
      <c r="A1685" s="1">
        <v>4896</v>
      </c>
      <c r="B1685" s="46" t="s">
        <v>873</v>
      </c>
      <c r="C1685" s="46" t="s">
        <v>2231</v>
      </c>
      <c r="D1685" s="46" t="s">
        <v>2328</v>
      </c>
      <c r="E1685" s="47" t="s">
        <v>1130</v>
      </c>
      <c r="F1685" s="47" t="s">
        <v>1131</v>
      </c>
      <c r="G1685" s="47">
        <v>705455</v>
      </c>
      <c r="H1685" s="57">
        <v>450.7</v>
      </c>
      <c r="I1685" s="60">
        <f>IF(R1685="UP",VLOOKUP($I$1,Änderungen!$F$1:$G$4,2,FALSE),IF(OR(ISERROR(FIND("NOVOS",B1685)),ISERROR(FIND("Design ",B1685))),IF(OR(ISERROR(FIND("thanos EVO",B1685)),ISERROR(FIND("Design ",B1685))),0,96.55),19.35))</f>
        <v>0</v>
      </c>
      <c r="J1685" s="40"/>
      <c r="K1685" s="40" t="s">
        <v>1182</v>
      </c>
      <c r="L1685" s="29">
        <f>IF(K1685&lt;&gt;"",IFERROR(VLOOKUP(K1685,Rabattwerte_eintragen!$A$3:$C$24,3,FALSE),0),0)</f>
        <v>0</v>
      </c>
      <c r="M1685" s="58">
        <f>IF(H1685&lt;&gt;"",H1685*(1-L1685)+I1685*(1-VLOOKUP("A1",Rabattwerte_eintragen!$A$3:$C$26,3,FALSE)),"")</f>
        <v>450.7</v>
      </c>
      <c r="N1685" s="40"/>
      <c r="O1685" s="39" t="str">
        <f t="shared" si="30"/>
        <v>Artikel online anzeigen</v>
      </c>
      <c r="P1685" s="44"/>
      <c r="Q1685" s="49" t="s">
        <v>4039</v>
      </c>
      <c r="R1685" s="37"/>
      <c r="S1685" s="55"/>
      <c r="T1685" s="40" t="s">
        <v>1149</v>
      </c>
      <c r="U1685" s="63" t="s">
        <v>5924</v>
      </c>
    </row>
    <row r="1686" spans="1:21" x14ac:dyDescent="0.25">
      <c r="A1686" s="1">
        <v>10635</v>
      </c>
      <c r="B1686" s="46" t="s">
        <v>1054</v>
      </c>
      <c r="C1686" s="46" t="s">
        <v>2231</v>
      </c>
      <c r="D1686" s="46" t="s">
        <v>2328</v>
      </c>
      <c r="E1686" s="47" t="s">
        <v>1130</v>
      </c>
      <c r="F1686" s="47" t="s">
        <v>1131</v>
      </c>
      <c r="G1686" s="47">
        <v>798099</v>
      </c>
      <c r="H1686" s="57">
        <v>189.8</v>
      </c>
      <c r="I1686" s="60">
        <f>IF(R1686="UP",VLOOKUP($I$1,Änderungen!$F$1:$G$4,2,FALSE),IF(OR(ISERROR(FIND("NOVOS",B1686)),ISERROR(FIND("Design ",B1686))),IF(OR(ISERROR(FIND("thanos EVO",B1686)),ISERROR(FIND("Design ",B1686))),0,96.55),19.35))</f>
        <v>0</v>
      </c>
      <c r="J1686" s="40"/>
      <c r="K1686" s="40" t="s">
        <v>1190</v>
      </c>
      <c r="L1686" s="29">
        <f>IF(K1686&lt;&gt;"",IFERROR(VLOOKUP(K1686,Rabattwerte_eintragen!$A$3:$C$24,3,FALSE),0),0)</f>
        <v>0</v>
      </c>
      <c r="M1686" s="58">
        <f>IF(H1686&lt;&gt;"",H1686*(1-L1686)+I1686*(1-VLOOKUP("A1",Rabattwerte_eintragen!$A$3:$C$26,3,FALSE)),"")</f>
        <v>189.8</v>
      </c>
      <c r="N1686" s="40"/>
      <c r="O1686" s="39" t="str">
        <f t="shared" si="30"/>
        <v>Artikel online anzeigen</v>
      </c>
      <c r="P1686" s="44"/>
      <c r="Q1686" s="49" t="s">
        <v>4040</v>
      </c>
      <c r="R1686" s="37"/>
      <c r="S1686" s="55"/>
      <c r="T1686" s="40" t="s">
        <v>1144</v>
      </c>
      <c r="U1686" s="63" t="s">
        <v>5925</v>
      </c>
    </row>
    <row r="1687" spans="1:21" x14ac:dyDescent="0.25">
      <c r="A1687" s="1">
        <v>10636</v>
      </c>
      <c r="B1687" s="46" t="s">
        <v>1055</v>
      </c>
      <c r="C1687" s="46" t="s">
        <v>2231</v>
      </c>
      <c r="D1687" s="46" t="s">
        <v>2328</v>
      </c>
      <c r="E1687" s="47" t="s">
        <v>1130</v>
      </c>
      <c r="F1687" s="47" t="s">
        <v>1131</v>
      </c>
      <c r="G1687" s="47">
        <v>798105</v>
      </c>
      <c r="H1687" s="57">
        <v>189.8</v>
      </c>
      <c r="I1687" s="60">
        <f>IF(R1687="UP",VLOOKUP($I$1,Änderungen!$F$1:$G$4,2,FALSE),IF(OR(ISERROR(FIND("NOVOS",B1687)),ISERROR(FIND("Design ",B1687))),IF(OR(ISERROR(FIND("thanos EVO",B1687)),ISERROR(FIND("Design ",B1687))),0,96.55),19.35))</f>
        <v>0</v>
      </c>
      <c r="J1687" s="40"/>
      <c r="K1687" s="40" t="s">
        <v>1190</v>
      </c>
      <c r="L1687" s="29">
        <f>IF(K1687&lt;&gt;"",IFERROR(VLOOKUP(K1687,Rabattwerte_eintragen!$A$3:$C$24,3,FALSE),0),0)</f>
        <v>0</v>
      </c>
      <c r="M1687" s="58">
        <f>IF(H1687&lt;&gt;"",H1687*(1-L1687)+I1687*(1-VLOOKUP("A1",Rabattwerte_eintragen!$A$3:$C$26,3,FALSE)),"")</f>
        <v>189.8</v>
      </c>
      <c r="N1687" s="40"/>
      <c r="O1687" s="39" t="str">
        <f t="shared" si="30"/>
        <v>Artikel online anzeigen</v>
      </c>
      <c r="P1687" s="44"/>
      <c r="Q1687" s="49" t="s">
        <v>4041</v>
      </c>
      <c r="R1687" s="37"/>
      <c r="S1687" s="55"/>
      <c r="T1687" s="40" t="s">
        <v>1144</v>
      </c>
      <c r="U1687" s="63" t="s">
        <v>5926</v>
      </c>
    </row>
    <row r="1688" spans="1:21" x14ac:dyDescent="0.25">
      <c r="A1688" s="1">
        <v>10637</v>
      </c>
      <c r="B1688" s="46" t="s">
        <v>1056</v>
      </c>
      <c r="C1688" s="46" t="s">
        <v>2231</v>
      </c>
      <c r="D1688" s="46" t="s">
        <v>2328</v>
      </c>
      <c r="E1688" s="47" t="s">
        <v>1130</v>
      </c>
      <c r="F1688" s="47" t="s">
        <v>1131</v>
      </c>
      <c r="G1688" s="47">
        <v>798112</v>
      </c>
      <c r="H1688" s="57">
        <v>189.8</v>
      </c>
      <c r="I1688" s="60">
        <f>IF(R1688="UP",VLOOKUP($I$1,Änderungen!$F$1:$G$4,2,FALSE),IF(OR(ISERROR(FIND("NOVOS",B1688)),ISERROR(FIND("Design ",B1688))),IF(OR(ISERROR(FIND("thanos EVO",B1688)),ISERROR(FIND("Design ",B1688))),0,96.55),19.35))</f>
        <v>0</v>
      </c>
      <c r="J1688" s="40"/>
      <c r="K1688" s="40" t="s">
        <v>1190</v>
      </c>
      <c r="L1688" s="29">
        <f>IF(K1688&lt;&gt;"",IFERROR(VLOOKUP(K1688,Rabattwerte_eintragen!$A$3:$C$24,3,FALSE),0),0)</f>
        <v>0</v>
      </c>
      <c r="M1688" s="58">
        <f>IF(H1688&lt;&gt;"",H1688*(1-L1688)+I1688*(1-VLOOKUP("A1",Rabattwerte_eintragen!$A$3:$C$26,3,FALSE)),"")</f>
        <v>189.8</v>
      </c>
      <c r="N1688" s="40"/>
      <c r="O1688" s="39" t="str">
        <f t="shared" si="30"/>
        <v>Artikel online anzeigen</v>
      </c>
      <c r="P1688" s="44"/>
      <c r="Q1688" s="49" t="s">
        <v>4042</v>
      </c>
      <c r="R1688" s="37"/>
      <c r="S1688" s="55"/>
      <c r="T1688" s="40" t="s">
        <v>1144</v>
      </c>
      <c r="U1688" s="63" t="s">
        <v>5927</v>
      </c>
    </row>
    <row r="1689" spans="1:21" x14ac:dyDescent="0.25">
      <c r="A1689" s="1">
        <v>10638</v>
      </c>
      <c r="B1689" s="46" t="s">
        <v>1057</v>
      </c>
      <c r="C1689" s="46" t="s">
        <v>2231</v>
      </c>
      <c r="D1689" s="46" t="s">
        <v>2328</v>
      </c>
      <c r="E1689" s="47" t="s">
        <v>1130</v>
      </c>
      <c r="F1689" s="47" t="s">
        <v>1131</v>
      </c>
      <c r="G1689" s="47">
        <v>798129</v>
      </c>
      <c r="H1689" s="57">
        <v>287.3</v>
      </c>
      <c r="I1689" s="60">
        <f>IF(R1689="UP",VLOOKUP($I$1,Änderungen!$F$1:$G$4,2,FALSE),IF(OR(ISERROR(FIND("NOVOS",B1689)),ISERROR(FIND("Design ",B1689))),IF(OR(ISERROR(FIND("thanos EVO",B1689)),ISERROR(FIND("Design ",B1689))),0,96.55),19.35))</f>
        <v>0</v>
      </c>
      <c r="J1689" s="40"/>
      <c r="K1689" s="40" t="s">
        <v>1190</v>
      </c>
      <c r="L1689" s="29">
        <f>IF(K1689&lt;&gt;"",IFERROR(VLOOKUP(K1689,Rabattwerte_eintragen!$A$3:$C$24,3,FALSE),0),0)</f>
        <v>0</v>
      </c>
      <c r="M1689" s="58">
        <f>IF(H1689&lt;&gt;"",H1689*(1-L1689)+I1689*(1-VLOOKUP("A1",Rabattwerte_eintragen!$A$3:$C$26,3,FALSE)),"")</f>
        <v>287.3</v>
      </c>
      <c r="N1689" s="40"/>
      <c r="O1689" s="39" t="str">
        <f t="shared" si="30"/>
        <v>Artikel online anzeigen</v>
      </c>
      <c r="P1689" s="44"/>
      <c r="Q1689" s="49" t="s">
        <v>4043</v>
      </c>
      <c r="R1689" s="37"/>
      <c r="S1689" s="55"/>
      <c r="T1689" s="40" t="s">
        <v>1144</v>
      </c>
      <c r="U1689" s="63" t="s">
        <v>5926</v>
      </c>
    </row>
    <row r="1690" spans="1:21" x14ac:dyDescent="0.25">
      <c r="A1690" s="1">
        <v>4923</v>
      </c>
      <c r="B1690" s="46" t="s">
        <v>876</v>
      </c>
      <c r="C1690" s="46" t="s">
        <v>2233</v>
      </c>
      <c r="D1690" s="46" t="s">
        <v>2329</v>
      </c>
      <c r="E1690" s="47" t="s">
        <v>1130</v>
      </c>
      <c r="F1690" s="47" t="s">
        <v>1131</v>
      </c>
      <c r="G1690" s="47">
        <v>269971</v>
      </c>
      <c r="H1690" s="57">
        <v>52.85</v>
      </c>
      <c r="I1690" s="60">
        <f>IF(R1690="UP",VLOOKUP($I$1,Änderungen!$F$1:$G$4,2,FALSE),IF(OR(ISERROR(FIND("NOVOS",B1690)),ISERROR(FIND("Design ",B1690))),IF(OR(ISERROR(FIND("thanos EVO",B1690)),ISERROR(FIND("Design ",B1690))),0,96.55),19.35))</f>
        <v>0</v>
      </c>
      <c r="J1690" s="40" t="s">
        <v>1019</v>
      </c>
      <c r="K1690" s="40" t="s">
        <v>1183</v>
      </c>
      <c r="L1690" s="29">
        <f>IF(K1690&lt;&gt;"",IFERROR(VLOOKUP(K1690,Rabattwerte_eintragen!$A$3:$C$24,3,FALSE),0),0)</f>
        <v>0</v>
      </c>
      <c r="M1690" s="58">
        <f>IF(H1690&lt;&gt;"",H1690*(1-L1690)+I1690*(1-VLOOKUP("A1",Rabattwerte_eintragen!$A$3:$C$26,3,FALSE)),"")</f>
        <v>52.85</v>
      </c>
      <c r="N1690" s="40"/>
      <c r="O1690" s="39" t="str">
        <f t="shared" si="30"/>
        <v>Artikel online anzeigen</v>
      </c>
      <c r="P1690" s="44"/>
      <c r="Q1690" s="49" t="s">
        <v>4044</v>
      </c>
      <c r="R1690" s="37"/>
      <c r="S1690" s="55"/>
      <c r="T1690" s="40" t="s">
        <v>1150</v>
      </c>
      <c r="U1690" s="63" t="s">
        <v>5928</v>
      </c>
    </row>
    <row r="1691" spans="1:21" x14ac:dyDescent="0.25">
      <c r="A1691" s="1">
        <v>4924</v>
      </c>
      <c r="B1691" s="46" t="s">
        <v>877</v>
      </c>
      <c r="C1691" s="46" t="s">
        <v>2233</v>
      </c>
      <c r="D1691" s="46" t="s">
        <v>2329</v>
      </c>
      <c r="E1691" s="47" t="s">
        <v>1130</v>
      </c>
      <c r="F1691" s="47" t="s">
        <v>1131</v>
      </c>
      <c r="G1691" s="47">
        <v>269995</v>
      </c>
      <c r="H1691" s="57">
        <v>52.85</v>
      </c>
      <c r="I1691" s="60">
        <f>IF(R1691="UP",VLOOKUP($I$1,Änderungen!$F$1:$G$4,2,FALSE),IF(OR(ISERROR(FIND("NOVOS",B1691)),ISERROR(FIND("Design ",B1691))),IF(OR(ISERROR(FIND("thanos EVO",B1691)),ISERROR(FIND("Design ",B1691))),0,96.55),19.35))</f>
        <v>0</v>
      </c>
      <c r="J1691" s="40" t="s">
        <v>1019</v>
      </c>
      <c r="K1691" s="40" t="s">
        <v>1183</v>
      </c>
      <c r="L1691" s="29">
        <f>IF(K1691&lt;&gt;"",IFERROR(VLOOKUP(K1691,Rabattwerte_eintragen!$A$3:$C$24,3,FALSE),0),0)</f>
        <v>0</v>
      </c>
      <c r="M1691" s="58">
        <f>IF(H1691&lt;&gt;"",H1691*(1-L1691)+I1691*(1-VLOOKUP("A1",Rabattwerte_eintragen!$A$3:$C$26,3,FALSE)),"")</f>
        <v>52.85</v>
      </c>
      <c r="N1691" s="40"/>
      <c r="O1691" s="39" t="str">
        <f t="shared" si="30"/>
        <v>Artikel online anzeigen</v>
      </c>
      <c r="P1691" s="44"/>
      <c r="Q1691" s="49" t="s">
        <v>4045</v>
      </c>
      <c r="R1691" s="37"/>
      <c r="S1691" s="55"/>
      <c r="T1691" s="40" t="s">
        <v>1150</v>
      </c>
      <c r="U1691" s="63" t="s">
        <v>5929</v>
      </c>
    </row>
    <row r="1692" spans="1:21" x14ac:dyDescent="0.25">
      <c r="A1692" s="1">
        <v>4932</v>
      </c>
      <c r="B1692" s="46" t="s">
        <v>878</v>
      </c>
      <c r="C1692" s="46" t="s">
        <v>2233</v>
      </c>
      <c r="D1692" s="46" t="s">
        <v>2329</v>
      </c>
      <c r="E1692" s="47" t="s">
        <v>1130</v>
      </c>
      <c r="F1692" s="47" t="s">
        <v>1131</v>
      </c>
      <c r="G1692" s="47">
        <v>255202</v>
      </c>
      <c r="H1692" s="57">
        <v>52.85</v>
      </c>
      <c r="I1692" s="60">
        <f>IF(R1692="UP",VLOOKUP($I$1,Änderungen!$F$1:$G$4,2,FALSE),IF(OR(ISERROR(FIND("NOVOS",B1692)),ISERROR(FIND("Design ",B1692))),IF(OR(ISERROR(FIND("thanos EVO",B1692)),ISERROR(FIND("Design ",B1692))),0,96.55),19.35))</f>
        <v>0</v>
      </c>
      <c r="J1692" s="40" t="s">
        <v>1019</v>
      </c>
      <c r="K1692" s="40" t="s">
        <v>1183</v>
      </c>
      <c r="L1692" s="29">
        <f>IF(K1692&lt;&gt;"",IFERROR(VLOOKUP(K1692,Rabattwerte_eintragen!$A$3:$C$24,3,FALSE),0),0)</f>
        <v>0</v>
      </c>
      <c r="M1692" s="58">
        <f>IF(H1692&lt;&gt;"",H1692*(1-L1692)+I1692*(1-VLOOKUP("A1",Rabattwerte_eintragen!$A$3:$C$26,3,FALSE)),"")</f>
        <v>52.85</v>
      </c>
      <c r="N1692" s="40"/>
      <c r="O1692" s="39" t="str">
        <f t="shared" si="30"/>
        <v>Artikel online anzeigen</v>
      </c>
      <c r="P1692" s="44"/>
      <c r="Q1692" s="49" t="s">
        <v>4046</v>
      </c>
      <c r="R1692" s="37"/>
      <c r="S1692" s="55"/>
      <c r="T1692" s="40" t="s">
        <v>1150</v>
      </c>
      <c r="U1692" s="63" t="s">
        <v>5930</v>
      </c>
    </row>
    <row r="1693" spans="1:21" x14ac:dyDescent="0.25">
      <c r="A1693" s="1">
        <v>4933</v>
      </c>
      <c r="B1693" s="46" t="s">
        <v>879</v>
      </c>
      <c r="C1693" s="46" t="s">
        <v>2233</v>
      </c>
      <c r="D1693" s="46" t="s">
        <v>2329</v>
      </c>
      <c r="E1693" s="47" t="s">
        <v>1130</v>
      </c>
      <c r="F1693" s="47" t="s">
        <v>1131</v>
      </c>
      <c r="G1693" s="47">
        <v>273138</v>
      </c>
      <c r="H1693" s="57">
        <v>52.85</v>
      </c>
      <c r="I1693" s="60">
        <f>IF(R1693="UP",VLOOKUP($I$1,Änderungen!$F$1:$G$4,2,FALSE),IF(OR(ISERROR(FIND("NOVOS",B1693)),ISERROR(FIND("Design ",B1693))),IF(OR(ISERROR(FIND("thanos EVO",B1693)),ISERROR(FIND("Design ",B1693))),0,96.55),19.35))</f>
        <v>0</v>
      </c>
      <c r="J1693" s="40"/>
      <c r="K1693" s="40" t="s">
        <v>1183</v>
      </c>
      <c r="L1693" s="29">
        <f>IF(K1693&lt;&gt;"",IFERROR(VLOOKUP(K1693,Rabattwerte_eintragen!$A$3:$C$24,3,FALSE),0),0)</f>
        <v>0</v>
      </c>
      <c r="M1693" s="58">
        <f>IF(H1693&lt;&gt;"",H1693*(1-L1693)+I1693*(1-VLOOKUP("A1",Rabattwerte_eintragen!$A$3:$C$26,3,FALSE)),"")</f>
        <v>52.85</v>
      </c>
      <c r="N1693" s="40"/>
      <c r="O1693" s="39" t="str">
        <f t="shared" si="30"/>
        <v>Artikel online anzeigen</v>
      </c>
      <c r="P1693" s="44"/>
      <c r="Q1693" s="49" t="s">
        <v>4047</v>
      </c>
      <c r="R1693" s="37"/>
      <c r="S1693" s="55"/>
      <c r="T1693" s="40" t="s">
        <v>1150</v>
      </c>
      <c r="U1693" s="63" t="s">
        <v>5931</v>
      </c>
    </row>
    <row r="1694" spans="1:21" x14ac:dyDescent="0.25">
      <c r="A1694" s="1">
        <v>8878</v>
      </c>
      <c r="B1694" s="46" t="s">
        <v>885</v>
      </c>
      <c r="C1694" s="46" t="s">
        <v>1010</v>
      </c>
      <c r="D1694" s="46" t="s">
        <v>2330</v>
      </c>
      <c r="E1694" s="47" t="s">
        <v>1130</v>
      </c>
      <c r="F1694" s="47" t="s">
        <v>1131</v>
      </c>
      <c r="G1694" s="47">
        <v>718493</v>
      </c>
      <c r="H1694" s="57">
        <v>172.85</v>
      </c>
      <c r="I1694" s="60">
        <f>IF(R1694="UP",VLOOKUP($I$1,Änderungen!$F$1:$G$4,2,FALSE),IF(OR(ISERROR(FIND("NOVOS",B1694)),ISERROR(FIND("Design ",B1694))),IF(OR(ISERROR(FIND("thanos EVO",B1694)),ISERROR(FIND("Design ",B1694))),0,96.55),19.35))</f>
        <v>0</v>
      </c>
      <c r="J1694" s="40"/>
      <c r="K1694" s="40" t="s">
        <v>1182</v>
      </c>
      <c r="L1694" s="29">
        <f>IF(K1694&lt;&gt;"",IFERROR(VLOOKUP(K1694,Rabattwerte_eintragen!$A$3:$C$24,3,FALSE),0),0)</f>
        <v>0</v>
      </c>
      <c r="M1694" s="58">
        <f>IF(H1694&lt;&gt;"",H1694*(1-L1694)+I1694*(1-VLOOKUP("A1",Rabattwerte_eintragen!$A$3:$C$26,3,FALSE)),"")</f>
        <v>172.85</v>
      </c>
      <c r="N1694" s="40"/>
      <c r="O1694" s="39" t="str">
        <f t="shared" si="30"/>
        <v>Artikel online anzeigen</v>
      </c>
      <c r="P1694" s="44"/>
      <c r="Q1694" s="49" t="s">
        <v>4048</v>
      </c>
      <c r="R1694" s="37"/>
      <c r="S1694" s="55"/>
      <c r="T1694" s="40" t="s">
        <v>1150</v>
      </c>
      <c r="U1694" s="63" t="s">
        <v>5932</v>
      </c>
    </row>
    <row r="1695" spans="1:21" x14ac:dyDescent="0.25">
      <c r="A1695" s="1">
        <v>8879</v>
      </c>
      <c r="B1695" s="46" t="s">
        <v>886</v>
      </c>
      <c r="C1695" s="46" t="s">
        <v>1010</v>
      </c>
      <c r="D1695" s="46" t="s">
        <v>2330</v>
      </c>
      <c r="E1695" s="47" t="s">
        <v>1130</v>
      </c>
      <c r="F1695" s="47" t="s">
        <v>1131</v>
      </c>
      <c r="G1695" s="47">
        <v>718509</v>
      </c>
      <c r="H1695" s="57">
        <v>172.85</v>
      </c>
      <c r="I1695" s="60">
        <f>IF(R1695="UP",VLOOKUP($I$1,Änderungen!$F$1:$G$4,2,FALSE),IF(OR(ISERROR(FIND("NOVOS",B1695)),ISERROR(FIND("Design ",B1695))),IF(OR(ISERROR(FIND("thanos EVO",B1695)),ISERROR(FIND("Design ",B1695))),0,96.55),19.35))</f>
        <v>0</v>
      </c>
      <c r="J1695" s="40"/>
      <c r="K1695" s="40" t="s">
        <v>1182</v>
      </c>
      <c r="L1695" s="29">
        <f>IF(K1695&lt;&gt;"",IFERROR(VLOOKUP(K1695,Rabattwerte_eintragen!$A$3:$C$24,3,FALSE),0),0)</f>
        <v>0</v>
      </c>
      <c r="M1695" s="58">
        <f>IF(H1695&lt;&gt;"",H1695*(1-L1695)+I1695*(1-VLOOKUP("A1",Rabattwerte_eintragen!$A$3:$C$26,3,FALSE)),"")</f>
        <v>172.85</v>
      </c>
      <c r="N1695" s="40"/>
      <c r="O1695" s="39" t="str">
        <f t="shared" si="30"/>
        <v>Artikel online anzeigen</v>
      </c>
      <c r="P1695" s="44"/>
      <c r="Q1695" s="49" t="s">
        <v>4049</v>
      </c>
      <c r="R1695" s="37"/>
      <c r="S1695" s="55"/>
      <c r="T1695" s="40" t="s">
        <v>1150</v>
      </c>
      <c r="U1695" s="63" t="s">
        <v>5933</v>
      </c>
    </row>
    <row r="1696" spans="1:21" x14ac:dyDescent="0.25">
      <c r="A1696" s="1">
        <v>8880</v>
      </c>
      <c r="B1696" s="46" t="s">
        <v>887</v>
      </c>
      <c r="C1696" s="46" t="s">
        <v>1010</v>
      </c>
      <c r="D1696" s="46" t="s">
        <v>2330</v>
      </c>
      <c r="E1696" s="47" t="s">
        <v>1130</v>
      </c>
      <c r="F1696" s="47" t="s">
        <v>1131</v>
      </c>
      <c r="G1696" s="47">
        <v>718516</v>
      </c>
      <c r="H1696" s="57">
        <v>172.85</v>
      </c>
      <c r="I1696" s="60">
        <f>IF(R1696="UP",VLOOKUP($I$1,Änderungen!$F$1:$G$4,2,FALSE),IF(OR(ISERROR(FIND("NOVOS",B1696)),ISERROR(FIND("Design ",B1696))),IF(OR(ISERROR(FIND("thanos EVO",B1696)),ISERROR(FIND("Design ",B1696))),0,96.55),19.35))</f>
        <v>0</v>
      </c>
      <c r="J1696" s="40"/>
      <c r="K1696" s="40" t="s">
        <v>1182</v>
      </c>
      <c r="L1696" s="29">
        <f>IF(K1696&lt;&gt;"",IFERROR(VLOOKUP(K1696,Rabattwerte_eintragen!$A$3:$C$24,3,FALSE),0),0)</f>
        <v>0</v>
      </c>
      <c r="M1696" s="58">
        <f>IF(H1696&lt;&gt;"",H1696*(1-L1696)+I1696*(1-VLOOKUP("A1",Rabattwerte_eintragen!$A$3:$C$26,3,FALSE)),"")</f>
        <v>172.85</v>
      </c>
      <c r="N1696" s="40"/>
      <c r="O1696" s="39" t="str">
        <f t="shared" si="30"/>
        <v>Artikel online anzeigen</v>
      </c>
      <c r="P1696" s="44"/>
      <c r="Q1696" s="49" t="s">
        <v>4050</v>
      </c>
      <c r="R1696" s="37"/>
      <c r="S1696" s="55"/>
      <c r="T1696" s="40" t="s">
        <v>1150</v>
      </c>
      <c r="U1696" s="63" t="s">
        <v>5934</v>
      </c>
    </row>
    <row r="1697" spans="1:21" x14ac:dyDescent="0.25">
      <c r="A1697" s="1">
        <v>8881</v>
      </c>
      <c r="B1697" s="46" t="s">
        <v>888</v>
      </c>
      <c r="C1697" s="46" t="s">
        <v>1010</v>
      </c>
      <c r="D1697" s="46" t="s">
        <v>2330</v>
      </c>
      <c r="E1697" s="47" t="s">
        <v>1130</v>
      </c>
      <c r="F1697" s="47" t="s">
        <v>1131</v>
      </c>
      <c r="G1697" s="47">
        <v>718523</v>
      </c>
      <c r="H1697" s="57">
        <v>172.85</v>
      </c>
      <c r="I1697" s="60">
        <f>IF(R1697="UP",VLOOKUP($I$1,Änderungen!$F$1:$G$4,2,FALSE),IF(OR(ISERROR(FIND("NOVOS",B1697)),ISERROR(FIND("Design ",B1697))),IF(OR(ISERROR(FIND("thanos EVO",B1697)),ISERROR(FIND("Design ",B1697))),0,96.55),19.35))</f>
        <v>0</v>
      </c>
      <c r="J1697" s="40"/>
      <c r="K1697" s="40" t="s">
        <v>1182</v>
      </c>
      <c r="L1697" s="29">
        <f>IF(K1697&lt;&gt;"",IFERROR(VLOOKUP(K1697,Rabattwerte_eintragen!$A$3:$C$24,3,FALSE),0),0)</f>
        <v>0</v>
      </c>
      <c r="M1697" s="58">
        <f>IF(H1697&lt;&gt;"",H1697*(1-L1697)+I1697*(1-VLOOKUP("A1",Rabattwerte_eintragen!$A$3:$C$26,3,FALSE)),"")</f>
        <v>172.85</v>
      </c>
      <c r="N1697" s="40"/>
      <c r="O1697" s="39" t="str">
        <f t="shared" si="30"/>
        <v>Artikel online anzeigen</v>
      </c>
      <c r="P1697" s="44"/>
      <c r="Q1697" s="49" t="s">
        <v>4051</v>
      </c>
      <c r="R1697" s="37"/>
      <c r="S1697" s="55"/>
      <c r="T1697" s="40" t="s">
        <v>1150</v>
      </c>
      <c r="U1697" s="63" t="s">
        <v>5935</v>
      </c>
    </row>
    <row r="1698" spans="1:21" x14ac:dyDescent="0.25">
      <c r="A1698" s="1">
        <v>8882</v>
      </c>
      <c r="B1698" s="46" t="s">
        <v>889</v>
      </c>
      <c r="C1698" s="46" t="s">
        <v>1010</v>
      </c>
      <c r="D1698" s="46" t="s">
        <v>2330</v>
      </c>
      <c r="E1698" s="47" t="s">
        <v>1130</v>
      </c>
      <c r="F1698" s="47" t="s">
        <v>1131</v>
      </c>
      <c r="G1698" s="47">
        <v>718530</v>
      </c>
      <c r="H1698" s="57">
        <v>172.85</v>
      </c>
      <c r="I1698" s="60">
        <f>IF(R1698="UP",VLOOKUP($I$1,Änderungen!$F$1:$G$4,2,FALSE),IF(OR(ISERROR(FIND("NOVOS",B1698)),ISERROR(FIND("Design ",B1698))),IF(OR(ISERROR(FIND("thanos EVO",B1698)),ISERROR(FIND("Design ",B1698))),0,96.55),19.35))</f>
        <v>0</v>
      </c>
      <c r="J1698" s="40"/>
      <c r="K1698" s="40" t="s">
        <v>1182</v>
      </c>
      <c r="L1698" s="29">
        <f>IF(K1698&lt;&gt;"",IFERROR(VLOOKUP(K1698,Rabattwerte_eintragen!$A$3:$C$24,3,FALSE),0),0)</f>
        <v>0</v>
      </c>
      <c r="M1698" s="58">
        <f>IF(H1698&lt;&gt;"",H1698*(1-L1698)+I1698*(1-VLOOKUP("A1",Rabattwerte_eintragen!$A$3:$C$26,3,FALSE)),"")</f>
        <v>172.85</v>
      </c>
      <c r="N1698" s="40"/>
      <c r="O1698" s="39" t="str">
        <f t="shared" si="30"/>
        <v>Artikel online anzeigen</v>
      </c>
      <c r="P1698" s="44"/>
      <c r="Q1698" s="49" t="s">
        <v>4052</v>
      </c>
      <c r="R1698" s="37"/>
      <c r="S1698" s="55"/>
      <c r="T1698" s="40" t="s">
        <v>1150</v>
      </c>
      <c r="U1698" s="63" t="s">
        <v>5936</v>
      </c>
    </row>
    <row r="1699" spans="1:21" x14ac:dyDescent="0.25">
      <c r="A1699" s="1">
        <v>8883</v>
      </c>
      <c r="B1699" s="46" t="s">
        <v>890</v>
      </c>
      <c r="C1699" s="46" t="s">
        <v>1010</v>
      </c>
      <c r="D1699" s="46" t="s">
        <v>2330</v>
      </c>
      <c r="E1699" s="47" t="s">
        <v>1130</v>
      </c>
      <c r="F1699" s="47" t="s">
        <v>1131</v>
      </c>
      <c r="G1699" s="47">
        <v>718547</v>
      </c>
      <c r="H1699" s="57">
        <v>172.85</v>
      </c>
      <c r="I1699" s="60">
        <f>IF(R1699="UP",VLOOKUP($I$1,Änderungen!$F$1:$G$4,2,FALSE),IF(OR(ISERROR(FIND("NOVOS",B1699)),ISERROR(FIND("Design ",B1699))),IF(OR(ISERROR(FIND("thanos EVO",B1699)),ISERROR(FIND("Design ",B1699))),0,96.55),19.35))</f>
        <v>0</v>
      </c>
      <c r="J1699" s="40"/>
      <c r="K1699" s="40" t="s">
        <v>1182</v>
      </c>
      <c r="L1699" s="29">
        <f>IF(K1699&lt;&gt;"",IFERROR(VLOOKUP(K1699,Rabattwerte_eintragen!$A$3:$C$24,3,FALSE),0),0)</f>
        <v>0</v>
      </c>
      <c r="M1699" s="58">
        <f>IF(H1699&lt;&gt;"",H1699*(1-L1699)+I1699*(1-VLOOKUP("A1",Rabattwerte_eintragen!$A$3:$C$26,3,FALSE)),"")</f>
        <v>172.85</v>
      </c>
      <c r="N1699" s="40"/>
      <c r="O1699" s="39" t="str">
        <f t="shared" si="30"/>
        <v>Artikel online anzeigen</v>
      </c>
      <c r="P1699" s="44"/>
      <c r="Q1699" s="49" t="s">
        <v>4053</v>
      </c>
      <c r="R1699" s="37"/>
      <c r="S1699" s="55"/>
      <c r="T1699" s="40" t="s">
        <v>1150</v>
      </c>
      <c r="U1699" s="63" t="s">
        <v>5937</v>
      </c>
    </row>
    <row r="1700" spans="1:21" x14ac:dyDescent="0.25">
      <c r="A1700" s="1">
        <v>8856</v>
      </c>
      <c r="B1700" s="46" t="s">
        <v>883</v>
      </c>
      <c r="C1700" s="46" t="s">
        <v>1010</v>
      </c>
      <c r="D1700" s="46" t="s">
        <v>2331</v>
      </c>
      <c r="E1700" s="47" t="s">
        <v>1130</v>
      </c>
      <c r="F1700" s="47" t="s">
        <v>1131</v>
      </c>
      <c r="G1700" s="47">
        <v>384452</v>
      </c>
      <c r="H1700" s="57">
        <v>81.7</v>
      </c>
      <c r="I1700" s="60">
        <f>IF(R1700="UP",VLOOKUP($I$1,Änderungen!$F$1:$G$4,2,FALSE),IF(OR(ISERROR(FIND("NOVOS",B1700)),ISERROR(FIND("Design ",B1700))),IF(OR(ISERROR(FIND("thanos EVO",B1700)),ISERROR(FIND("Design ",B1700))),0,96.55),19.35))</f>
        <v>0</v>
      </c>
      <c r="J1700" s="40"/>
      <c r="K1700" s="40" t="s">
        <v>1182</v>
      </c>
      <c r="L1700" s="29">
        <f>IF(K1700&lt;&gt;"",IFERROR(VLOOKUP(K1700,Rabattwerte_eintragen!$A$3:$C$24,3,FALSE),0),0)</f>
        <v>0</v>
      </c>
      <c r="M1700" s="58">
        <f>IF(H1700&lt;&gt;"",H1700*(1-L1700)+I1700*(1-VLOOKUP("A1",Rabattwerte_eintragen!$A$3:$C$26,3,FALSE)),"")</f>
        <v>81.7</v>
      </c>
      <c r="N1700" s="40"/>
      <c r="O1700" s="39" t="str">
        <f t="shared" si="30"/>
        <v>Artikel online anzeigen</v>
      </c>
      <c r="P1700" s="44"/>
      <c r="Q1700" s="49" t="s">
        <v>4054</v>
      </c>
      <c r="R1700" s="37"/>
      <c r="S1700" s="55"/>
      <c r="T1700" s="40" t="s">
        <v>1150</v>
      </c>
      <c r="U1700" s="63" t="s">
        <v>5938</v>
      </c>
    </row>
    <row r="1701" spans="1:21" x14ac:dyDescent="0.25">
      <c r="A1701" s="1">
        <v>8858</v>
      </c>
      <c r="B1701" s="46" t="s">
        <v>884</v>
      </c>
      <c r="C1701" s="46" t="s">
        <v>1010</v>
      </c>
      <c r="D1701" s="46" t="s">
        <v>2331</v>
      </c>
      <c r="E1701" s="47" t="s">
        <v>1130</v>
      </c>
      <c r="F1701" s="47" t="s">
        <v>1131</v>
      </c>
      <c r="G1701" s="47">
        <v>255240</v>
      </c>
      <c r="H1701" s="57">
        <v>81.7</v>
      </c>
      <c r="I1701" s="60">
        <f>IF(R1701="UP",VLOOKUP($I$1,Änderungen!$F$1:$G$4,2,FALSE),IF(OR(ISERROR(FIND("NOVOS",B1701)),ISERROR(FIND("Design ",B1701))),IF(OR(ISERROR(FIND("thanos EVO",B1701)),ISERROR(FIND("Design ",B1701))),0,96.55),19.35))</f>
        <v>0</v>
      </c>
      <c r="J1701" s="40"/>
      <c r="K1701" s="40" t="s">
        <v>1182</v>
      </c>
      <c r="L1701" s="29">
        <f>IF(K1701&lt;&gt;"",IFERROR(VLOOKUP(K1701,Rabattwerte_eintragen!$A$3:$C$24,3,FALSE),0),0)</f>
        <v>0</v>
      </c>
      <c r="M1701" s="58">
        <f>IF(H1701&lt;&gt;"",H1701*(1-L1701)+I1701*(1-VLOOKUP("A1",Rabattwerte_eintragen!$A$3:$C$26,3,FALSE)),"")</f>
        <v>81.7</v>
      </c>
      <c r="N1701" s="40"/>
      <c r="O1701" s="39" t="str">
        <f t="shared" si="30"/>
        <v>Artikel online anzeigen</v>
      </c>
      <c r="P1701" s="44"/>
      <c r="Q1701" s="49" t="s">
        <v>4055</v>
      </c>
      <c r="R1701" s="37"/>
      <c r="S1701" s="55"/>
      <c r="T1701" s="40" t="s">
        <v>1150</v>
      </c>
      <c r="U1701" s="63" t="s">
        <v>5939</v>
      </c>
    </row>
    <row r="1702" spans="1:21" x14ac:dyDescent="0.25">
      <c r="A1702" s="1">
        <v>12066</v>
      </c>
      <c r="B1702" s="46" t="s">
        <v>1973</v>
      </c>
      <c r="C1702" s="46" t="s">
        <v>2234</v>
      </c>
      <c r="D1702" s="46" t="s">
        <v>2332</v>
      </c>
      <c r="E1702" s="47" t="s">
        <v>1130</v>
      </c>
      <c r="F1702" s="47" t="s">
        <v>1132</v>
      </c>
      <c r="G1702" s="47">
        <v>838405</v>
      </c>
      <c r="H1702" s="57">
        <v>179.4</v>
      </c>
      <c r="I1702" s="60">
        <f>IF(R1702="UP",VLOOKUP($I$1,Änderungen!$F$1:$G$4,2,FALSE),IF(OR(ISERROR(FIND("NOVOS",B1702)),ISERROR(FIND("Design ",B1702))),IF(OR(ISERROR(FIND("thanos EVO",B1702)),ISERROR(FIND("Design ",B1702))),0,96.55),19.35))</f>
        <v>0</v>
      </c>
      <c r="J1702" s="40"/>
      <c r="K1702" s="40" t="s">
        <v>1182</v>
      </c>
      <c r="L1702" s="29">
        <f>IF(K1702&lt;&gt;"",IFERROR(VLOOKUP(K1702,Rabattwerte_eintragen!$A$3:$C$24,3,FALSE),0),0)</f>
        <v>0</v>
      </c>
      <c r="M1702" s="58">
        <f>IF(H1702&lt;&gt;"",H1702*(1-L1702)+I1702*(1-VLOOKUP("A1",Rabattwerte_eintragen!$A$3:$C$26,3,FALSE)),"")</f>
        <v>179.4</v>
      </c>
      <c r="N1702" s="40"/>
      <c r="O1702" s="39" t="str">
        <f t="shared" si="30"/>
        <v>Artikel online anzeigen</v>
      </c>
      <c r="P1702" s="44"/>
      <c r="Q1702" s="49" t="s">
        <v>4056</v>
      </c>
      <c r="R1702" s="37"/>
      <c r="S1702" s="55"/>
      <c r="T1702" s="40" t="s">
        <v>1149</v>
      </c>
      <c r="U1702" s="63" t="s">
        <v>5940</v>
      </c>
    </row>
    <row r="1703" spans="1:21" x14ac:dyDescent="0.25">
      <c r="A1703" s="1">
        <v>12067</v>
      </c>
      <c r="B1703" s="46" t="s">
        <v>1974</v>
      </c>
      <c r="C1703" s="46" t="s">
        <v>2234</v>
      </c>
      <c r="D1703" s="46" t="s">
        <v>2332</v>
      </c>
      <c r="E1703" s="47" t="s">
        <v>1130</v>
      </c>
      <c r="F1703" s="47" t="s">
        <v>1132</v>
      </c>
      <c r="G1703" s="47">
        <v>838450</v>
      </c>
      <c r="H1703" s="57">
        <v>179.4</v>
      </c>
      <c r="I1703" s="60">
        <f>IF(R1703="UP",VLOOKUP($I$1,Änderungen!$F$1:$G$4,2,FALSE),IF(OR(ISERROR(FIND("NOVOS",B1703)),ISERROR(FIND("Design ",B1703))),IF(OR(ISERROR(FIND("thanos EVO",B1703)),ISERROR(FIND("Design ",B1703))),0,96.55),19.35))</f>
        <v>0</v>
      </c>
      <c r="J1703" s="40"/>
      <c r="K1703" s="40" t="s">
        <v>1182</v>
      </c>
      <c r="L1703" s="29">
        <f>IF(K1703&lt;&gt;"",IFERROR(VLOOKUP(K1703,Rabattwerte_eintragen!$A$3:$C$24,3,FALSE),0),0)</f>
        <v>0</v>
      </c>
      <c r="M1703" s="58">
        <f>IF(H1703&lt;&gt;"",H1703*(1-L1703)+I1703*(1-VLOOKUP("A1",Rabattwerte_eintragen!$A$3:$C$26,3,FALSE)),"")</f>
        <v>179.4</v>
      </c>
      <c r="N1703" s="40"/>
      <c r="O1703" s="39" t="str">
        <f t="shared" si="30"/>
        <v>Artikel online anzeigen</v>
      </c>
      <c r="P1703" s="44"/>
      <c r="Q1703" s="49" t="s">
        <v>4057</v>
      </c>
      <c r="R1703" s="37"/>
      <c r="S1703" s="55"/>
      <c r="T1703" s="40" t="s">
        <v>1149</v>
      </c>
      <c r="U1703" s="63" t="s">
        <v>5941</v>
      </c>
    </row>
    <row r="1704" spans="1:21" x14ac:dyDescent="0.25">
      <c r="A1704" s="1">
        <v>12068</v>
      </c>
      <c r="B1704" s="46" t="s">
        <v>1975</v>
      </c>
      <c r="C1704" s="46" t="s">
        <v>2234</v>
      </c>
      <c r="D1704" s="46" t="s">
        <v>2332</v>
      </c>
      <c r="E1704" s="47" t="s">
        <v>1130</v>
      </c>
      <c r="F1704" s="47" t="s">
        <v>1132</v>
      </c>
      <c r="G1704" s="47">
        <v>838498</v>
      </c>
      <c r="H1704" s="57">
        <v>179.4</v>
      </c>
      <c r="I1704" s="60">
        <f>IF(R1704="UP",VLOOKUP($I$1,Änderungen!$F$1:$G$4,2,FALSE),IF(OR(ISERROR(FIND("NOVOS",B1704)),ISERROR(FIND("Design ",B1704))),IF(OR(ISERROR(FIND("thanos EVO",B1704)),ISERROR(FIND("Design ",B1704))),0,96.55),19.35))</f>
        <v>0</v>
      </c>
      <c r="J1704" s="40"/>
      <c r="K1704" s="40" t="s">
        <v>1182</v>
      </c>
      <c r="L1704" s="29">
        <f>IF(K1704&lt;&gt;"",IFERROR(VLOOKUP(K1704,Rabattwerte_eintragen!$A$3:$C$24,3,FALSE),0),0)</f>
        <v>0</v>
      </c>
      <c r="M1704" s="58">
        <f>IF(H1704&lt;&gt;"",H1704*(1-L1704)+I1704*(1-VLOOKUP("A1",Rabattwerte_eintragen!$A$3:$C$26,3,FALSE)),"")</f>
        <v>179.4</v>
      </c>
      <c r="N1704" s="40"/>
      <c r="O1704" s="39" t="str">
        <f t="shared" si="30"/>
        <v>Artikel online anzeigen</v>
      </c>
      <c r="P1704" s="44"/>
      <c r="Q1704" s="49" t="s">
        <v>4058</v>
      </c>
      <c r="R1704" s="37"/>
      <c r="S1704" s="55"/>
      <c r="T1704" s="40" t="s">
        <v>1149</v>
      </c>
      <c r="U1704" s="63" t="s">
        <v>5942</v>
      </c>
    </row>
    <row r="1705" spans="1:21" x14ac:dyDescent="0.25">
      <c r="A1705" s="1">
        <v>12069</v>
      </c>
      <c r="B1705" s="46" t="s">
        <v>1976</v>
      </c>
      <c r="C1705" s="46" t="s">
        <v>2234</v>
      </c>
      <c r="D1705" s="46" t="s">
        <v>2332</v>
      </c>
      <c r="E1705" s="47" t="s">
        <v>1130</v>
      </c>
      <c r="F1705" s="47" t="s">
        <v>1132</v>
      </c>
      <c r="G1705" s="47">
        <v>838535</v>
      </c>
      <c r="H1705" s="57">
        <v>179.4</v>
      </c>
      <c r="I1705" s="60">
        <f>IF(R1705="UP",VLOOKUP($I$1,Änderungen!$F$1:$G$4,2,FALSE),IF(OR(ISERROR(FIND("NOVOS",B1705)),ISERROR(FIND("Design ",B1705))),IF(OR(ISERROR(FIND("thanos EVO",B1705)),ISERROR(FIND("Design ",B1705))),0,96.55),19.35))</f>
        <v>0</v>
      </c>
      <c r="J1705" s="40"/>
      <c r="K1705" s="40" t="s">
        <v>1182</v>
      </c>
      <c r="L1705" s="29">
        <f>IF(K1705&lt;&gt;"",IFERROR(VLOOKUP(K1705,Rabattwerte_eintragen!$A$3:$C$24,3,FALSE),0),0)</f>
        <v>0</v>
      </c>
      <c r="M1705" s="58">
        <f>IF(H1705&lt;&gt;"",H1705*(1-L1705)+I1705*(1-VLOOKUP("A1",Rabattwerte_eintragen!$A$3:$C$26,3,FALSE)),"")</f>
        <v>179.4</v>
      </c>
      <c r="N1705" s="40"/>
      <c r="O1705" s="39" t="str">
        <f t="shared" si="30"/>
        <v>Artikel online anzeigen</v>
      </c>
      <c r="P1705" s="44"/>
      <c r="Q1705" s="49" t="s">
        <v>4059</v>
      </c>
      <c r="R1705" s="37"/>
      <c r="S1705" s="55"/>
      <c r="T1705" s="40" t="s">
        <v>1149</v>
      </c>
      <c r="U1705" s="63" t="s">
        <v>5943</v>
      </c>
    </row>
    <row r="1706" spans="1:21" x14ac:dyDescent="0.25">
      <c r="A1706" s="1">
        <v>12070</v>
      </c>
      <c r="B1706" s="46" t="s">
        <v>1977</v>
      </c>
      <c r="C1706" s="46" t="s">
        <v>2234</v>
      </c>
      <c r="D1706" s="46" t="s">
        <v>2332</v>
      </c>
      <c r="E1706" s="47" t="s">
        <v>1130</v>
      </c>
      <c r="F1706" s="47" t="s">
        <v>1132</v>
      </c>
      <c r="G1706" s="47">
        <v>838573</v>
      </c>
      <c r="H1706" s="57">
        <v>179.4</v>
      </c>
      <c r="I1706" s="60">
        <f>IF(R1706="UP",VLOOKUP($I$1,Änderungen!$F$1:$G$4,2,FALSE),IF(OR(ISERROR(FIND("NOVOS",B1706)),ISERROR(FIND("Design ",B1706))),IF(OR(ISERROR(FIND("thanos EVO",B1706)),ISERROR(FIND("Design ",B1706))),0,96.55),19.35))</f>
        <v>0</v>
      </c>
      <c r="J1706" s="40" t="s">
        <v>1019</v>
      </c>
      <c r="K1706" s="40" t="s">
        <v>1182</v>
      </c>
      <c r="L1706" s="29">
        <f>IF(K1706&lt;&gt;"",IFERROR(VLOOKUP(K1706,Rabattwerte_eintragen!$A$3:$C$24,3,FALSE),0),0)</f>
        <v>0</v>
      </c>
      <c r="M1706" s="58">
        <f>IF(H1706&lt;&gt;"",H1706*(1-L1706)+I1706*(1-VLOOKUP("A1",Rabattwerte_eintragen!$A$3:$C$26,3,FALSE)),"")</f>
        <v>179.4</v>
      </c>
      <c r="N1706" s="40"/>
      <c r="O1706" s="39" t="str">
        <f t="shared" si="30"/>
        <v>Artikel online anzeigen</v>
      </c>
      <c r="P1706" s="44"/>
      <c r="Q1706" s="49" t="s">
        <v>4060</v>
      </c>
      <c r="R1706" s="37"/>
      <c r="S1706" s="55"/>
      <c r="T1706" s="40" t="s">
        <v>1149</v>
      </c>
      <c r="U1706" s="63" t="s">
        <v>5944</v>
      </c>
    </row>
    <row r="1707" spans="1:21" x14ac:dyDescent="0.25">
      <c r="A1707" s="1">
        <v>12071</v>
      </c>
      <c r="B1707" s="46" t="s">
        <v>1978</v>
      </c>
      <c r="C1707" s="46" t="s">
        <v>2234</v>
      </c>
      <c r="D1707" s="46" t="s">
        <v>2332</v>
      </c>
      <c r="E1707" s="47" t="s">
        <v>1130</v>
      </c>
      <c r="F1707" s="47" t="s">
        <v>1132</v>
      </c>
      <c r="G1707" s="47">
        <v>838610</v>
      </c>
      <c r="H1707" s="57">
        <v>179.4</v>
      </c>
      <c r="I1707" s="60">
        <f>IF(R1707="UP",VLOOKUP($I$1,Änderungen!$F$1:$G$4,2,FALSE),IF(OR(ISERROR(FIND("NOVOS",B1707)),ISERROR(FIND("Design ",B1707))),IF(OR(ISERROR(FIND("thanos EVO",B1707)),ISERROR(FIND("Design ",B1707))),0,96.55),19.35))</f>
        <v>0</v>
      </c>
      <c r="J1707" s="40" t="s">
        <v>1019</v>
      </c>
      <c r="K1707" s="40" t="s">
        <v>1182</v>
      </c>
      <c r="L1707" s="29">
        <f>IF(K1707&lt;&gt;"",IFERROR(VLOOKUP(K1707,Rabattwerte_eintragen!$A$3:$C$24,3,FALSE),0),0)</f>
        <v>0</v>
      </c>
      <c r="M1707" s="58">
        <f>IF(H1707&lt;&gt;"",H1707*(1-L1707)+I1707*(1-VLOOKUP("A1",Rabattwerte_eintragen!$A$3:$C$26,3,FALSE)),"")</f>
        <v>179.4</v>
      </c>
      <c r="N1707" s="40"/>
      <c r="O1707" s="39" t="str">
        <f t="shared" si="30"/>
        <v>Artikel online anzeigen</v>
      </c>
      <c r="P1707" s="44"/>
      <c r="Q1707" s="49" t="s">
        <v>4061</v>
      </c>
      <c r="R1707" s="37"/>
      <c r="S1707" s="55"/>
      <c r="T1707" s="40" t="s">
        <v>1149</v>
      </c>
      <c r="U1707" s="63" t="s">
        <v>5945</v>
      </c>
    </row>
    <row r="1708" spans="1:21" x14ac:dyDescent="0.25">
      <c r="A1708" s="1">
        <v>12072</v>
      </c>
      <c r="B1708" s="46" t="s">
        <v>1979</v>
      </c>
      <c r="C1708" s="46" t="s">
        <v>2234</v>
      </c>
      <c r="D1708" s="46" t="s">
        <v>2332</v>
      </c>
      <c r="E1708" s="47" t="s">
        <v>1130</v>
      </c>
      <c r="F1708" s="47" t="s">
        <v>1132</v>
      </c>
      <c r="G1708" s="47">
        <v>838658</v>
      </c>
      <c r="H1708" s="57">
        <v>179.4</v>
      </c>
      <c r="I1708" s="60">
        <f>IF(R1708="UP",VLOOKUP($I$1,Änderungen!$F$1:$G$4,2,FALSE),IF(OR(ISERROR(FIND("NOVOS",B1708)),ISERROR(FIND("Design ",B1708))),IF(OR(ISERROR(FIND("thanos EVO",B1708)),ISERROR(FIND("Design ",B1708))),0,96.55),19.35))</f>
        <v>0</v>
      </c>
      <c r="J1708" s="40"/>
      <c r="K1708" s="40" t="s">
        <v>1182</v>
      </c>
      <c r="L1708" s="29">
        <f>IF(K1708&lt;&gt;"",IFERROR(VLOOKUP(K1708,Rabattwerte_eintragen!$A$3:$C$24,3,FALSE),0),0)</f>
        <v>0</v>
      </c>
      <c r="M1708" s="58">
        <f>IF(H1708&lt;&gt;"",H1708*(1-L1708)+I1708*(1-VLOOKUP("A1",Rabattwerte_eintragen!$A$3:$C$26,3,FALSE)),"")</f>
        <v>179.4</v>
      </c>
      <c r="N1708" s="40"/>
      <c r="O1708" s="39" t="str">
        <f t="shared" si="30"/>
        <v>Artikel online anzeigen</v>
      </c>
      <c r="P1708" s="44"/>
      <c r="Q1708" s="49" t="s">
        <v>4062</v>
      </c>
      <c r="R1708" s="37"/>
      <c r="S1708" s="55"/>
      <c r="T1708" s="40" t="s">
        <v>1149</v>
      </c>
      <c r="U1708" s="63" t="s">
        <v>5946</v>
      </c>
    </row>
    <row r="1709" spans="1:21" x14ac:dyDescent="0.25">
      <c r="A1709" s="1">
        <v>12073</v>
      </c>
      <c r="B1709" s="46" t="s">
        <v>1980</v>
      </c>
      <c r="C1709" s="46" t="s">
        <v>2234</v>
      </c>
      <c r="D1709" s="46" t="s">
        <v>2332</v>
      </c>
      <c r="E1709" s="47" t="s">
        <v>1130</v>
      </c>
      <c r="F1709" s="47" t="s">
        <v>1132</v>
      </c>
      <c r="G1709" s="47">
        <v>838696</v>
      </c>
      <c r="H1709" s="57">
        <v>179.4</v>
      </c>
      <c r="I1709" s="60">
        <f>IF(R1709="UP",VLOOKUP($I$1,Änderungen!$F$1:$G$4,2,FALSE),IF(OR(ISERROR(FIND("NOVOS",B1709)),ISERROR(FIND("Design ",B1709))),IF(OR(ISERROR(FIND("thanos EVO",B1709)),ISERROR(FIND("Design ",B1709))),0,96.55),19.35))</f>
        <v>0</v>
      </c>
      <c r="J1709" s="40"/>
      <c r="K1709" s="40" t="s">
        <v>1182</v>
      </c>
      <c r="L1709" s="29">
        <f>IF(K1709&lt;&gt;"",IFERROR(VLOOKUP(K1709,Rabattwerte_eintragen!$A$3:$C$24,3,FALSE),0),0)</f>
        <v>0</v>
      </c>
      <c r="M1709" s="58">
        <f>IF(H1709&lt;&gt;"",H1709*(1-L1709)+I1709*(1-VLOOKUP("A1",Rabattwerte_eintragen!$A$3:$C$26,3,FALSE)),"")</f>
        <v>179.4</v>
      </c>
      <c r="N1709" s="40"/>
      <c r="O1709" s="39" t="str">
        <f t="shared" si="30"/>
        <v>Artikel online anzeigen</v>
      </c>
      <c r="P1709" s="44"/>
      <c r="Q1709" s="49" t="s">
        <v>4063</v>
      </c>
      <c r="R1709" s="37"/>
      <c r="S1709" s="55"/>
      <c r="T1709" s="40" t="s">
        <v>1149</v>
      </c>
      <c r="U1709" s="63" t="s">
        <v>5947</v>
      </c>
    </row>
    <row r="1710" spans="1:21" x14ac:dyDescent="0.25">
      <c r="A1710" s="1">
        <v>12138</v>
      </c>
      <c r="B1710" s="46" t="s">
        <v>1981</v>
      </c>
      <c r="C1710" s="46" t="s">
        <v>2234</v>
      </c>
      <c r="D1710" s="46" t="s">
        <v>2332</v>
      </c>
      <c r="E1710" s="47" t="s">
        <v>1130</v>
      </c>
      <c r="F1710" s="47" t="s">
        <v>1132</v>
      </c>
      <c r="G1710" s="47">
        <v>838399</v>
      </c>
      <c r="H1710" s="57">
        <v>171.35000000000002</v>
      </c>
      <c r="I1710" s="60">
        <f>IF(R1710="UP",VLOOKUP($I$1,Änderungen!$F$1:$G$4,2,FALSE),IF(OR(ISERROR(FIND("NOVOS",B1710)),ISERROR(FIND("Design ",B1710))),IF(OR(ISERROR(FIND("thanos EVO",B1710)),ISERROR(FIND("Design ",B1710))),0,96.55),19.35))</f>
        <v>0</v>
      </c>
      <c r="J1710" s="40"/>
      <c r="K1710" s="40" t="s">
        <v>1182</v>
      </c>
      <c r="L1710" s="29">
        <f>IF(K1710&lt;&gt;"",IFERROR(VLOOKUP(K1710,Rabattwerte_eintragen!$A$3:$C$24,3,FALSE),0),0)</f>
        <v>0</v>
      </c>
      <c r="M1710" s="58">
        <f>IF(H1710&lt;&gt;"",H1710*(1-L1710)+I1710*(1-VLOOKUP("A1",Rabattwerte_eintragen!$A$3:$C$26,3,FALSE)),"")</f>
        <v>171.35000000000002</v>
      </c>
      <c r="N1710" s="40"/>
      <c r="O1710" s="39" t="str">
        <f t="shared" si="30"/>
        <v>Artikel online anzeigen</v>
      </c>
      <c r="P1710" s="44"/>
      <c r="Q1710" s="49" t="s">
        <v>4064</v>
      </c>
      <c r="R1710" s="37"/>
      <c r="S1710" s="55"/>
      <c r="T1710" s="40" t="s">
        <v>1149</v>
      </c>
      <c r="U1710" s="63" t="s">
        <v>5948</v>
      </c>
    </row>
    <row r="1711" spans="1:21" x14ac:dyDescent="0.25">
      <c r="A1711" s="1">
        <v>12139</v>
      </c>
      <c r="B1711" s="46" t="s">
        <v>1982</v>
      </c>
      <c r="C1711" s="46" t="s">
        <v>2234</v>
      </c>
      <c r="D1711" s="46" t="s">
        <v>2332</v>
      </c>
      <c r="E1711" s="47" t="s">
        <v>1130</v>
      </c>
      <c r="F1711" s="47" t="s">
        <v>1132</v>
      </c>
      <c r="G1711" s="47">
        <v>838443</v>
      </c>
      <c r="H1711" s="57">
        <v>171.35000000000002</v>
      </c>
      <c r="I1711" s="60">
        <f>IF(R1711="UP",VLOOKUP($I$1,Änderungen!$F$1:$G$4,2,FALSE),IF(OR(ISERROR(FIND("NOVOS",B1711)),ISERROR(FIND("Design ",B1711))),IF(OR(ISERROR(FIND("thanos EVO",B1711)),ISERROR(FIND("Design ",B1711))),0,96.55),19.35))</f>
        <v>0</v>
      </c>
      <c r="J1711" s="40"/>
      <c r="K1711" s="40" t="s">
        <v>1182</v>
      </c>
      <c r="L1711" s="29">
        <f>IF(K1711&lt;&gt;"",IFERROR(VLOOKUP(K1711,Rabattwerte_eintragen!$A$3:$C$24,3,FALSE),0),0)</f>
        <v>0</v>
      </c>
      <c r="M1711" s="58">
        <f>IF(H1711&lt;&gt;"",H1711*(1-L1711)+I1711*(1-VLOOKUP("A1",Rabattwerte_eintragen!$A$3:$C$26,3,FALSE)),"")</f>
        <v>171.35000000000002</v>
      </c>
      <c r="N1711" s="40"/>
      <c r="O1711" s="39" t="str">
        <f t="shared" si="30"/>
        <v>Artikel online anzeigen</v>
      </c>
      <c r="P1711" s="44"/>
      <c r="Q1711" s="49" t="s">
        <v>4065</v>
      </c>
      <c r="R1711" s="37"/>
      <c r="S1711" s="55"/>
      <c r="T1711" s="40" t="s">
        <v>1149</v>
      </c>
      <c r="U1711" s="63" t="s">
        <v>5949</v>
      </c>
    </row>
    <row r="1712" spans="1:21" x14ac:dyDescent="0.25">
      <c r="A1712" s="1">
        <v>12140</v>
      </c>
      <c r="B1712" s="46" t="s">
        <v>1983</v>
      </c>
      <c r="C1712" s="46" t="s">
        <v>2234</v>
      </c>
      <c r="D1712" s="46" t="s">
        <v>2332</v>
      </c>
      <c r="E1712" s="47" t="s">
        <v>1130</v>
      </c>
      <c r="F1712" s="47" t="s">
        <v>1132</v>
      </c>
      <c r="G1712" s="47">
        <v>838481</v>
      </c>
      <c r="H1712" s="57">
        <v>171.35000000000002</v>
      </c>
      <c r="I1712" s="60">
        <f>IF(R1712="UP",VLOOKUP($I$1,Änderungen!$F$1:$G$4,2,FALSE),IF(OR(ISERROR(FIND("NOVOS",B1712)),ISERROR(FIND("Design ",B1712))),IF(OR(ISERROR(FIND("thanos EVO",B1712)),ISERROR(FIND("Design ",B1712))),0,96.55),19.35))</f>
        <v>0</v>
      </c>
      <c r="J1712" s="40"/>
      <c r="K1712" s="40" t="s">
        <v>1182</v>
      </c>
      <c r="L1712" s="29">
        <f>IF(K1712&lt;&gt;"",IFERROR(VLOOKUP(K1712,Rabattwerte_eintragen!$A$3:$C$24,3,FALSE),0),0)</f>
        <v>0</v>
      </c>
      <c r="M1712" s="58">
        <f>IF(H1712&lt;&gt;"",H1712*(1-L1712)+I1712*(1-VLOOKUP("A1",Rabattwerte_eintragen!$A$3:$C$26,3,FALSE)),"")</f>
        <v>171.35000000000002</v>
      </c>
      <c r="N1712" s="40"/>
      <c r="O1712" s="39" t="str">
        <f t="shared" si="30"/>
        <v>Artikel online anzeigen</v>
      </c>
      <c r="P1712" s="44"/>
      <c r="Q1712" s="49" t="s">
        <v>4066</v>
      </c>
      <c r="R1712" s="37"/>
      <c r="S1712" s="55"/>
      <c r="T1712" s="40" t="s">
        <v>1149</v>
      </c>
      <c r="U1712" s="63" t="s">
        <v>5950</v>
      </c>
    </row>
    <row r="1713" spans="1:21" x14ac:dyDescent="0.25">
      <c r="A1713" s="1">
        <v>12141</v>
      </c>
      <c r="B1713" s="46" t="s">
        <v>1984</v>
      </c>
      <c r="C1713" s="46" t="s">
        <v>2234</v>
      </c>
      <c r="D1713" s="46" t="s">
        <v>2332</v>
      </c>
      <c r="E1713" s="47" t="s">
        <v>1130</v>
      </c>
      <c r="F1713" s="47" t="s">
        <v>1132</v>
      </c>
      <c r="G1713" s="47">
        <v>838528</v>
      </c>
      <c r="H1713" s="57">
        <v>171.35000000000002</v>
      </c>
      <c r="I1713" s="60">
        <f>IF(R1713="UP",VLOOKUP($I$1,Änderungen!$F$1:$G$4,2,FALSE),IF(OR(ISERROR(FIND("NOVOS",B1713)),ISERROR(FIND("Design ",B1713))),IF(OR(ISERROR(FIND("thanos EVO",B1713)),ISERROR(FIND("Design ",B1713))),0,96.55),19.35))</f>
        <v>0</v>
      </c>
      <c r="J1713" s="40"/>
      <c r="K1713" s="40" t="s">
        <v>1182</v>
      </c>
      <c r="L1713" s="29">
        <f>IF(K1713&lt;&gt;"",IFERROR(VLOOKUP(K1713,Rabattwerte_eintragen!$A$3:$C$24,3,FALSE),0),0)</f>
        <v>0</v>
      </c>
      <c r="M1713" s="58">
        <f>IF(H1713&lt;&gt;"",H1713*(1-L1713)+I1713*(1-VLOOKUP("A1",Rabattwerte_eintragen!$A$3:$C$26,3,FALSE)),"")</f>
        <v>171.35000000000002</v>
      </c>
      <c r="N1713" s="40"/>
      <c r="O1713" s="39" t="str">
        <f t="shared" si="30"/>
        <v>Artikel online anzeigen</v>
      </c>
      <c r="P1713" s="44"/>
      <c r="Q1713" s="49" t="s">
        <v>4067</v>
      </c>
      <c r="R1713" s="37"/>
      <c r="S1713" s="55"/>
      <c r="T1713" s="40" t="s">
        <v>1149</v>
      </c>
      <c r="U1713" s="63" t="s">
        <v>5951</v>
      </c>
    </row>
    <row r="1714" spans="1:21" x14ac:dyDescent="0.25">
      <c r="A1714" s="1">
        <v>12142</v>
      </c>
      <c r="B1714" s="46" t="s">
        <v>1985</v>
      </c>
      <c r="C1714" s="46" t="s">
        <v>2234</v>
      </c>
      <c r="D1714" s="46" t="s">
        <v>2332</v>
      </c>
      <c r="E1714" s="47" t="s">
        <v>1130</v>
      </c>
      <c r="F1714" s="47" t="s">
        <v>1132</v>
      </c>
      <c r="G1714" s="47">
        <v>838566</v>
      </c>
      <c r="H1714" s="57">
        <v>171.35000000000002</v>
      </c>
      <c r="I1714" s="60">
        <f>IF(R1714="UP",VLOOKUP($I$1,Änderungen!$F$1:$G$4,2,FALSE),IF(OR(ISERROR(FIND("NOVOS",B1714)),ISERROR(FIND("Design ",B1714))),IF(OR(ISERROR(FIND("thanos EVO",B1714)),ISERROR(FIND("Design ",B1714))),0,96.55),19.35))</f>
        <v>0</v>
      </c>
      <c r="J1714" s="40"/>
      <c r="K1714" s="40" t="s">
        <v>1182</v>
      </c>
      <c r="L1714" s="29">
        <f>IF(K1714&lt;&gt;"",IFERROR(VLOOKUP(K1714,Rabattwerte_eintragen!$A$3:$C$24,3,FALSE),0),0)</f>
        <v>0</v>
      </c>
      <c r="M1714" s="58">
        <f>IF(H1714&lt;&gt;"",H1714*(1-L1714)+I1714*(1-VLOOKUP("A1",Rabattwerte_eintragen!$A$3:$C$26,3,FALSE)),"")</f>
        <v>171.35000000000002</v>
      </c>
      <c r="N1714" s="40"/>
      <c r="O1714" s="39" t="str">
        <f t="shared" si="30"/>
        <v>Artikel online anzeigen</v>
      </c>
      <c r="P1714" s="44"/>
      <c r="Q1714" s="49" t="s">
        <v>4068</v>
      </c>
      <c r="R1714" s="37"/>
      <c r="S1714" s="55"/>
      <c r="T1714" s="40" t="s">
        <v>1149</v>
      </c>
      <c r="U1714" s="63" t="s">
        <v>5952</v>
      </c>
    </row>
    <row r="1715" spans="1:21" x14ac:dyDescent="0.25">
      <c r="A1715" s="1">
        <v>12143</v>
      </c>
      <c r="B1715" s="46" t="s">
        <v>1986</v>
      </c>
      <c r="C1715" s="46" t="s">
        <v>2234</v>
      </c>
      <c r="D1715" s="46" t="s">
        <v>2332</v>
      </c>
      <c r="E1715" s="47" t="s">
        <v>1130</v>
      </c>
      <c r="F1715" s="47" t="s">
        <v>1132</v>
      </c>
      <c r="G1715" s="47">
        <v>838603</v>
      </c>
      <c r="H1715" s="57">
        <v>171.35000000000002</v>
      </c>
      <c r="I1715" s="60">
        <f>IF(R1715="UP",VLOOKUP($I$1,Änderungen!$F$1:$G$4,2,FALSE),IF(OR(ISERROR(FIND("NOVOS",B1715)),ISERROR(FIND("Design ",B1715))),IF(OR(ISERROR(FIND("thanos EVO",B1715)),ISERROR(FIND("Design ",B1715))),0,96.55),19.35))</f>
        <v>0</v>
      </c>
      <c r="J1715" s="40" t="s">
        <v>1019</v>
      </c>
      <c r="K1715" s="40" t="s">
        <v>1182</v>
      </c>
      <c r="L1715" s="29">
        <f>IF(K1715&lt;&gt;"",IFERROR(VLOOKUP(K1715,Rabattwerte_eintragen!$A$3:$C$24,3,FALSE),0),0)</f>
        <v>0</v>
      </c>
      <c r="M1715" s="58">
        <f>IF(H1715&lt;&gt;"",H1715*(1-L1715)+I1715*(1-VLOOKUP("A1",Rabattwerte_eintragen!$A$3:$C$26,3,FALSE)),"")</f>
        <v>171.35000000000002</v>
      </c>
      <c r="N1715" s="40"/>
      <c r="O1715" s="39" t="str">
        <f t="shared" si="30"/>
        <v>Artikel online anzeigen</v>
      </c>
      <c r="P1715" s="44"/>
      <c r="Q1715" s="49" t="s">
        <v>4069</v>
      </c>
      <c r="R1715" s="37"/>
      <c r="S1715" s="55"/>
      <c r="T1715" s="40" t="s">
        <v>1149</v>
      </c>
      <c r="U1715" s="63" t="s">
        <v>5953</v>
      </c>
    </row>
    <row r="1716" spans="1:21" x14ac:dyDescent="0.25">
      <c r="A1716" s="1">
        <v>12144</v>
      </c>
      <c r="B1716" s="46" t="s">
        <v>1987</v>
      </c>
      <c r="C1716" s="46" t="s">
        <v>2234</v>
      </c>
      <c r="D1716" s="46" t="s">
        <v>2332</v>
      </c>
      <c r="E1716" s="47" t="s">
        <v>1130</v>
      </c>
      <c r="F1716" s="47" t="s">
        <v>1132</v>
      </c>
      <c r="G1716" s="47">
        <v>838641</v>
      </c>
      <c r="H1716" s="57">
        <v>171.35000000000002</v>
      </c>
      <c r="I1716" s="60">
        <f>IF(R1716="UP",VLOOKUP($I$1,Änderungen!$F$1:$G$4,2,FALSE),IF(OR(ISERROR(FIND("NOVOS",B1716)),ISERROR(FIND("Design ",B1716))),IF(OR(ISERROR(FIND("thanos EVO",B1716)),ISERROR(FIND("Design ",B1716))),0,96.55),19.35))</f>
        <v>0</v>
      </c>
      <c r="J1716" s="40"/>
      <c r="K1716" s="40" t="s">
        <v>1182</v>
      </c>
      <c r="L1716" s="29">
        <f>IF(K1716&lt;&gt;"",IFERROR(VLOOKUP(K1716,Rabattwerte_eintragen!$A$3:$C$24,3,FALSE),0),0)</f>
        <v>0</v>
      </c>
      <c r="M1716" s="58">
        <f>IF(H1716&lt;&gt;"",H1716*(1-L1716)+I1716*(1-VLOOKUP("A1",Rabattwerte_eintragen!$A$3:$C$26,3,FALSE)),"")</f>
        <v>171.35000000000002</v>
      </c>
      <c r="N1716" s="40"/>
      <c r="O1716" s="39" t="str">
        <f t="shared" si="30"/>
        <v>Artikel online anzeigen</v>
      </c>
      <c r="P1716" s="44"/>
      <c r="Q1716" s="49" t="s">
        <v>4070</v>
      </c>
      <c r="R1716" s="37"/>
      <c r="S1716" s="55"/>
      <c r="T1716" s="40" t="s">
        <v>1149</v>
      </c>
      <c r="U1716" s="63" t="s">
        <v>5954</v>
      </c>
    </row>
    <row r="1717" spans="1:21" x14ac:dyDescent="0.25">
      <c r="A1717" s="1">
        <v>12145</v>
      </c>
      <c r="B1717" s="46" t="s">
        <v>1988</v>
      </c>
      <c r="C1717" s="46" t="s">
        <v>2234</v>
      </c>
      <c r="D1717" s="46" t="s">
        <v>2332</v>
      </c>
      <c r="E1717" s="47" t="s">
        <v>1130</v>
      </c>
      <c r="F1717" s="47" t="s">
        <v>1132</v>
      </c>
      <c r="G1717" s="47">
        <v>838689</v>
      </c>
      <c r="H1717" s="57">
        <v>171.35000000000002</v>
      </c>
      <c r="I1717" s="60">
        <f>IF(R1717="UP",VLOOKUP($I$1,Änderungen!$F$1:$G$4,2,FALSE),IF(OR(ISERROR(FIND("NOVOS",B1717)),ISERROR(FIND("Design ",B1717))),IF(OR(ISERROR(FIND("thanos EVO",B1717)),ISERROR(FIND("Design ",B1717))),0,96.55),19.35))</f>
        <v>0</v>
      </c>
      <c r="J1717" s="40"/>
      <c r="K1717" s="40" t="s">
        <v>1182</v>
      </c>
      <c r="L1717" s="29">
        <f>IF(K1717&lt;&gt;"",IFERROR(VLOOKUP(K1717,Rabattwerte_eintragen!$A$3:$C$24,3,FALSE),0),0)</f>
        <v>0</v>
      </c>
      <c r="M1717" s="58">
        <f>IF(H1717&lt;&gt;"",H1717*(1-L1717)+I1717*(1-VLOOKUP("A1",Rabattwerte_eintragen!$A$3:$C$26,3,FALSE)),"")</f>
        <v>171.35000000000002</v>
      </c>
      <c r="N1717" s="40"/>
      <c r="O1717" s="39" t="str">
        <f t="shared" si="30"/>
        <v>Artikel online anzeigen</v>
      </c>
      <c r="P1717" s="44"/>
      <c r="Q1717" s="49" t="s">
        <v>4071</v>
      </c>
      <c r="R1717" s="37"/>
      <c r="S1717" s="55"/>
      <c r="T1717" s="40" t="s">
        <v>1149</v>
      </c>
      <c r="U1717" s="63" t="s">
        <v>5955</v>
      </c>
    </row>
    <row r="1718" spans="1:21" x14ac:dyDescent="0.25">
      <c r="A1718" s="1">
        <v>12130</v>
      </c>
      <c r="B1718" s="46" t="s">
        <v>1989</v>
      </c>
      <c r="C1718" s="46" t="s">
        <v>2234</v>
      </c>
      <c r="D1718" s="46" t="s">
        <v>2332</v>
      </c>
      <c r="E1718" s="47" t="s">
        <v>1130</v>
      </c>
      <c r="F1718" s="47" t="s">
        <v>1132</v>
      </c>
      <c r="G1718" s="47">
        <v>838436</v>
      </c>
      <c r="H1718" s="57">
        <v>212.04999999999998</v>
      </c>
      <c r="I1718" s="60">
        <f>IF(R1718="UP",VLOOKUP($I$1,Änderungen!$F$1:$G$4,2,FALSE),IF(OR(ISERROR(FIND("NOVOS",B1718)),ISERROR(FIND("Design ",B1718))),IF(OR(ISERROR(FIND("thanos EVO",B1718)),ISERROR(FIND("Design ",B1718))),0,96.55),19.35))</f>
        <v>0</v>
      </c>
      <c r="J1718" s="40"/>
      <c r="K1718" s="40" t="s">
        <v>1182</v>
      </c>
      <c r="L1718" s="29">
        <f>IF(K1718&lt;&gt;"",IFERROR(VLOOKUP(K1718,Rabattwerte_eintragen!$A$3:$C$24,3,FALSE),0),0)</f>
        <v>0</v>
      </c>
      <c r="M1718" s="58">
        <f>IF(H1718&lt;&gt;"",H1718*(1-L1718)+I1718*(1-VLOOKUP("A1",Rabattwerte_eintragen!$A$3:$C$26,3,FALSE)),"")</f>
        <v>212.04999999999998</v>
      </c>
      <c r="N1718" s="40"/>
      <c r="O1718" s="39" t="str">
        <f t="shared" si="30"/>
        <v>Artikel online anzeigen</v>
      </c>
      <c r="P1718" s="44"/>
      <c r="Q1718" s="49" t="s">
        <v>4072</v>
      </c>
      <c r="R1718" s="37"/>
      <c r="S1718" s="55"/>
      <c r="T1718" s="40" t="s">
        <v>1149</v>
      </c>
      <c r="U1718" s="63" t="s">
        <v>5956</v>
      </c>
    </row>
    <row r="1719" spans="1:21" x14ac:dyDescent="0.25">
      <c r="A1719" s="1">
        <v>12131</v>
      </c>
      <c r="B1719" s="46" t="s">
        <v>1990</v>
      </c>
      <c r="C1719" s="46" t="s">
        <v>2234</v>
      </c>
      <c r="D1719" s="46" t="s">
        <v>2332</v>
      </c>
      <c r="E1719" s="47" t="s">
        <v>1130</v>
      </c>
      <c r="F1719" s="47" t="s">
        <v>1132</v>
      </c>
      <c r="G1719" s="47">
        <v>838474</v>
      </c>
      <c r="H1719" s="57">
        <v>212.04999999999998</v>
      </c>
      <c r="I1719" s="60">
        <f>IF(R1719="UP",VLOOKUP($I$1,Änderungen!$F$1:$G$4,2,FALSE),IF(OR(ISERROR(FIND("NOVOS",B1719)),ISERROR(FIND("Design ",B1719))),IF(OR(ISERROR(FIND("thanos EVO",B1719)),ISERROR(FIND("Design ",B1719))),0,96.55),19.35))</f>
        <v>0</v>
      </c>
      <c r="J1719" s="40"/>
      <c r="K1719" s="40" t="s">
        <v>1182</v>
      </c>
      <c r="L1719" s="29">
        <f>IF(K1719&lt;&gt;"",IFERROR(VLOOKUP(K1719,Rabattwerte_eintragen!$A$3:$C$24,3,FALSE),0),0)</f>
        <v>0</v>
      </c>
      <c r="M1719" s="58">
        <f>IF(H1719&lt;&gt;"",H1719*(1-L1719)+I1719*(1-VLOOKUP("A1",Rabattwerte_eintragen!$A$3:$C$26,3,FALSE)),"")</f>
        <v>212.04999999999998</v>
      </c>
      <c r="N1719" s="40"/>
      <c r="O1719" s="39" t="str">
        <f t="shared" si="30"/>
        <v>Artikel online anzeigen</v>
      </c>
      <c r="P1719" s="44"/>
      <c r="Q1719" s="49" t="s">
        <v>4073</v>
      </c>
      <c r="R1719" s="37"/>
      <c r="S1719" s="55"/>
      <c r="T1719" s="40" t="s">
        <v>1149</v>
      </c>
      <c r="U1719" s="63" t="s">
        <v>5957</v>
      </c>
    </row>
    <row r="1720" spans="1:21" x14ac:dyDescent="0.25">
      <c r="A1720" s="1">
        <v>12132</v>
      </c>
      <c r="B1720" s="46" t="s">
        <v>1991</v>
      </c>
      <c r="C1720" s="46" t="s">
        <v>2234</v>
      </c>
      <c r="D1720" s="46" t="s">
        <v>2332</v>
      </c>
      <c r="E1720" s="47" t="s">
        <v>1130</v>
      </c>
      <c r="F1720" s="47" t="s">
        <v>1132</v>
      </c>
      <c r="G1720" s="47">
        <v>838511</v>
      </c>
      <c r="H1720" s="57">
        <v>212.04999999999998</v>
      </c>
      <c r="I1720" s="60">
        <f>IF(R1720="UP",VLOOKUP($I$1,Änderungen!$F$1:$G$4,2,FALSE),IF(OR(ISERROR(FIND("NOVOS",B1720)),ISERROR(FIND("Design ",B1720))),IF(OR(ISERROR(FIND("thanos EVO",B1720)),ISERROR(FIND("Design ",B1720))),0,96.55),19.35))</f>
        <v>0</v>
      </c>
      <c r="J1720" s="40"/>
      <c r="K1720" s="40" t="s">
        <v>1182</v>
      </c>
      <c r="L1720" s="29">
        <f>IF(K1720&lt;&gt;"",IFERROR(VLOOKUP(K1720,Rabattwerte_eintragen!$A$3:$C$24,3,FALSE),0),0)</f>
        <v>0</v>
      </c>
      <c r="M1720" s="58">
        <f>IF(H1720&lt;&gt;"",H1720*(1-L1720)+I1720*(1-VLOOKUP("A1",Rabattwerte_eintragen!$A$3:$C$26,3,FALSE)),"")</f>
        <v>212.04999999999998</v>
      </c>
      <c r="N1720" s="40"/>
      <c r="O1720" s="39" t="str">
        <f t="shared" si="30"/>
        <v>Artikel online anzeigen</v>
      </c>
      <c r="P1720" s="44"/>
      <c r="Q1720" s="49" t="s">
        <v>4074</v>
      </c>
      <c r="R1720" s="37"/>
      <c r="S1720" s="55"/>
      <c r="T1720" s="40" t="s">
        <v>1149</v>
      </c>
      <c r="U1720" s="63" t="s">
        <v>5958</v>
      </c>
    </row>
    <row r="1721" spans="1:21" x14ac:dyDescent="0.25">
      <c r="A1721" s="1">
        <v>12133</v>
      </c>
      <c r="B1721" s="46" t="s">
        <v>1992</v>
      </c>
      <c r="C1721" s="46" t="s">
        <v>2234</v>
      </c>
      <c r="D1721" s="46" t="s">
        <v>2332</v>
      </c>
      <c r="E1721" s="47" t="s">
        <v>1130</v>
      </c>
      <c r="F1721" s="47" t="s">
        <v>1132</v>
      </c>
      <c r="G1721" s="47">
        <v>838559</v>
      </c>
      <c r="H1721" s="57">
        <v>212.04999999999998</v>
      </c>
      <c r="I1721" s="60">
        <f>IF(R1721="UP",VLOOKUP($I$1,Änderungen!$F$1:$G$4,2,FALSE),IF(OR(ISERROR(FIND("NOVOS",B1721)),ISERROR(FIND("Design ",B1721))),IF(OR(ISERROR(FIND("thanos EVO",B1721)),ISERROR(FIND("Design ",B1721))),0,96.55),19.35))</f>
        <v>0</v>
      </c>
      <c r="J1721" s="40"/>
      <c r="K1721" s="40" t="s">
        <v>1182</v>
      </c>
      <c r="L1721" s="29">
        <f>IF(K1721&lt;&gt;"",IFERROR(VLOOKUP(K1721,Rabattwerte_eintragen!$A$3:$C$24,3,FALSE),0),0)</f>
        <v>0</v>
      </c>
      <c r="M1721" s="58">
        <f>IF(H1721&lt;&gt;"",H1721*(1-L1721)+I1721*(1-VLOOKUP("A1",Rabattwerte_eintragen!$A$3:$C$26,3,FALSE)),"")</f>
        <v>212.04999999999998</v>
      </c>
      <c r="N1721" s="40"/>
      <c r="O1721" s="39" t="str">
        <f t="shared" si="30"/>
        <v>Artikel online anzeigen</v>
      </c>
      <c r="P1721" s="44"/>
      <c r="Q1721" s="49" t="s">
        <v>4075</v>
      </c>
      <c r="R1721" s="37"/>
      <c r="S1721" s="55"/>
      <c r="T1721" s="40" t="s">
        <v>1149</v>
      </c>
      <c r="U1721" s="63" t="s">
        <v>5959</v>
      </c>
    </row>
    <row r="1722" spans="1:21" x14ac:dyDescent="0.25">
      <c r="A1722" s="1">
        <v>12134</v>
      </c>
      <c r="B1722" s="46" t="s">
        <v>1993</v>
      </c>
      <c r="C1722" s="46" t="s">
        <v>2234</v>
      </c>
      <c r="D1722" s="46" t="s">
        <v>2332</v>
      </c>
      <c r="E1722" s="47" t="s">
        <v>1130</v>
      </c>
      <c r="F1722" s="47" t="s">
        <v>1132</v>
      </c>
      <c r="G1722" s="47">
        <v>838597</v>
      </c>
      <c r="H1722" s="57">
        <v>212.04999999999998</v>
      </c>
      <c r="I1722" s="60">
        <f>IF(R1722="UP",VLOOKUP($I$1,Änderungen!$F$1:$G$4,2,FALSE),IF(OR(ISERROR(FIND("NOVOS",B1722)),ISERROR(FIND("Design ",B1722))),IF(OR(ISERROR(FIND("thanos EVO",B1722)),ISERROR(FIND("Design ",B1722))),0,96.55),19.35))</f>
        <v>0</v>
      </c>
      <c r="J1722" s="40"/>
      <c r="K1722" s="40" t="s">
        <v>1182</v>
      </c>
      <c r="L1722" s="29">
        <f>IF(K1722&lt;&gt;"",IFERROR(VLOOKUP(K1722,Rabattwerte_eintragen!$A$3:$C$24,3,FALSE),0),0)</f>
        <v>0</v>
      </c>
      <c r="M1722" s="58">
        <f>IF(H1722&lt;&gt;"",H1722*(1-L1722)+I1722*(1-VLOOKUP("A1",Rabattwerte_eintragen!$A$3:$C$26,3,FALSE)),"")</f>
        <v>212.04999999999998</v>
      </c>
      <c r="N1722" s="40"/>
      <c r="O1722" s="39" t="str">
        <f t="shared" si="30"/>
        <v>Artikel online anzeigen</v>
      </c>
      <c r="P1722" s="44"/>
      <c r="Q1722" s="49" t="s">
        <v>4076</v>
      </c>
      <c r="R1722" s="37"/>
      <c r="S1722" s="55"/>
      <c r="T1722" s="40" t="s">
        <v>1149</v>
      </c>
      <c r="U1722" s="63" t="s">
        <v>5960</v>
      </c>
    </row>
    <row r="1723" spans="1:21" x14ac:dyDescent="0.25">
      <c r="A1723" s="1">
        <v>12135</v>
      </c>
      <c r="B1723" s="46" t="s">
        <v>1994</v>
      </c>
      <c r="C1723" s="46" t="s">
        <v>2234</v>
      </c>
      <c r="D1723" s="46" t="s">
        <v>2332</v>
      </c>
      <c r="E1723" s="47" t="s">
        <v>1130</v>
      </c>
      <c r="F1723" s="47" t="s">
        <v>1132</v>
      </c>
      <c r="G1723" s="47">
        <v>838634</v>
      </c>
      <c r="H1723" s="57">
        <v>212.04999999999998</v>
      </c>
      <c r="I1723" s="60">
        <f>IF(R1723="UP",VLOOKUP($I$1,Änderungen!$F$1:$G$4,2,FALSE),IF(OR(ISERROR(FIND("NOVOS",B1723)),ISERROR(FIND("Design ",B1723))),IF(OR(ISERROR(FIND("thanos EVO",B1723)),ISERROR(FIND("Design ",B1723))),0,96.55),19.35))</f>
        <v>0</v>
      </c>
      <c r="J1723" s="40"/>
      <c r="K1723" s="40" t="s">
        <v>1182</v>
      </c>
      <c r="L1723" s="29">
        <f>IF(K1723&lt;&gt;"",IFERROR(VLOOKUP(K1723,Rabattwerte_eintragen!$A$3:$C$24,3,FALSE),0),0)</f>
        <v>0</v>
      </c>
      <c r="M1723" s="58">
        <f>IF(H1723&lt;&gt;"",H1723*(1-L1723)+I1723*(1-VLOOKUP("A1",Rabattwerte_eintragen!$A$3:$C$26,3,FALSE)),"")</f>
        <v>212.04999999999998</v>
      </c>
      <c r="N1723" s="40"/>
      <c r="O1723" s="39" t="str">
        <f t="shared" si="30"/>
        <v>Artikel online anzeigen</v>
      </c>
      <c r="P1723" s="44"/>
      <c r="Q1723" s="49" t="s">
        <v>4077</v>
      </c>
      <c r="R1723" s="37"/>
      <c r="S1723" s="55"/>
      <c r="T1723" s="40" t="s">
        <v>1149</v>
      </c>
      <c r="U1723" s="63" t="s">
        <v>5961</v>
      </c>
    </row>
    <row r="1724" spans="1:21" x14ac:dyDescent="0.25">
      <c r="A1724" s="1">
        <v>12136</v>
      </c>
      <c r="B1724" s="46" t="s">
        <v>1995</v>
      </c>
      <c r="C1724" s="46" t="s">
        <v>2234</v>
      </c>
      <c r="D1724" s="46" t="s">
        <v>2332</v>
      </c>
      <c r="E1724" s="47" t="s">
        <v>1130</v>
      </c>
      <c r="F1724" s="47" t="s">
        <v>1132</v>
      </c>
      <c r="G1724" s="47">
        <v>838672</v>
      </c>
      <c r="H1724" s="57">
        <v>212.04999999999998</v>
      </c>
      <c r="I1724" s="60">
        <f>IF(R1724="UP",VLOOKUP($I$1,Änderungen!$F$1:$G$4,2,FALSE),IF(OR(ISERROR(FIND("NOVOS",B1724)),ISERROR(FIND("Design ",B1724))),IF(OR(ISERROR(FIND("thanos EVO",B1724)),ISERROR(FIND("Design ",B1724))),0,96.55),19.35))</f>
        <v>0</v>
      </c>
      <c r="J1724" s="40"/>
      <c r="K1724" s="40" t="s">
        <v>1182</v>
      </c>
      <c r="L1724" s="29">
        <f>IF(K1724&lt;&gt;"",IFERROR(VLOOKUP(K1724,Rabattwerte_eintragen!$A$3:$C$24,3,FALSE),0),0)</f>
        <v>0</v>
      </c>
      <c r="M1724" s="58">
        <f>IF(H1724&lt;&gt;"",H1724*(1-L1724)+I1724*(1-VLOOKUP("A1",Rabattwerte_eintragen!$A$3:$C$26,3,FALSE)),"")</f>
        <v>212.04999999999998</v>
      </c>
      <c r="N1724" s="40"/>
      <c r="O1724" s="39" t="str">
        <f t="shared" si="30"/>
        <v>Artikel online anzeigen</v>
      </c>
      <c r="P1724" s="44"/>
      <c r="Q1724" s="49" t="s">
        <v>4078</v>
      </c>
      <c r="R1724" s="37"/>
      <c r="S1724" s="55"/>
      <c r="T1724" s="40" t="s">
        <v>1149</v>
      </c>
      <c r="U1724" s="63" t="s">
        <v>5962</v>
      </c>
    </row>
    <row r="1725" spans="1:21" x14ac:dyDescent="0.25">
      <c r="A1725" s="1">
        <v>12137</v>
      </c>
      <c r="B1725" s="46" t="s">
        <v>1996</v>
      </c>
      <c r="C1725" s="46" t="s">
        <v>2234</v>
      </c>
      <c r="D1725" s="46" t="s">
        <v>2332</v>
      </c>
      <c r="E1725" s="47" t="s">
        <v>1130</v>
      </c>
      <c r="F1725" s="47" t="s">
        <v>1132</v>
      </c>
      <c r="G1725" s="47">
        <v>838719</v>
      </c>
      <c r="H1725" s="57">
        <v>212.04999999999998</v>
      </c>
      <c r="I1725" s="60">
        <f>IF(R1725="UP",VLOOKUP($I$1,Änderungen!$F$1:$G$4,2,FALSE),IF(OR(ISERROR(FIND("NOVOS",B1725)),ISERROR(FIND("Design ",B1725))),IF(OR(ISERROR(FIND("thanos EVO",B1725)),ISERROR(FIND("Design ",B1725))),0,96.55),19.35))</f>
        <v>0</v>
      </c>
      <c r="J1725" s="40"/>
      <c r="K1725" s="40" t="s">
        <v>1182</v>
      </c>
      <c r="L1725" s="29">
        <f>IF(K1725&lt;&gt;"",IFERROR(VLOOKUP(K1725,Rabattwerte_eintragen!$A$3:$C$24,3,FALSE),0),0)</f>
        <v>0</v>
      </c>
      <c r="M1725" s="58">
        <f>IF(H1725&lt;&gt;"",H1725*(1-L1725)+I1725*(1-VLOOKUP("A1",Rabattwerte_eintragen!$A$3:$C$26,3,FALSE)),"")</f>
        <v>212.04999999999998</v>
      </c>
      <c r="N1725" s="40"/>
      <c r="O1725" s="39" t="str">
        <f t="shared" si="30"/>
        <v>Artikel online anzeigen</v>
      </c>
      <c r="P1725" s="44"/>
      <c r="Q1725" s="49" t="s">
        <v>4079</v>
      </c>
      <c r="R1725" s="37"/>
      <c r="S1725" s="55"/>
      <c r="T1725" s="40" t="s">
        <v>1149</v>
      </c>
      <c r="U1725" s="63" t="s">
        <v>5963</v>
      </c>
    </row>
    <row r="1726" spans="1:21" x14ac:dyDescent="0.25">
      <c r="A1726" s="1">
        <v>12082</v>
      </c>
      <c r="B1726" s="46" t="s">
        <v>1997</v>
      </c>
      <c r="C1726" s="46" t="s">
        <v>2234</v>
      </c>
      <c r="D1726" s="46" t="s">
        <v>2332</v>
      </c>
      <c r="E1726" s="47" t="s">
        <v>1130</v>
      </c>
      <c r="F1726" s="47" t="s">
        <v>1132</v>
      </c>
      <c r="G1726" s="47">
        <v>838429</v>
      </c>
      <c r="H1726" s="57">
        <v>204.05</v>
      </c>
      <c r="I1726" s="60">
        <f>IF(R1726="UP",VLOOKUP($I$1,Änderungen!$F$1:$G$4,2,FALSE),IF(OR(ISERROR(FIND("NOVOS",B1726)),ISERROR(FIND("Design ",B1726))),IF(OR(ISERROR(FIND("thanos EVO",B1726)),ISERROR(FIND("Design ",B1726))),0,96.55),19.35))</f>
        <v>0</v>
      </c>
      <c r="J1726" s="40"/>
      <c r="K1726" s="40" t="s">
        <v>1182</v>
      </c>
      <c r="L1726" s="29">
        <f>IF(K1726&lt;&gt;"",IFERROR(VLOOKUP(K1726,Rabattwerte_eintragen!$A$3:$C$24,3,FALSE),0),0)</f>
        <v>0</v>
      </c>
      <c r="M1726" s="58">
        <f>IF(H1726&lt;&gt;"",H1726*(1-L1726)+I1726*(1-VLOOKUP("A1",Rabattwerte_eintragen!$A$3:$C$26,3,FALSE)),"")</f>
        <v>204.05</v>
      </c>
      <c r="N1726" s="40"/>
      <c r="O1726" s="39" t="str">
        <f t="shared" si="30"/>
        <v>Artikel online anzeigen</v>
      </c>
      <c r="P1726" s="44"/>
      <c r="Q1726" s="49" t="s">
        <v>4080</v>
      </c>
      <c r="R1726" s="37"/>
      <c r="S1726" s="55"/>
      <c r="T1726" s="40" t="s">
        <v>1149</v>
      </c>
      <c r="U1726" s="63" t="s">
        <v>5964</v>
      </c>
    </row>
    <row r="1727" spans="1:21" x14ac:dyDescent="0.25">
      <c r="A1727" s="1">
        <v>12083</v>
      </c>
      <c r="B1727" s="46" t="s">
        <v>1998</v>
      </c>
      <c r="C1727" s="46" t="s">
        <v>2234</v>
      </c>
      <c r="D1727" s="46" t="s">
        <v>2332</v>
      </c>
      <c r="E1727" s="47" t="s">
        <v>1130</v>
      </c>
      <c r="F1727" s="47" t="s">
        <v>1132</v>
      </c>
      <c r="G1727" s="47">
        <v>838467</v>
      </c>
      <c r="H1727" s="57">
        <v>204.05</v>
      </c>
      <c r="I1727" s="60">
        <f>IF(R1727="UP",VLOOKUP($I$1,Änderungen!$F$1:$G$4,2,FALSE),IF(OR(ISERROR(FIND("NOVOS",B1727)),ISERROR(FIND("Design ",B1727))),IF(OR(ISERROR(FIND("thanos EVO",B1727)),ISERROR(FIND("Design ",B1727))),0,96.55),19.35))</f>
        <v>0</v>
      </c>
      <c r="J1727" s="40"/>
      <c r="K1727" s="40" t="s">
        <v>1182</v>
      </c>
      <c r="L1727" s="29">
        <f>IF(K1727&lt;&gt;"",IFERROR(VLOOKUP(K1727,Rabattwerte_eintragen!$A$3:$C$24,3,FALSE),0),0)</f>
        <v>0</v>
      </c>
      <c r="M1727" s="58">
        <f>IF(H1727&lt;&gt;"",H1727*(1-L1727)+I1727*(1-VLOOKUP("A1",Rabattwerte_eintragen!$A$3:$C$26,3,FALSE)),"")</f>
        <v>204.05</v>
      </c>
      <c r="N1727" s="40"/>
      <c r="O1727" s="39" t="str">
        <f t="shared" si="30"/>
        <v>Artikel online anzeigen</v>
      </c>
      <c r="P1727" s="44"/>
      <c r="Q1727" s="49" t="s">
        <v>4081</v>
      </c>
      <c r="R1727" s="37"/>
      <c r="S1727" s="55"/>
      <c r="T1727" s="40" t="s">
        <v>1149</v>
      </c>
      <c r="U1727" s="63" t="s">
        <v>5965</v>
      </c>
    </row>
    <row r="1728" spans="1:21" x14ac:dyDescent="0.25">
      <c r="A1728" s="1">
        <v>12084</v>
      </c>
      <c r="B1728" s="46" t="s">
        <v>1999</v>
      </c>
      <c r="C1728" s="46" t="s">
        <v>2234</v>
      </c>
      <c r="D1728" s="46" t="s">
        <v>2332</v>
      </c>
      <c r="E1728" s="47" t="s">
        <v>1130</v>
      </c>
      <c r="F1728" s="47" t="s">
        <v>1132</v>
      </c>
      <c r="G1728" s="47">
        <v>838504</v>
      </c>
      <c r="H1728" s="57">
        <v>204.05</v>
      </c>
      <c r="I1728" s="60">
        <f>IF(R1728="UP",VLOOKUP($I$1,Änderungen!$F$1:$G$4,2,FALSE),IF(OR(ISERROR(FIND("NOVOS",B1728)),ISERROR(FIND("Design ",B1728))),IF(OR(ISERROR(FIND("thanos EVO",B1728)),ISERROR(FIND("Design ",B1728))),0,96.55),19.35))</f>
        <v>0</v>
      </c>
      <c r="J1728" s="40"/>
      <c r="K1728" s="40" t="s">
        <v>1182</v>
      </c>
      <c r="L1728" s="29">
        <f>IF(K1728&lt;&gt;"",IFERROR(VLOOKUP(K1728,Rabattwerte_eintragen!$A$3:$C$24,3,FALSE),0),0)</f>
        <v>0</v>
      </c>
      <c r="M1728" s="58">
        <f>IF(H1728&lt;&gt;"",H1728*(1-L1728)+I1728*(1-VLOOKUP("A1",Rabattwerte_eintragen!$A$3:$C$26,3,FALSE)),"")</f>
        <v>204.05</v>
      </c>
      <c r="N1728" s="40"/>
      <c r="O1728" s="39" t="str">
        <f t="shared" si="30"/>
        <v>Artikel online anzeigen</v>
      </c>
      <c r="P1728" s="44"/>
      <c r="Q1728" s="49" t="s">
        <v>4082</v>
      </c>
      <c r="R1728" s="37"/>
      <c r="S1728" s="55"/>
      <c r="T1728" s="40" t="s">
        <v>1149</v>
      </c>
      <c r="U1728" s="63" t="s">
        <v>5966</v>
      </c>
    </row>
    <row r="1729" spans="1:21" x14ac:dyDescent="0.25">
      <c r="A1729" s="1">
        <v>12085</v>
      </c>
      <c r="B1729" s="46" t="s">
        <v>2000</v>
      </c>
      <c r="C1729" s="46" t="s">
        <v>2234</v>
      </c>
      <c r="D1729" s="46" t="s">
        <v>2332</v>
      </c>
      <c r="E1729" s="47" t="s">
        <v>1130</v>
      </c>
      <c r="F1729" s="47" t="s">
        <v>1132</v>
      </c>
      <c r="G1729" s="47">
        <v>838542</v>
      </c>
      <c r="H1729" s="57">
        <v>204.05</v>
      </c>
      <c r="I1729" s="60">
        <f>IF(R1729="UP",VLOOKUP($I$1,Änderungen!$F$1:$G$4,2,FALSE),IF(OR(ISERROR(FIND("NOVOS",B1729)),ISERROR(FIND("Design ",B1729))),IF(OR(ISERROR(FIND("thanos EVO",B1729)),ISERROR(FIND("Design ",B1729))),0,96.55),19.35))</f>
        <v>0</v>
      </c>
      <c r="J1729" s="40"/>
      <c r="K1729" s="40" t="s">
        <v>1182</v>
      </c>
      <c r="L1729" s="29">
        <f>IF(K1729&lt;&gt;"",IFERROR(VLOOKUP(K1729,Rabattwerte_eintragen!$A$3:$C$24,3,FALSE),0),0)</f>
        <v>0</v>
      </c>
      <c r="M1729" s="58">
        <f>IF(H1729&lt;&gt;"",H1729*(1-L1729)+I1729*(1-VLOOKUP("A1",Rabattwerte_eintragen!$A$3:$C$26,3,FALSE)),"")</f>
        <v>204.05</v>
      </c>
      <c r="N1729" s="40"/>
      <c r="O1729" s="39" t="str">
        <f t="shared" si="30"/>
        <v>Artikel online anzeigen</v>
      </c>
      <c r="P1729" s="44"/>
      <c r="Q1729" s="49" t="s">
        <v>4083</v>
      </c>
      <c r="R1729" s="37"/>
      <c r="S1729" s="55"/>
      <c r="T1729" s="40" t="s">
        <v>1149</v>
      </c>
      <c r="U1729" s="63" t="s">
        <v>5967</v>
      </c>
    </row>
    <row r="1730" spans="1:21" x14ac:dyDescent="0.25">
      <c r="A1730" s="1">
        <v>12086</v>
      </c>
      <c r="B1730" s="46" t="s">
        <v>2001</v>
      </c>
      <c r="C1730" s="46" t="s">
        <v>2234</v>
      </c>
      <c r="D1730" s="46" t="s">
        <v>2332</v>
      </c>
      <c r="E1730" s="47" t="s">
        <v>1130</v>
      </c>
      <c r="F1730" s="47" t="s">
        <v>1132</v>
      </c>
      <c r="G1730" s="47">
        <v>838580</v>
      </c>
      <c r="H1730" s="57">
        <v>204.05</v>
      </c>
      <c r="I1730" s="60">
        <f>IF(R1730="UP",VLOOKUP($I$1,Änderungen!$F$1:$G$4,2,FALSE),IF(OR(ISERROR(FIND("NOVOS",B1730)),ISERROR(FIND("Design ",B1730))),IF(OR(ISERROR(FIND("thanos EVO",B1730)),ISERROR(FIND("Design ",B1730))),0,96.55),19.35))</f>
        <v>0</v>
      </c>
      <c r="J1730" s="40"/>
      <c r="K1730" s="40" t="s">
        <v>1182</v>
      </c>
      <c r="L1730" s="29">
        <f>IF(K1730&lt;&gt;"",IFERROR(VLOOKUP(K1730,Rabattwerte_eintragen!$A$3:$C$24,3,FALSE),0),0)</f>
        <v>0</v>
      </c>
      <c r="M1730" s="58">
        <f>IF(H1730&lt;&gt;"",H1730*(1-L1730)+I1730*(1-VLOOKUP("A1",Rabattwerte_eintragen!$A$3:$C$26,3,FALSE)),"")</f>
        <v>204.05</v>
      </c>
      <c r="N1730" s="40"/>
      <c r="O1730" s="39" t="str">
        <f t="shared" si="30"/>
        <v>Artikel online anzeigen</v>
      </c>
      <c r="P1730" s="44"/>
      <c r="Q1730" s="49" t="s">
        <v>4084</v>
      </c>
      <c r="R1730" s="37"/>
      <c r="S1730" s="55"/>
      <c r="T1730" s="40" t="s">
        <v>1149</v>
      </c>
      <c r="U1730" s="63" t="s">
        <v>5968</v>
      </c>
    </row>
    <row r="1731" spans="1:21" x14ac:dyDescent="0.25">
      <c r="A1731" s="1">
        <v>12087</v>
      </c>
      <c r="B1731" s="46" t="s">
        <v>2002</v>
      </c>
      <c r="C1731" s="46" t="s">
        <v>2234</v>
      </c>
      <c r="D1731" s="46" t="s">
        <v>2332</v>
      </c>
      <c r="E1731" s="47" t="s">
        <v>1130</v>
      </c>
      <c r="F1731" s="47" t="s">
        <v>1132</v>
      </c>
      <c r="G1731" s="47">
        <v>838627</v>
      </c>
      <c r="H1731" s="57">
        <v>204.05</v>
      </c>
      <c r="I1731" s="60">
        <f>IF(R1731="UP",VLOOKUP($I$1,Änderungen!$F$1:$G$4,2,FALSE),IF(OR(ISERROR(FIND("NOVOS",B1731)),ISERROR(FIND("Design ",B1731))),IF(OR(ISERROR(FIND("thanos EVO",B1731)),ISERROR(FIND("Design ",B1731))),0,96.55),19.35))</f>
        <v>0</v>
      </c>
      <c r="J1731" s="40"/>
      <c r="K1731" s="40" t="s">
        <v>1182</v>
      </c>
      <c r="L1731" s="29">
        <f>IF(K1731&lt;&gt;"",IFERROR(VLOOKUP(K1731,Rabattwerte_eintragen!$A$3:$C$24,3,FALSE),0),0)</f>
        <v>0</v>
      </c>
      <c r="M1731" s="58">
        <f>IF(H1731&lt;&gt;"",H1731*(1-L1731)+I1731*(1-VLOOKUP("A1",Rabattwerte_eintragen!$A$3:$C$26,3,FALSE)),"")</f>
        <v>204.05</v>
      </c>
      <c r="N1731" s="40"/>
      <c r="O1731" s="39" t="str">
        <f t="shared" si="30"/>
        <v>Artikel online anzeigen</v>
      </c>
      <c r="P1731" s="44"/>
      <c r="Q1731" s="49" t="s">
        <v>4085</v>
      </c>
      <c r="R1731" s="37"/>
      <c r="S1731" s="55"/>
      <c r="T1731" s="40" t="s">
        <v>1149</v>
      </c>
      <c r="U1731" s="63" t="s">
        <v>5969</v>
      </c>
    </row>
    <row r="1732" spans="1:21" x14ac:dyDescent="0.25">
      <c r="A1732" s="1">
        <v>12088</v>
      </c>
      <c r="B1732" s="46" t="s">
        <v>2003</v>
      </c>
      <c r="C1732" s="46" t="s">
        <v>2234</v>
      </c>
      <c r="D1732" s="46" t="s">
        <v>2332</v>
      </c>
      <c r="E1732" s="47" t="s">
        <v>1130</v>
      </c>
      <c r="F1732" s="47" t="s">
        <v>1132</v>
      </c>
      <c r="G1732" s="47">
        <v>838665</v>
      </c>
      <c r="H1732" s="57">
        <v>204.05</v>
      </c>
      <c r="I1732" s="60">
        <f>IF(R1732="UP",VLOOKUP($I$1,Änderungen!$F$1:$G$4,2,FALSE),IF(OR(ISERROR(FIND("NOVOS",B1732)),ISERROR(FIND("Design ",B1732))),IF(OR(ISERROR(FIND("thanos EVO",B1732)),ISERROR(FIND("Design ",B1732))),0,96.55),19.35))</f>
        <v>0</v>
      </c>
      <c r="J1732" s="40"/>
      <c r="K1732" s="40" t="s">
        <v>1182</v>
      </c>
      <c r="L1732" s="29">
        <f>IF(K1732&lt;&gt;"",IFERROR(VLOOKUP(K1732,Rabattwerte_eintragen!$A$3:$C$24,3,FALSE),0),0)</f>
        <v>0</v>
      </c>
      <c r="M1732" s="58">
        <f>IF(H1732&lt;&gt;"",H1732*(1-L1732)+I1732*(1-VLOOKUP("A1",Rabattwerte_eintragen!$A$3:$C$26,3,FALSE)),"")</f>
        <v>204.05</v>
      </c>
      <c r="N1732" s="40"/>
      <c r="O1732" s="39" t="str">
        <f t="shared" si="30"/>
        <v>Artikel online anzeigen</v>
      </c>
      <c r="P1732" s="44"/>
      <c r="Q1732" s="49" t="s">
        <v>4086</v>
      </c>
      <c r="R1732" s="37"/>
      <c r="S1732" s="55"/>
      <c r="T1732" s="40" t="s">
        <v>1149</v>
      </c>
      <c r="U1732" s="63" t="s">
        <v>5970</v>
      </c>
    </row>
    <row r="1733" spans="1:21" x14ac:dyDescent="0.25">
      <c r="A1733" s="1">
        <v>12089</v>
      </c>
      <c r="B1733" s="46" t="s">
        <v>2004</v>
      </c>
      <c r="C1733" s="46" t="s">
        <v>2234</v>
      </c>
      <c r="D1733" s="46" t="s">
        <v>2332</v>
      </c>
      <c r="E1733" s="47" t="s">
        <v>1130</v>
      </c>
      <c r="F1733" s="47" t="s">
        <v>1132</v>
      </c>
      <c r="G1733" s="47">
        <v>838702</v>
      </c>
      <c r="H1733" s="57">
        <v>204.05</v>
      </c>
      <c r="I1733" s="60">
        <f>IF(R1733="UP",VLOOKUP($I$1,Änderungen!$F$1:$G$4,2,FALSE),IF(OR(ISERROR(FIND("NOVOS",B1733)),ISERROR(FIND("Design ",B1733))),IF(OR(ISERROR(FIND("thanos EVO",B1733)),ISERROR(FIND("Design ",B1733))),0,96.55),19.35))</f>
        <v>0</v>
      </c>
      <c r="J1733" s="40"/>
      <c r="K1733" s="40" t="s">
        <v>1182</v>
      </c>
      <c r="L1733" s="29">
        <f>IF(K1733&lt;&gt;"",IFERROR(VLOOKUP(K1733,Rabattwerte_eintragen!$A$3:$C$24,3,FALSE),0),0)</f>
        <v>0</v>
      </c>
      <c r="M1733" s="58">
        <f>IF(H1733&lt;&gt;"",H1733*(1-L1733)+I1733*(1-VLOOKUP("A1",Rabattwerte_eintragen!$A$3:$C$26,3,FALSE)),"")</f>
        <v>204.05</v>
      </c>
      <c r="N1733" s="40"/>
      <c r="O1733" s="39" t="str">
        <f t="shared" si="30"/>
        <v>Artikel online anzeigen</v>
      </c>
      <c r="P1733" s="44"/>
      <c r="Q1733" s="49" t="s">
        <v>4087</v>
      </c>
      <c r="R1733" s="37"/>
      <c r="S1733" s="55"/>
      <c r="T1733" s="40" t="s">
        <v>1149</v>
      </c>
      <c r="U1733" s="63" t="s">
        <v>5971</v>
      </c>
    </row>
    <row r="1734" spans="1:21" x14ac:dyDescent="0.25">
      <c r="A1734" s="1">
        <v>13243</v>
      </c>
      <c r="B1734" s="46" t="s">
        <v>2005</v>
      </c>
      <c r="C1734" s="46" t="s">
        <v>2234</v>
      </c>
      <c r="D1734" s="46" t="s">
        <v>2332</v>
      </c>
      <c r="E1734" s="47" t="s">
        <v>1130</v>
      </c>
      <c r="F1734" s="47" t="s">
        <v>1132</v>
      </c>
      <c r="G1734" s="47">
        <v>850575</v>
      </c>
      <c r="H1734" s="57">
        <v>191.25</v>
      </c>
      <c r="I1734" s="60">
        <f>IF(R1734="UP",VLOOKUP($I$1,Änderungen!$F$1:$G$4,2,FALSE),IF(OR(ISERROR(FIND("NOVOS",B1734)),ISERROR(FIND("Design ",B1734))),IF(OR(ISERROR(FIND("thanos EVO",B1734)),ISERROR(FIND("Design ",B1734))),0,96.55),19.35))</f>
        <v>0</v>
      </c>
      <c r="J1734" s="40"/>
      <c r="K1734" s="40" t="s">
        <v>1182</v>
      </c>
      <c r="L1734" s="29">
        <f>IF(K1734&lt;&gt;"",IFERROR(VLOOKUP(K1734,Rabattwerte_eintragen!$A$3:$C$24,3,FALSE),0),0)</f>
        <v>0</v>
      </c>
      <c r="M1734" s="58">
        <f>IF(H1734&lt;&gt;"",H1734*(1-L1734)+I1734*(1-VLOOKUP("A1",Rabattwerte_eintragen!$A$3:$C$26,3,FALSE)),"")</f>
        <v>191.25</v>
      </c>
      <c r="N1734" s="40"/>
      <c r="O1734" s="39" t="str">
        <f t="shared" si="30"/>
        <v>Artikel online anzeigen</v>
      </c>
      <c r="P1734" s="44"/>
      <c r="Q1734" s="49" t="s">
        <v>4088</v>
      </c>
      <c r="R1734" s="37"/>
      <c r="S1734" s="55"/>
      <c r="T1734" s="40" t="s">
        <v>1149</v>
      </c>
      <c r="U1734" s="63" t="s">
        <v>5972</v>
      </c>
    </row>
    <row r="1735" spans="1:21" x14ac:dyDescent="0.25">
      <c r="A1735" s="1">
        <v>13244</v>
      </c>
      <c r="B1735" s="46" t="s">
        <v>2006</v>
      </c>
      <c r="C1735" s="46" t="s">
        <v>2234</v>
      </c>
      <c r="D1735" s="46" t="s">
        <v>2332</v>
      </c>
      <c r="E1735" s="47" t="s">
        <v>1130</v>
      </c>
      <c r="F1735" s="47" t="s">
        <v>1132</v>
      </c>
      <c r="G1735" s="47">
        <v>850578</v>
      </c>
      <c r="H1735" s="57">
        <v>191.25</v>
      </c>
      <c r="I1735" s="60">
        <f>IF(R1735="UP",VLOOKUP($I$1,Änderungen!$F$1:$G$4,2,FALSE),IF(OR(ISERROR(FIND("NOVOS",B1735)),ISERROR(FIND("Design ",B1735))),IF(OR(ISERROR(FIND("thanos EVO",B1735)),ISERROR(FIND("Design ",B1735))),0,96.55),19.35))</f>
        <v>0</v>
      </c>
      <c r="J1735" s="40"/>
      <c r="K1735" s="40" t="s">
        <v>1182</v>
      </c>
      <c r="L1735" s="29">
        <f>IF(K1735&lt;&gt;"",IFERROR(VLOOKUP(K1735,Rabattwerte_eintragen!$A$3:$C$24,3,FALSE),0),0)</f>
        <v>0</v>
      </c>
      <c r="M1735" s="58">
        <f>IF(H1735&lt;&gt;"",H1735*(1-L1735)+I1735*(1-VLOOKUP("A1",Rabattwerte_eintragen!$A$3:$C$26,3,FALSE)),"")</f>
        <v>191.25</v>
      </c>
      <c r="N1735" s="40"/>
      <c r="O1735" s="39" t="str">
        <f t="shared" si="30"/>
        <v>Artikel online anzeigen</v>
      </c>
      <c r="P1735" s="44"/>
      <c r="Q1735" s="49" t="s">
        <v>4089</v>
      </c>
      <c r="R1735" s="37"/>
      <c r="S1735" s="55"/>
      <c r="T1735" s="40" t="s">
        <v>1149</v>
      </c>
      <c r="U1735" s="63" t="s">
        <v>5973</v>
      </c>
    </row>
    <row r="1736" spans="1:21" x14ac:dyDescent="0.25">
      <c r="A1736" s="1">
        <v>13245</v>
      </c>
      <c r="B1736" s="46" t="s">
        <v>2007</v>
      </c>
      <c r="C1736" s="46" t="s">
        <v>2234</v>
      </c>
      <c r="D1736" s="46" t="s">
        <v>2332</v>
      </c>
      <c r="E1736" s="47" t="s">
        <v>1130</v>
      </c>
      <c r="F1736" s="47" t="s">
        <v>1132</v>
      </c>
      <c r="G1736" s="47">
        <v>850496</v>
      </c>
      <c r="H1736" s="57">
        <v>191.25</v>
      </c>
      <c r="I1736" s="60">
        <f>IF(R1736="UP",VLOOKUP($I$1,Änderungen!$F$1:$G$4,2,FALSE),IF(OR(ISERROR(FIND("NOVOS",B1736)),ISERROR(FIND("Design ",B1736))),IF(OR(ISERROR(FIND("thanos EVO",B1736)),ISERROR(FIND("Design ",B1736))),0,96.55),19.35))</f>
        <v>0</v>
      </c>
      <c r="J1736" s="40"/>
      <c r="K1736" s="40" t="s">
        <v>1182</v>
      </c>
      <c r="L1736" s="29">
        <f>IF(K1736&lt;&gt;"",IFERROR(VLOOKUP(K1736,Rabattwerte_eintragen!$A$3:$C$24,3,FALSE),0),0)</f>
        <v>0</v>
      </c>
      <c r="M1736" s="58">
        <f>IF(H1736&lt;&gt;"",H1736*(1-L1736)+I1736*(1-VLOOKUP("A1",Rabattwerte_eintragen!$A$3:$C$26,3,FALSE)),"")</f>
        <v>191.25</v>
      </c>
      <c r="N1736" s="40"/>
      <c r="O1736" s="39" t="str">
        <f t="shared" si="30"/>
        <v>Artikel online anzeigen</v>
      </c>
      <c r="P1736" s="44"/>
      <c r="Q1736" s="49" t="s">
        <v>4090</v>
      </c>
      <c r="R1736" s="37"/>
      <c r="S1736" s="55"/>
      <c r="T1736" s="40" t="s">
        <v>1149</v>
      </c>
      <c r="U1736" s="63" t="s">
        <v>5974</v>
      </c>
    </row>
    <row r="1737" spans="1:21" x14ac:dyDescent="0.25">
      <c r="A1737" s="1">
        <v>13246</v>
      </c>
      <c r="B1737" s="46" t="s">
        <v>2008</v>
      </c>
      <c r="C1737" s="46" t="s">
        <v>2234</v>
      </c>
      <c r="D1737" s="46" t="s">
        <v>2332</v>
      </c>
      <c r="E1737" s="47" t="s">
        <v>1130</v>
      </c>
      <c r="F1737" s="47" t="s">
        <v>1132</v>
      </c>
      <c r="G1737" s="47">
        <v>850595</v>
      </c>
      <c r="H1737" s="57">
        <v>191.25</v>
      </c>
      <c r="I1737" s="60">
        <f>IF(R1737="UP",VLOOKUP($I$1,Änderungen!$F$1:$G$4,2,FALSE),IF(OR(ISERROR(FIND("NOVOS",B1737)),ISERROR(FIND("Design ",B1737))),IF(OR(ISERROR(FIND("thanos EVO",B1737)),ISERROR(FIND("Design ",B1737))),0,96.55),19.35))</f>
        <v>0</v>
      </c>
      <c r="J1737" s="40" t="s">
        <v>1019</v>
      </c>
      <c r="K1737" s="40" t="s">
        <v>1182</v>
      </c>
      <c r="L1737" s="29">
        <f>IF(K1737&lt;&gt;"",IFERROR(VLOOKUP(K1737,Rabattwerte_eintragen!$A$3:$C$24,3,FALSE),0),0)</f>
        <v>0</v>
      </c>
      <c r="M1737" s="58">
        <f>IF(H1737&lt;&gt;"",H1737*(1-L1737)+I1737*(1-VLOOKUP("A1",Rabattwerte_eintragen!$A$3:$C$26,3,FALSE)),"")</f>
        <v>191.25</v>
      </c>
      <c r="N1737" s="40"/>
      <c r="O1737" s="39" t="str">
        <f t="shared" si="30"/>
        <v>Artikel online anzeigen</v>
      </c>
      <c r="P1737" s="44"/>
      <c r="Q1737" s="49" t="s">
        <v>4091</v>
      </c>
      <c r="R1737" s="37"/>
      <c r="S1737" s="55"/>
      <c r="T1737" s="40" t="s">
        <v>1149</v>
      </c>
      <c r="U1737" s="63" t="s">
        <v>5975</v>
      </c>
    </row>
    <row r="1738" spans="1:21" x14ac:dyDescent="0.25">
      <c r="A1738" s="1">
        <v>13247</v>
      </c>
      <c r="B1738" s="46" t="s">
        <v>2009</v>
      </c>
      <c r="C1738" s="46" t="s">
        <v>2234</v>
      </c>
      <c r="D1738" s="46" t="s">
        <v>2332</v>
      </c>
      <c r="E1738" s="47" t="s">
        <v>1130</v>
      </c>
      <c r="F1738" s="47" t="s">
        <v>1132</v>
      </c>
      <c r="G1738" s="47">
        <v>850599</v>
      </c>
      <c r="H1738" s="57">
        <v>191.25</v>
      </c>
      <c r="I1738" s="60">
        <f>IF(R1738="UP",VLOOKUP($I$1,Änderungen!$F$1:$G$4,2,FALSE),IF(OR(ISERROR(FIND("NOVOS",B1738)),ISERROR(FIND("Design ",B1738))),IF(OR(ISERROR(FIND("thanos EVO",B1738)),ISERROR(FIND("Design ",B1738))),0,96.55),19.35))</f>
        <v>0</v>
      </c>
      <c r="J1738" s="40" t="s">
        <v>1019</v>
      </c>
      <c r="K1738" s="40" t="s">
        <v>1182</v>
      </c>
      <c r="L1738" s="29">
        <f>IF(K1738&lt;&gt;"",IFERROR(VLOOKUP(K1738,Rabattwerte_eintragen!$A$3:$C$24,3,FALSE),0),0)</f>
        <v>0</v>
      </c>
      <c r="M1738" s="58">
        <f>IF(H1738&lt;&gt;"",H1738*(1-L1738)+I1738*(1-VLOOKUP("A1",Rabattwerte_eintragen!$A$3:$C$26,3,FALSE)),"")</f>
        <v>191.25</v>
      </c>
      <c r="N1738" s="40"/>
      <c r="O1738" s="39" t="str">
        <f t="shared" si="30"/>
        <v>Artikel online anzeigen</v>
      </c>
      <c r="P1738" s="44"/>
      <c r="Q1738" s="49" t="s">
        <v>4092</v>
      </c>
      <c r="R1738" s="37"/>
      <c r="S1738" s="55"/>
      <c r="T1738" s="40" t="s">
        <v>1149</v>
      </c>
      <c r="U1738" s="63" t="s">
        <v>5976</v>
      </c>
    </row>
    <row r="1739" spans="1:21" x14ac:dyDescent="0.25">
      <c r="A1739" s="1">
        <v>13248</v>
      </c>
      <c r="B1739" s="46" t="s">
        <v>2010</v>
      </c>
      <c r="C1739" s="46" t="s">
        <v>2234</v>
      </c>
      <c r="D1739" s="46" t="s">
        <v>2332</v>
      </c>
      <c r="E1739" s="47" t="s">
        <v>1130</v>
      </c>
      <c r="F1739" s="47" t="s">
        <v>1132</v>
      </c>
      <c r="G1739" s="47">
        <v>850488</v>
      </c>
      <c r="H1739" s="57">
        <v>191.25</v>
      </c>
      <c r="I1739" s="60">
        <f>IF(R1739="UP",VLOOKUP($I$1,Änderungen!$F$1:$G$4,2,FALSE),IF(OR(ISERROR(FIND("NOVOS",B1739)),ISERROR(FIND("Design ",B1739))),IF(OR(ISERROR(FIND("thanos EVO",B1739)),ISERROR(FIND("Design ",B1739))),0,96.55),19.35))</f>
        <v>0</v>
      </c>
      <c r="J1739" s="40" t="s">
        <v>1019</v>
      </c>
      <c r="K1739" s="40" t="s">
        <v>1182</v>
      </c>
      <c r="L1739" s="29">
        <f>IF(K1739&lt;&gt;"",IFERROR(VLOOKUP(K1739,Rabattwerte_eintragen!$A$3:$C$24,3,FALSE),0),0)</f>
        <v>0</v>
      </c>
      <c r="M1739" s="58">
        <f>IF(H1739&lt;&gt;"",H1739*(1-L1739)+I1739*(1-VLOOKUP("A1",Rabattwerte_eintragen!$A$3:$C$26,3,FALSE)),"")</f>
        <v>191.25</v>
      </c>
      <c r="N1739" s="40"/>
      <c r="O1739" s="39" t="str">
        <f t="shared" si="30"/>
        <v>Artikel online anzeigen</v>
      </c>
      <c r="P1739" s="44"/>
      <c r="Q1739" s="49" t="s">
        <v>4093</v>
      </c>
      <c r="R1739" s="37"/>
      <c r="S1739" s="55"/>
      <c r="T1739" s="40" t="s">
        <v>1149</v>
      </c>
      <c r="U1739" s="63" t="s">
        <v>5977</v>
      </c>
    </row>
    <row r="1740" spans="1:21" x14ac:dyDescent="0.25">
      <c r="A1740" s="1">
        <v>13249</v>
      </c>
      <c r="B1740" s="46" t="s">
        <v>2011</v>
      </c>
      <c r="C1740" s="46" t="s">
        <v>2234</v>
      </c>
      <c r="D1740" s="46" t="s">
        <v>2332</v>
      </c>
      <c r="E1740" s="47" t="s">
        <v>1130</v>
      </c>
      <c r="F1740" s="47" t="s">
        <v>1132</v>
      </c>
      <c r="G1740" s="47">
        <v>850487</v>
      </c>
      <c r="H1740" s="57">
        <v>191.25</v>
      </c>
      <c r="I1740" s="60">
        <f>IF(R1740="UP",VLOOKUP($I$1,Änderungen!$F$1:$G$4,2,FALSE),IF(OR(ISERROR(FIND("NOVOS",B1740)),ISERROR(FIND("Design ",B1740))),IF(OR(ISERROR(FIND("thanos EVO",B1740)),ISERROR(FIND("Design ",B1740))),0,96.55),19.35))</f>
        <v>0</v>
      </c>
      <c r="J1740" s="40" t="s">
        <v>1019</v>
      </c>
      <c r="K1740" s="40" t="s">
        <v>1182</v>
      </c>
      <c r="L1740" s="29">
        <f>IF(K1740&lt;&gt;"",IFERROR(VLOOKUP(K1740,Rabattwerte_eintragen!$A$3:$C$24,3,FALSE),0),0)</f>
        <v>0</v>
      </c>
      <c r="M1740" s="58">
        <f>IF(H1740&lt;&gt;"",H1740*(1-L1740)+I1740*(1-VLOOKUP("A1",Rabattwerte_eintragen!$A$3:$C$26,3,FALSE)),"")</f>
        <v>191.25</v>
      </c>
      <c r="N1740" s="40"/>
      <c r="O1740" s="39" t="str">
        <f t="shared" si="30"/>
        <v>Artikel online anzeigen</v>
      </c>
      <c r="P1740" s="44"/>
      <c r="Q1740" s="49" t="s">
        <v>4094</v>
      </c>
      <c r="R1740" s="37"/>
      <c r="S1740" s="55"/>
      <c r="T1740" s="40" t="s">
        <v>1149</v>
      </c>
      <c r="U1740" s="63" t="s">
        <v>5978</v>
      </c>
    </row>
    <row r="1741" spans="1:21" x14ac:dyDescent="0.25">
      <c r="A1741" s="1">
        <v>13250</v>
      </c>
      <c r="B1741" s="46" t="s">
        <v>2012</v>
      </c>
      <c r="C1741" s="46" t="s">
        <v>2234</v>
      </c>
      <c r="D1741" s="46" t="s">
        <v>2332</v>
      </c>
      <c r="E1741" s="47" t="s">
        <v>1130</v>
      </c>
      <c r="F1741" s="47" t="s">
        <v>1132</v>
      </c>
      <c r="G1741" s="47">
        <v>850620</v>
      </c>
      <c r="H1741" s="57">
        <v>191.25</v>
      </c>
      <c r="I1741" s="60">
        <f>IF(R1741="UP",VLOOKUP($I$1,Änderungen!$F$1:$G$4,2,FALSE),IF(OR(ISERROR(FIND("NOVOS",B1741)),ISERROR(FIND("Design ",B1741))),IF(OR(ISERROR(FIND("thanos EVO",B1741)),ISERROR(FIND("Design ",B1741))),0,96.55),19.35))</f>
        <v>0</v>
      </c>
      <c r="J1741" s="40"/>
      <c r="K1741" s="40" t="s">
        <v>1182</v>
      </c>
      <c r="L1741" s="29">
        <f>IF(K1741&lt;&gt;"",IFERROR(VLOOKUP(K1741,Rabattwerte_eintragen!$A$3:$C$24,3,FALSE),0),0)</f>
        <v>0</v>
      </c>
      <c r="M1741" s="58">
        <f>IF(H1741&lt;&gt;"",H1741*(1-L1741)+I1741*(1-VLOOKUP("A1",Rabattwerte_eintragen!$A$3:$C$26,3,FALSE)),"")</f>
        <v>191.25</v>
      </c>
      <c r="N1741" s="40"/>
      <c r="O1741" s="39" t="str">
        <f t="shared" si="30"/>
        <v>Artikel online anzeigen</v>
      </c>
      <c r="P1741" s="44"/>
      <c r="Q1741" s="49" t="s">
        <v>4095</v>
      </c>
      <c r="R1741" s="37"/>
      <c r="S1741" s="55"/>
      <c r="T1741" s="40" t="s">
        <v>1149</v>
      </c>
      <c r="U1741" s="63" t="s">
        <v>5979</v>
      </c>
    </row>
    <row r="1742" spans="1:21" x14ac:dyDescent="0.25">
      <c r="A1742" s="1">
        <v>13251</v>
      </c>
      <c r="B1742" s="46" t="s">
        <v>2013</v>
      </c>
      <c r="C1742" s="46" t="s">
        <v>2234</v>
      </c>
      <c r="D1742" s="46" t="s">
        <v>2332</v>
      </c>
      <c r="E1742" s="47" t="s">
        <v>1130</v>
      </c>
      <c r="F1742" s="47" t="s">
        <v>1132</v>
      </c>
      <c r="G1742" s="47">
        <v>850568</v>
      </c>
      <c r="H1742" s="57">
        <v>183.25</v>
      </c>
      <c r="I1742" s="60">
        <f>IF(R1742="UP",VLOOKUP($I$1,Änderungen!$F$1:$G$4,2,FALSE),IF(OR(ISERROR(FIND("NOVOS",B1742)),ISERROR(FIND("Design ",B1742))),IF(OR(ISERROR(FIND("thanos EVO",B1742)),ISERROR(FIND("Design ",B1742))),0,96.55),19.35))</f>
        <v>0</v>
      </c>
      <c r="J1742" s="40"/>
      <c r="K1742" s="40" t="s">
        <v>1182</v>
      </c>
      <c r="L1742" s="29">
        <f>IF(K1742&lt;&gt;"",IFERROR(VLOOKUP(K1742,Rabattwerte_eintragen!$A$3:$C$24,3,FALSE),0),0)</f>
        <v>0</v>
      </c>
      <c r="M1742" s="58">
        <f>IF(H1742&lt;&gt;"",H1742*(1-L1742)+I1742*(1-VLOOKUP("A1",Rabattwerte_eintragen!$A$3:$C$26,3,FALSE)),"")</f>
        <v>183.25</v>
      </c>
      <c r="N1742" s="40"/>
      <c r="O1742" s="39" t="str">
        <f t="shared" ref="O1742:O1804" si="31">IF(Q1742&lt;&gt;"",HYPERLINK(Q1742, "Artikel online anzeigen"),"")</f>
        <v>Artikel online anzeigen</v>
      </c>
      <c r="P1742" s="44"/>
      <c r="Q1742" s="49" t="s">
        <v>4096</v>
      </c>
      <c r="R1742" s="37"/>
      <c r="S1742" s="55"/>
      <c r="T1742" s="40" t="s">
        <v>1149</v>
      </c>
      <c r="U1742" s="63" t="s">
        <v>5980</v>
      </c>
    </row>
    <row r="1743" spans="1:21" x14ac:dyDescent="0.25">
      <c r="A1743" s="1">
        <v>13252</v>
      </c>
      <c r="B1743" s="46" t="s">
        <v>2014</v>
      </c>
      <c r="C1743" s="46" t="s">
        <v>2234</v>
      </c>
      <c r="D1743" s="46" t="s">
        <v>2332</v>
      </c>
      <c r="E1743" s="47" t="s">
        <v>1130</v>
      </c>
      <c r="F1743" s="47" t="s">
        <v>1132</v>
      </c>
      <c r="G1743" s="47">
        <v>850580</v>
      </c>
      <c r="H1743" s="57">
        <v>183.25</v>
      </c>
      <c r="I1743" s="60">
        <f>IF(R1743="UP",VLOOKUP($I$1,Änderungen!$F$1:$G$4,2,FALSE),IF(OR(ISERROR(FIND("NOVOS",B1743)),ISERROR(FIND("Design ",B1743))),IF(OR(ISERROR(FIND("thanos EVO",B1743)),ISERROR(FIND("Design ",B1743))),0,96.55),19.35))</f>
        <v>0</v>
      </c>
      <c r="J1743" s="40"/>
      <c r="K1743" s="40" t="s">
        <v>1182</v>
      </c>
      <c r="L1743" s="29">
        <f>IF(K1743&lt;&gt;"",IFERROR(VLOOKUP(K1743,Rabattwerte_eintragen!$A$3:$C$24,3,FALSE),0),0)</f>
        <v>0</v>
      </c>
      <c r="M1743" s="58">
        <f>IF(H1743&lt;&gt;"",H1743*(1-L1743)+I1743*(1-VLOOKUP("A1",Rabattwerte_eintragen!$A$3:$C$26,3,FALSE)),"")</f>
        <v>183.25</v>
      </c>
      <c r="N1743" s="40"/>
      <c r="O1743" s="39" t="str">
        <f t="shared" si="31"/>
        <v>Artikel online anzeigen</v>
      </c>
      <c r="P1743" s="44"/>
      <c r="Q1743" s="49" t="s">
        <v>4097</v>
      </c>
      <c r="R1743" s="37"/>
      <c r="S1743" s="55"/>
      <c r="T1743" s="40" t="s">
        <v>1149</v>
      </c>
      <c r="U1743" s="63" t="s">
        <v>5981</v>
      </c>
    </row>
    <row r="1744" spans="1:21" x14ac:dyDescent="0.25">
      <c r="A1744" s="1">
        <v>13253</v>
      </c>
      <c r="B1744" s="46" t="s">
        <v>2015</v>
      </c>
      <c r="C1744" s="46" t="s">
        <v>2234</v>
      </c>
      <c r="D1744" s="46" t="s">
        <v>2332</v>
      </c>
      <c r="E1744" s="47" t="s">
        <v>1130</v>
      </c>
      <c r="F1744" s="47" t="s">
        <v>1132</v>
      </c>
      <c r="G1744" s="47">
        <v>850590</v>
      </c>
      <c r="H1744" s="57">
        <v>183.25</v>
      </c>
      <c r="I1744" s="60">
        <f>IF(R1744="UP",VLOOKUP($I$1,Änderungen!$F$1:$G$4,2,FALSE),IF(OR(ISERROR(FIND("NOVOS",B1744)),ISERROR(FIND("Design ",B1744))),IF(OR(ISERROR(FIND("thanos EVO",B1744)),ISERROR(FIND("Design ",B1744))),0,96.55),19.35))</f>
        <v>0</v>
      </c>
      <c r="J1744" s="40"/>
      <c r="K1744" s="40" t="s">
        <v>1182</v>
      </c>
      <c r="L1744" s="29">
        <f>IF(K1744&lt;&gt;"",IFERROR(VLOOKUP(K1744,Rabattwerte_eintragen!$A$3:$C$24,3,FALSE),0),0)</f>
        <v>0</v>
      </c>
      <c r="M1744" s="58">
        <f>IF(H1744&lt;&gt;"",H1744*(1-L1744)+I1744*(1-VLOOKUP("A1",Rabattwerte_eintragen!$A$3:$C$26,3,FALSE)),"")</f>
        <v>183.25</v>
      </c>
      <c r="N1744" s="40"/>
      <c r="O1744" s="39" t="str">
        <f t="shared" si="31"/>
        <v>Artikel online anzeigen</v>
      </c>
      <c r="P1744" s="44"/>
      <c r="Q1744" s="49" t="s">
        <v>4098</v>
      </c>
      <c r="R1744" s="37"/>
      <c r="S1744" s="55"/>
      <c r="T1744" s="40" t="s">
        <v>1149</v>
      </c>
      <c r="U1744" s="63" t="s">
        <v>5982</v>
      </c>
    </row>
    <row r="1745" spans="1:21" x14ac:dyDescent="0.25">
      <c r="A1745" s="1">
        <v>13254</v>
      </c>
      <c r="B1745" s="46" t="s">
        <v>2016</v>
      </c>
      <c r="C1745" s="46" t="s">
        <v>2234</v>
      </c>
      <c r="D1745" s="46" t="s">
        <v>2332</v>
      </c>
      <c r="E1745" s="47" t="s">
        <v>1130</v>
      </c>
      <c r="F1745" s="47" t="s">
        <v>1132</v>
      </c>
      <c r="G1745" s="47">
        <v>850594</v>
      </c>
      <c r="H1745" s="57">
        <v>183.25</v>
      </c>
      <c r="I1745" s="60">
        <f>IF(R1745="UP",VLOOKUP($I$1,Änderungen!$F$1:$G$4,2,FALSE),IF(OR(ISERROR(FIND("NOVOS",B1745)),ISERROR(FIND("Design ",B1745))),IF(OR(ISERROR(FIND("thanos EVO",B1745)),ISERROR(FIND("Design ",B1745))),0,96.55),19.35))</f>
        <v>0</v>
      </c>
      <c r="J1745" s="40"/>
      <c r="K1745" s="40" t="s">
        <v>1182</v>
      </c>
      <c r="L1745" s="29">
        <f>IF(K1745&lt;&gt;"",IFERROR(VLOOKUP(K1745,Rabattwerte_eintragen!$A$3:$C$24,3,FALSE),0),0)</f>
        <v>0</v>
      </c>
      <c r="M1745" s="58">
        <f>IF(H1745&lt;&gt;"",H1745*(1-L1745)+I1745*(1-VLOOKUP("A1",Rabattwerte_eintragen!$A$3:$C$26,3,FALSE)),"")</f>
        <v>183.25</v>
      </c>
      <c r="N1745" s="40"/>
      <c r="O1745" s="39" t="str">
        <f t="shared" si="31"/>
        <v>Artikel online anzeigen</v>
      </c>
      <c r="P1745" s="44"/>
      <c r="Q1745" s="49" t="s">
        <v>4099</v>
      </c>
      <c r="R1745" s="37"/>
      <c r="S1745" s="55"/>
      <c r="T1745" s="40" t="s">
        <v>1149</v>
      </c>
      <c r="U1745" s="63" t="s">
        <v>5983</v>
      </c>
    </row>
    <row r="1746" spans="1:21" x14ac:dyDescent="0.25">
      <c r="A1746" s="1">
        <v>13255</v>
      </c>
      <c r="B1746" s="46" t="s">
        <v>2017</v>
      </c>
      <c r="C1746" s="46" t="s">
        <v>2234</v>
      </c>
      <c r="D1746" s="46" t="s">
        <v>2332</v>
      </c>
      <c r="E1746" s="47" t="s">
        <v>1130</v>
      </c>
      <c r="F1746" s="47" t="s">
        <v>1132</v>
      </c>
      <c r="G1746" s="47">
        <v>850589</v>
      </c>
      <c r="H1746" s="57">
        <v>183.25</v>
      </c>
      <c r="I1746" s="60">
        <f>IF(R1746="UP",VLOOKUP($I$1,Änderungen!$F$1:$G$4,2,FALSE),IF(OR(ISERROR(FIND("NOVOS",B1746)),ISERROR(FIND("Design ",B1746))),IF(OR(ISERROR(FIND("thanos EVO",B1746)),ISERROR(FIND("Design ",B1746))),0,96.55),19.35))</f>
        <v>0</v>
      </c>
      <c r="J1746" s="40" t="s">
        <v>1019</v>
      </c>
      <c r="K1746" s="40" t="s">
        <v>1182</v>
      </c>
      <c r="L1746" s="29">
        <f>IF(K1746&lt;&gt;"",IFERROR(VLOOKUP(K1746,Rabattwerte_eintragen!$A$3:$C$24,3,FALSE),0),0)</f>
        <v>0</v>
      </c>
      <c r="M1746" s="58">
        <f>IF(H1746&lt;&gt;"",H1746*(1-L1746)+I1746*(1-VLOOKUP("A1",Rabattwerte_eintragen!$A$3:$C$26,3,FALSE)),"")</f>
        <v>183.25</v>
      </c>
      <c r="N1746" s="40"/>
      <c r="O1746" s="39" t="str">
        <f t="shared" si="31"/>
        <v>Artikel online anzeigen</v>
      </c>
      <c r="P1746" s="44"/>
      <c r="Q1746" s="49" t="s">
        <v>4100</v>
      </c>
      <c r="R1746" s="37"/>
      <c r="S1746" s="55"/>
      <c r="T1746" s="40" t="s">
        <v>1149</v>
      </c>
      <c r="U1746" s="63" t="s">
        <v>5984</v>
      </c>
    </row>
    <row r="1747" spans="1:21" x14ac:dyDescent="0.25">
      <c r="A1747" s="1">
        <v>13256</v>
      </c>
      <c r="B1747" s="46" t="s">
        <v>2018</v>
      </c>
      <c r="C1747" s="46" t="s">
        <v>2234</v>
      </c>
      <c r="D1747" s="46" t="s">
        <v>2332</v>
      </c>
      <c r="E1747" s="47" t="s">
        <v>1130</v>
      </c>
      <c r="F1747" s="47" t="s">
        <v>1132</v>
      </c>
      <c r="G1747" s="47">
        <v>850603</v>
      </c>
      <c r="H1747" s="57">
        <v>183.25</v>
      </c>
      <c r="I1747" s="60">
        <f>IF(R1747="UP",VLOOKUP($I$1,Änderungen!$F$1:$G$4,2,FALSE),IF(OR(ISERROR(FIND("NOVOS",B1747)),ISERROR(FIND("Design ",B1747))),IF(OR(ISERROR(FIND("thanos EVO",B1747)),ISERROR(FIND("Design ",B1747))),0,96.55),19.35))</f>
        <v>0</v>
      </c>
      <c r="J1747" s="40"/>
      <c r="K1747" s="40" t="s">
        <v>1182</v>
      </c>
      <c r="L1747" s="29">
        <f>IF(K1747&lt;&gt;"",IFERROR(VLOOKUP(K1747,Rabattwerte_eintragen!$A$3:$C$24,3,FALSE),0),0)</f>
        <v>0</v>
      </c>
      <c r="M1747" s="58">
        <f>IF(H1747&lt;&gt;"",H1747*(1-L1747)+I1747*(1-VLOOKUP("A1",Rabattwerte_eintragen!$A$3:$C$26,3,FALSE)),"")</f>
        <v>183.25</v>
      </c>
      <c r="N1747" s="40"/>
      <c r="O1747" s="39" t="str">
        <f t="shared" si="31"/>
        <v>Artikel online anzeigen</v>
      </c>
      <c r="P1747" s="44"/>
      <c r="Q1747" s="49" t="s">
        <v>4101</v>
      </c>
      <c r="R1747" s="37"/>
      <c r="S1747" s="55"/>
      <c r="T1747" s="40" t="s">
        <v>1149</v>
      </c>
      <c r="U1747" s="63" t="s">
        <v>5985</v>
      </c>
    </row>
    <row r="1748" spans="1:21" x14ac:dyDescent="0.25">
      <c r="A1748" s="1">
        <v>13257</v>
      </c>
      <c r="B1748" s="46" t="s">
        <v>2019</v>
      </c>
      <c r="C1748" s="46" t="s">
        <v>2234</v>
      </c>
      <c r="D1748" s="46" t="s">
        <v>2332</v>
      </c>
      <c r="E1748" s="47" t="s">
        <v>1130</v>
      </c>
      <c r="F1748" s="47" t="s">
        <v>1132</v>
      </c>
      <c r="G1748" s="47">
        <v>850495</v>
      </c>
      <c r="H1748" s="57">
        <v>183.25</v>
      </c>
      <c r="I1748" s="60">
        <f>IF(R1748="UP",VLOOKUP($I$1,Änderungen!$F$1:$G$4,2,FALSE),IF(OR(ISERROR(FIND("NOVOS",B1748)),ISERROR(FIND("Design ",B1748))),IF(OR(ISERROR(FIND("thanos EVO",B1748)),ISERROR(FIND("Design ",B1748))),0,96.55),19.35))</f>
        <v>0</v>
      </c>
      <c r="J1748" s="40" t="s">
        <v>1019</v>
      </c>
      <c r="K1748" s="40" t="s">
        <v>1182</v>
      </c>
      <c r="L1748" s="29">
        <f>IF(K1748&lt;&gt;"",IFERROR(VLOOKUP(K1748,Rabattwerte_eintragen!$A$3:$C$24,3,FALSE),0),0)</f>
        <v>0</v>
      </c>
      <c r="M1748" s="58">
        <f>IF(H1748&lt;&gt;"",H1748*(1-L1748)+I1748*(1-VLOOKUP("A1",Rabattwerte_eintragen!$A$3:$C$26,3,FALSE)),"")</f>
        <v>183.25</v>
      </c>
      <c r="N1748" s="40"/>
      <c r="O1748" s="39" t="str">
        <f t="shared" si="31"/>
        <v>Artikel online anzeigen</v>
      </c>
      <c r="P1748" s="44"/>
      <c r="Q1748" s="49" t="s">
        <v>4102</v>
      </c>
      <c r="R1748" s="37"/>
      <c r="S1748" s="55"/>
      <c r="T1748" s="40" t="s">
        <v>1149</v>
      </c>
      <c r="U1748" s="63" t="s">
        <v>5986</v>
      </c>
    </row>
    <row r="1749" spans="1:21" x14ac:dyDescent="0.25">
      <c r="A1749" s="1">
        <v>13258</v>
      </c>
      <c r="B1749" s="46" t="s">
        <v>2020</v>
      </c>
      <c r="C1749" s="46" t="s">
        <v>2234</v>
      </c>
      <c r="D1749" s="46" t="s">
        <v>2332</v>
      </c>
      <c r="E1749" s="47" t="s">
        <v>1130</v>
      </c>
      <c r="F1749" s="47" t="s">
        <v>1132</v>
      </c>
      <c r="G1749" s="47">
        <v>850609</v>
      </c>
      <c r="H1749" s="57">
        <v>183.25</v>
      </c>
      <c r="I1749" s="60">
        <f>IF(R1749="UP",VLOOKUP($I$1,Änderungen!$F$1:$G$4,2,FALSE),IF(OR(ISERROR(FIND("NOVOS",B1749)),ISERROR(FIND("Design ",B1749))),IF(OR(ISERROR(FIND("thanos EVO",B1749)),ISERROR(FIND("Design ",B1749))),0,96.55),19.35))</f>
        <v>0</v>
      </c>
      <c r="J1749" s="40"/>
      <c r="K1749" s="40" t="s">
        <v>1182</v>
      </c>
      <c r="L1749" s="29">
        <f>IF(K1749&lt;&gt;"",IFERROR(VLOOKUP(K1749,Rabattwerte_eintragen!$A$3:$C$24,3,FALSE),0),0)</f>
        <v>0</v>
      </c>
      <c r="M1749" s="58">
        <f>IF(H1749&lt;&gt;"",H1749*(1-L1749)+I1749*(1-VLOOKUP("A1",Rabattwerte_eintragen!$A$3:$C$26,3,FALSE)),"")</f>
        <v>183.25</v>
      </c>
      <c r="N1749" s="40"/>
      <c r="O1749" s="39" t="str">
        <f t="shared" si="31"/>
        <v>Artikel online anzeigen</v>
      </c>
      <c r="P1749" s="44"/>
      <c r="Q1749" s="49" t="s">
        <v>4103</v>
      </c>
      <c r="R1749" s="37"/>
      <c r="S1749" s="55"/>
      <c r="T1749" s="40" t="s">
        <v>1149</v>
      </c>
      <c r="U1749" s="63" t="s">
        <v>5987</v>
      </c>
    </row>
    <row r="1750" spans="1:21" x14ac:dyDescent="0.25">
      <c r="A1750" s="1">
        <v>13259</v>
      </c>
      <c r="B1750" s="46" t="s">
        <v>2021</v>
      </c>
      <c r="C1750" s="46" t="s">
        <v>2234</v>
      </c>
      <c r="D1750" s="46" t="s">
        <v>2332</v>
      </c>
      <c r="E1750" s="47" t="s">
        <v>1130</v>
      </c>
      <c r="F1750" s="47" t="s">
        <v>1132</v>
      </c>
      <c r="G1750" s="47">
        <v>850569</v>
      </c>
      <c r="H1750" s="57">
        <v>223.95</v>
      </c>
      <c r="I1750" s="60">
        <f>IF(R1750="UP",VLOOKUP($I$1,Änderungen!$F$1:$G$4,2,FALSE),IF(OR(ISERROR(FIND("NOVOS",B1750)),ISERROR(FIND("Design ",B1750))),IF(OR(ISERROR(FIND("thanos EVO",B1750)),ISERROR(FIND("Design ",B1750))),0,96.55),19.35))</f>
        <v>0</v>
      </c>
      <c r="J1750" s="40"/>
      <c r="K1750" s="40" t="s">
        <v>1182</v>
      </c>
      <c r="L1750" s="29">
        <f>IF(K1750&lt;&gt;"",IFERROR(VLOOKUP(K1750,Rabattwerte_eintragen!$A$3:$C$24,3,FALSE),0),0)</f>
        <v>0</v>
      </c>
      <c r="M1750" s="58">
        <f>IF(H1750&lt;&gt;"",H1750*(1-L1750)+I1750*(1-VLOOKUP("A1",Rabattwerte_eintragen!$A$3:$C$26,3,FALSE)),"")</f>
        <v>223.95</v>
      </c>
      <c r="N1750" s="40"/>
      <c r="O1750" s="39" t="str">
        <f t="shared" si="31"/>
        <v>Artikel online anzeigen</v>
      </c>
      <c r="P1750" s="44"/>
      <c r="Q1750" s="49" t="s">
        <v>4104</v>
      </c>
      <c r="R1750" s="37"/>
      <c r="S1750" s="55"/>
      <c r="T1750" s="40" t="s">
        <v>1149</v>
      </c>
      <c r="U1750" s="63" t="s">
        <v>5988</v>
      </c>
    </row>
    <row r="1751" spans="1:21" x14ac:dyDescent="0.25">
      <c r="A1751" s="1">
        <v>13260</v>
      </c>
      <c r="B1751" s="46" t="s">
        <v>2022</v>
      </c>
      <c r="C1751" s="46" t="s">
        <v>2234</v>
      </c>
      <c r="D1751" s="46" t="s">
        <v>2332</v>
      </c>
      <c r="E1751" s="47" t="s">
        <v>1130</v>
      </c>
      <c r="F1751" s="47" t="s">
        <v>1132</v>
      </c>
      <c r="G1751" s="47">
        <v>850584</v>
      </c>
      <c r="H1751" s="57">
        <v>223.95</v>
      </c>
      <c r="I1751" s="60">
        <f>IF(R1751="UP",VLOOKUP($I$1,Änderungen!$F$1:$G$4,2,FALSE),IF(OR(ISERROR(FIND("NOVOS",B1751)),ISERROR(FIND("Design ",B1751))),IF(OR(ISERROR(FIND("thanos EVO",B1751)),ISERROR(FIND("Design ",B1751))),0,96.55),19.35))</f>
        <v>0</v>
      </c>
      <c r="J1751" s="40"/>
      <c r="K1751" s="40" t="s">
        <v>1182</v>
      </c>
      <c r="L1751" s="29">
        <f>IF(K1751&lt;&gt;"",IFERROR(VLOOKUP(K1751,Rabattwerte_eintragen!$A$3:$C$24,3,FALSE),0),0)</f>
        <v>0</v>
      </c>
      <c r="M1751" s="58">
        <f>IF(H1751&lt;&gt;"",H1751*(1-L1751)+I1751*(1-VLOOKUP("A1",Rabattwerte_eintragen!$A$3:$C$26,3,FALSE)),"")</f>
        <v>223.95</v>
      </c>
      <c r="N1751" s="40"/>
      <c r="O1751" s="39" t="str">
        <f t="shared" si="31"/>
        <v>Artikel online anzeigen</v>
      </c>
      <c r="P1751" s="44"/>
      <c r="Q1751" s="49" t="s">
        <v>4105</v>
      </c>
      <c r="R1751" s="37"/>
      <c r="S1751" s="55"/>
      <c r="T1751" s="40" t="s">
        <v>1149</v>
      </c>
      <c r="U1751" s="63" t="s">
        <v>5989</v>
      </c>
    </row>
    <row r="1752" spans="1:21" x14ac:dyDescent="0.25">
      <c r="A1752" s="1">
        <v>13261</v>
      </c>
      <c r="B1752" s="46" t="s">
        <v>2023</v>
      </c>
      <c r="C1752" s="46" t="s">
        <v>2234</v>
      </c>
      <c r="D1752" s="46" t="s">
        <v>2332</v>
      </c>
      <c r="E1752" s="47" t="s">
        <v>1130</v>
      </c>
      <c r="F1752" s="47" t="s">
        <v>1132</v>
      </c>
      <c r="G1752" s="47">
        <v>850592</v>
      </c>
      <c r="H1752" s="57">
        <v>223.95</v>
      </c>
      <c r="I1752" s="60">
        <f>IF(R1752="UP",VLOOKUP($I$1,Änderungen!$F$1:$G$4,2,FALSE),IF(OR(ISERROR(FIND("NOVOS",B1752)),ISERROR(FIND("Design ",B1752))),IF(OR(ISERROR(FIND("thanos EVO",B1752)),ISERROR(FIND("Design ",B1752))),0,96.55),19.35))</f>
        <v>0</v>
      </c>
      <c r="J1752" s="40"/>
      <c r="K1752" s="40" t="s">
        <v>1182</v>
      </c>
      <c r="L1752" s="29">
        <f>IF(K1752&lt;&gt;"",IFERROR(VLOOKUP(K1752,Rabattwerte_eintragen!$A$3:$C$24,3,FALSE),0),0)</f>
        <v>0</v>
      </c>
      <c r="M1752" s="58">
        <f>IF(H1752&lt;&gt;"",H1752*(1-L1752)+I1752*(1-VLOOKUP("A1",Rabattwerte_eintragen!$A$3:$C$26,3,FALSE)),"")</f>
        <v>223.95</v>
      </c>
      <c r="N1752" s="40"/>
      <c r="O1752" s="39" t="str">
        <f t="shared" si="31"/>
        <v>Artikel online anzeigen</v>
      </c>
      <c r="P1752" s="44"/>
      <c r="Q1752" s="49" t="s">
        <v>4106</v>
      </c>
      <c r="R1752" s="37"/>
      <c r="S1752" s="55"/>
      <c r="T1752" s="40" t="s">
        <v>1149</v>
      </c>
      <c r="U1752" s="63" t="s">
        <v>5990</v>
      </c>
    </row>
    <row r="1753" spans="1:21" x14ac:dyDescent="0.25">
      <c r="A1753" s="1">
        <v>13262</v>
      </c>
      <c r="B1753" s="46" t="s">
        <v>2024</v>
      </c>
      <c r="C1753" s="46" t="s">
        <v>2234</v>
      </c>
      <c r="D1753" s="46" t="s">
        <v>2332</v>
      </c>
      <c r="E1753" s="47" t="s">
        <v>1130</v>
      </c>
      <c r="F1753" s="47" t="s">
        <v>1132</v>
      </c>
      <c r="G1753" s="47">
        <v>850597</v>
      </c>
      <c r="H1753" s="57">
        <v>223.95</v>
      </c>
      <c r="I1753" s="60">
        <f>IF(R1753="UP",VLOOKUP($I$1,Änderungen!$F$1:$G$4,2,FALSE),IF(OR(ISERROR(FIND("NOVOS",B1753)),ISERROR(FIND("Design ",B1753))),IF(OR(ISERROR(FIND("thanos EVO",B1753)),ISERROR(FIND("Design ",B1753))),0,96.55),19.35))</f>
        <v>0</v>
      </c>
      <c r="J1753" s="40"/>
      <c r="K1753" s="40" t="s">
        <v>1182</v>
      </c>
      <c r="L1753" s="29">
        <f>IF(K1753&lt;&gt;"",IFERROR(VLOOKUP(K1753,Rabattwerte_eintragen!$A$3:$C$24,3,FALSE),0),0)</f>
        <v>0</v>
      </c>
      <c r="M1753" s="58">
        <f>IF(H1753&lt;&gt;"",H1753*(1-L1753)+I1753*(1-VLOOKUP("A1",Rabattwerte_eintragen!$A$3:$C$26,3,FALSE)),"")</f>
        <v>223.95</v>
      </c>
      <c r="N1753" s="40"/>
      <c r="O1753" s="39" t="str">
        <f t="shared" si="31"/>
        <v>Artikel online anzeigen</v>
      </c>
      <c r="P1753" s="44"/>
      <c r="Q1753" s="49" t="s">
        <v>4107</v>
      </c>
      <c r="R1753" s="37"/>
      <c r="S1753" s="55"/>
      <c r="T1753" s="40" t="s">
        <v>1149</v>
      </c>
      <c r="U1753" s="63" t="s">
        <v>5991</v>
      </c>
    </row>
    <row r="1754" spans="1:21" x14ac:dyDescent="0.25">
      <c r="A1754" s="1">
        <v>13263</v>
      </c>
      <c r="B1754" s="46" t="s">
        <v>2025</v>
      </c>
      <c r="C1754" s="46" t="s">
        <v>2234</v>
      </c>
      <c r="D1754" s="46" t="s">
        <v>2332</v>
      </c>
      <c r="E1754" s="47" t="s">
        <v>1130</v>
      </c>
      <c r="F1754" s="47" t="s">
        <v>1132</v>
      </c>
      <c r="G1754" s="47">
        <v>850611</v>
      </c>
      <c r="H1754" s="57">
        <v>223.95</v>
      </c>
      <c r="I1754" s="60">
        <f>IF(R1754="UP",VLOOKUP($I$1,Änderungen!$F$1:$G$4,2,FALSE),IF(OR(ISERROR(FIND("NOVOS",B1754)),ISERROR(FIND("Design ",B1754))),IF(OR(ISERROR(FIND("thanos EVO",B1754)),ISERROR(FIND("Design ",B1754))),0,96.55),19.35))</f>
        <v>0</v>
      </c>
      <c r="J1754" s="40"/>
      <c r="K1754" s="40" t="s">
        <v>1182</v>
      </c>
      <c r="L1754" s="29">
        <f>IF(K1754&lt;&gt;"",IFERROR(VLOOKUP(K1754,Rabattwerte_eintragen!$A$3:$C$24,3,FALSE),0),0)</f>
        <v>0</v>
      </c>
      <c r="M1754" s="58">
        <f>IF(H1754&lt;&gt;"",H1754*(1-L1754)+I1754*(1-VLOOKUP("A1",Rabattwerte_eintragen!$A$3:$C$26,3,FALSE)),"")</f>
        <v>223.95</v>
      </c>
      <c r="N1754" s="40"/>
      <c r="O1754" s="39" t="str">
        <f t="shared" si="31"/>
        <v>Artikel online anzeigen</v>
      </c>
      <c r="P1754" s="44"/>
      <c r="Q1754" s="49" t="s">
        <v>4108</v>
      </c>
      <c r="R1754" s="37"/>
      <c r="S1754" s="55"/>
      <c r="T1754" s="40" t="s">
        <v>1149</v>
      </c>
      <c r="U1754" s="63" t="s">
        <v>5992</v>
      </c>
    </row>
    <row r="1755" spans="1:21" x14ac:dyDescent="0.25">
      <c r="A1755" s="1">
        <v>13264</v>
      </c>
      <c r="B1755" s="46" t="s">
        <v>2026</v>
      </c>
      <c r="C1755" s="46" t="s">
        <v>2234</v>
      </c>
      <c r="D1755" s="46" t="s">
        <v>2332</v>
      </c>
      <c r="E1755" s="47" t="s">
        <v>1130</v>
      </c>
      <c r="F1755" s="47" t="s">
        <v>1132</v>
      </c>
      <c r="G1755" s="47">
        <v>850606</v>
      </c>
      <c r="H1755" s="57">
        <v>223.95</v>
      </c>
      <c r="I1755" s="60">
        <f>IF(R1755="UP",VLOOKUP($I$1,Änderungen!$F$1:$G$4,2,FALSE),IF(OR(ISERROR(FIND("NOVOS",B1755)),ISERROR(FIND("Design ",B1755))),IF(OR(ISERROR(FIND("thanos EVO",B1755)),ISERROR(FIND("Design ",B1755))),0,96.55),19.35))</f>
        <v>0</v>
      </c>
      <c r="J1755" s="40"/>
      <c r="K1755" s="40" t="s">
        <v>1182</v>
      </c>
      <c r="L1755" s="29">
        <f>IF(K1755&lt;&gt;"",IFERROR(VLOOKUP(K1755,Rabattwerte_eintragen!$A$3:$C$24,3,FALSE),0),0)</f>
        <v>0</v>
      </c>
      <c r="M1755" s="58">
        <f>IF(H1755&lt;&gt;"",H1755*(1-L1755)+I1755*(1-VLOOKUP("A1",Rabattwerte_eintragen!$A$3:$C$26,3,FALSE)),"")</f>
        <v>223.95</v>
      </c>
      <c r="N1755" s="40"/>
      <c r="O1755" s="39" t="str">
        <f t="shared" si="31"/>
        <v>Artikel online anzeigen</v>
      </c>
      <c r="P1755" s="44"/>
      <c r="Q1755" s="49" t="s">
        <v>4109</v>
      </c>
      <c r="R1755" s="37"/>
      <c r="S1755" s="55"/>
      <c r="T1755" s="40" t="s">
        <v>1149</v>
      </c>
      <c r="U1755" s="63" t="s">
        <v>5993</v>
      </c>
    </row>
    <row r="1756" spans="1:21" x14ac:dyDescent="0.25">
      <c r="A1756" s="1">
        <v>13265</v>
      </c>
      <c r="B1756" s="46" t="s">
        <v>2027</v>
      </c>
      <c r="C1756" s="46" t="s">
        <v>2234</v>
      </c>
      <c r="D1756" s="46" t="s">
        <v>2332</v>
      </c>
      <c r="E1756" s="47" t="s">
        <v>1130</v>
      </c>
      <c r="F1756" s="47" t="s">
        <v>1132</v>
      </c>
      <c r="G1756" s="47">
        <v>850607</v>
      </c>
      <c r="H1756" s="57">
        <v>223.95</v>
      </c>
      <c r="I1756" s="60">
        <f>IF(R1756="UP",VLOOKUP($I$1,Änderungen!$F$1:$G$4,2,FALSE),IF(OR(ISERROR(FIND("NOVOS",B1756)),ISERROR(FIND("Design ",B1756))),IF(OR(ISERROR(FIND("thanos EVO",B1756)),ISERROR(FIND("Design ",B1756))),0,96.55),19.35))</f>
        <v>0</v>
      </c>
      <c r="J1756" s="40"/>
      <c r="K1756" s="40" t="s">
        <v>1182</v>
      </c>
      <c r="L1756" s="29">
        <f>IF(K1756&lt;&gt;"",IFERROR(VLOOKUP(K1756,Rabattwerte_eintragen!$A$3:$C$24,3,FALSE),0),0)</f>
        <v>0</v>
      </c>
      <c r="M1756" s="58">
        <f>IF(H1756&lt;&gt;"",H1756*(1-L1756)+I1756*(1-VLOOKUP("A1",Rabattwerte_eintragen!$A$3:$C$26,3,FALSE)),"")</f>
        <v>223.95</v>
      </c>
      <c r="N1756" s="40"/>
      <c r="O1756" s="39" t="str">
        <f t="shared" si="31"/>
        <v>Artikel online anzeigen</v>
      </c>
      <c r="P1756" s="44"/>
      <c r="Q1756" s="49" t="s">
        <v>4110</v>
      </c>
      <c r="R1756" s="37"/>
      <c r="S1756" s="55"/>
      <c r="T1756" s="40" t="s">
        <v>1149</v>
      </c>
      <c r="U1756" s="63" t="s">
        <v>5994</v>
      </c>
    </row>
    <row r="1757" spans="1:21" x14ac:dyDescent="0.25">
      <c r="A1757" s="1">
        <v>13266</v>
      </c>
      <c r="B1757" s="46" t="s">
        <v>2028</v>
      </c>
      <c r="C1757" s="46" t="s">
        <v>2234</v>
      </c>
      <c r="D1757" s="46" t="s">
        <v>2332</v>
      </c>
      <c r="E1757" s="47" t="s">
        <v>1130</v>
      </c>
      <c r="F1757" s="47" t="s">
        <v>1132</v>
      </c>
      <c r="G1757" s="47">
        <v>850617</v>
      </c>
      <c r="H1757" s="57">
        <v>223.95</v>
      </c>
      <c r="I1757" s="60">
        <f>IF(R1757="UP",VLOOKUP($I$1,Änderungen!$F$1:$G$4,2,FALSE),IF(OR(ISERROR(FIND("NOVOS",B1757)),ISERROR(FIND("Design ",B1757))),IF(OR(ISERROR(FIND("thanos EVO",B1757)),ISERROR(FIND("Design ",B1757))),0,96.55),19.35))</f>
        <v>0</v>
      </c>
      <c r="J1757" s="40"/>
      <c r="K1757" s="40" t="s">
        <v>1182</v>
      </c>
      <c r="L1757" s="29">
        <f>IF(K1757&lt;&gt;"",IFERROR(VLOOKUP(K1757,Rabattwerte_eintragen!$A$3:$C$24,3,FALSE),0),0)</f>
        <v>0</v>
      </c>
      <c r="M1757" s="58">
        <f>IF(H1757&lt;&gt;"",H1757*(1-L1757)+I1757*(1-VLOOKUP("A1",Rabattwerte_eintragen!$A$3:$C$26,3,FALSE)),"")</f>
        <v>223.95</v>
      </c>
      <c r="N1757" s="40"/>
      <c r="O1757" s="39" t="str">
        <f t="shared" si="31"/>
        <v>Artikel online anzeigen</v>
      </c>
      <c r="P1757" s="44"/>
      <c r="Q1757" s="49" t="s">
        <v>4111</v>
      </c>
      <c r="R1757" s="37"/>
      <c r="S1757" s="55"/>
      <c r="T1757" s="40" t="s">
        <v>1149</v>
      </c>
      <c r="U1757" s="63" t="s">
        <v>5995</v>
      </c>
    </row>
    <row r="1758" spans="1:21" x14ac:dyDescent="0.25">
      <c r="A1758" s="1">
        <v>13267</v>
      </c>
      <c r="B1758" s="46" t="s">
        <v>2029</v>
      </c>
      <c r="C1758" s="46" t="s">
        <v>2234</v>
      </c>
      <c r="D1758" s="46" t="s">
        <v>2332</v>
      </c>
      <c r="E1758" s="47" t="s">
        <v>1130</v>
      </c>
      <c r="F1758" s="47" t="s">
        <v>1132</v>
      </c>
      <c r="G1758" s="47">
        <v>850576</v>
      </c>
      <c r="H1758" s="57">
        <v>215.9</v>
      </c>
      <c r="I1758" s="60">
        <f>IF(R1758="UP",VLOOKUP($I$1,Änderungen!$F$1:$G$4,2,FALSE),IF(OR(ISERROR(FIND("NOVOS",B1758)),ISERROR(FIND("Design ",B1758))),IF(OR(ISERROR(FIND("thanos EVO",B1758)),ISERROR(FIND("Design ",B1758))),0,96.55),19.35))</f>
        <v>0</v>
      </c>
      <c r="J1758" s="40"/>
      <c r="K1758" s="40" t="s">
        <v>1182</v>
      </c>
      <c r="L1758" s="29">
        <f>IF(K1758&lt;&gt;"",IFERROR(VLOOKUP(K1758,Rabattwerte_eintragen!$A$3:$C$24,3,FALSE),0),0)</f>
        <v>0</v>
      </c>
      <c r="M1758" s="58">
        <f>IF(H1758&lt;&gt;"",H1758*(1-L1758)+I1758*(1-VLOOKUP("A1",Rabattwerte_eintragen!$A$3:$C$26,3,FALSE)),"")</f>
        <v>215.9</v>
      </c>
      <c r="N1758" s="40"/>
      <c r="O1758" s="39" t="str">
        <f t="shared" si="31"/>
        <v>Artikel online anzeigen</v>
      </c>
      <c r="P1758" s="44"/>
      <c r="Q1758" s="49" t="s">
        <v>4112</v>
      </c>
      <c r="R1758" s="37"/>
      <c r="S1758" s="55"/>
      <c r="T1758" s="40" t="s">
        <v>1149</v>
      </c>
      <c r="U1758" s="63" t="s">
        <v>5996</v>
      </c>
    </row>
    <row r="1759" spans="1:21" x14ac:dyDescent="0.25">
      <c r="A1759" s="1">
        <v>13268</v>
      </c>
      <c r="B1759" s="46" t="s">
        <v>2030</v>
      </c>
      <c r="C1759" s="46" t="s">
        <v>2234</v>
      </c>
      <c r="D1759" s="46" t="s">
        <v>2332</v>
      </c>
      <c r="E1759" s="47" t="s">
        <v>1130</v>
      </c>
      <c r="F1759" s="47" t="s">
        <v>1132</v>
      </c>
      <c r="G1759" s="47">
        <v>850579</v>
      </c>
      <c r="H1759" s="57">
        <v>215.9</v>
      </c>
      <c r="I1759" s="60">
        <f>IF(R1759="UP",VLOOKUP($I$1,Änderungen!$F$1:$G$4,2,FALSE),IF(OR(ISERROR(FIND("NOVOS",B1759)),ISERROR(FIND("Design ",B1759))),IF(OR(ISERROR(FIND("thanos EVO",B1759)),ISERROR(FIND("Design ",B1759))),0,96.55),19.35))</f>
        <v>0</v>
      </c>
      <c r="J1759" s="40"/>
      <c r="K1759" s="40" t="s">
        <v>1182</v>
      </c>
      <c r="L1759" s="29">
        <f>IF(K1759&lt;&gt;"",IFERROR(VLOOKUP(K1759,Rabattwerte_eintragen!$A$3:$C$24,3,FALSE),0),0)</f>
        <v>0</v>
      </c>
      <c r="M1759" s="58">
        <f>IF(H1759&lt;&gt;"",H1759*(1-L1759)+I1759*(1-VLOOKUP("A1",Rabattwerte_eintragen!$A$3:$C$26,3,FALSE)),"")</f>
        <v>215.9</v>
      </c>
      <c r="N1759" s="40"/>
      <c r="O1759" s="39" t="str">
        <f t="shared" si="31"/>
        <v>Artikel online anzeigen</v>
      </c>
      <c r="P1759" s="44"/>
      <c r="Q1759" s="49" t="s">
        <v>4113</v>
      </c>
      <c r="R1759" s="37"/>
      <c r="S1759" s="55"/>
      <c r="T1759" s="40" t="s">
        <v>1149</v>
      </c>
      <c r="U1759" s="63" t="s">
        <v>5997</v>
      </c>
    </row>
    <row r="1760" spans="1:21" x14ac:dyDescent="0.25">
      <c r="A1760" s="1">
        <v>13269</v>
      </c>
      <c r="B1760" s="46" t="s">
        <v>2031</v>
      </c>
      <c r="C1760" s="46" t="s">
        <v>2234</v>
      </c>
      <c r="D1760" s="46" t="s">
        <v>2332</v>
      </c>
      <c r="E1760" s="47" t="s">
        <v>1130</v>
      </c>
      <c r="F1760" s="47" t="s">
        <v>1132</v>
      </c>
      <c r="G1760" s="47">
        <v>850591</v>
      </c>
      <c r="H1760" s="57">
        <v>215.9</v>
      </c>
      <c r="I1760" s="60">
        <f>IF(R1760="UP",VLOOKUP($I$1,Änderungen!$F$1:$G$4,2,FALSE),IF(OR(ISERROR(FIND("NOVOS",B1760)),ISERROR(FIND("Design ",B1760))),IF(OR(ISERROR(FIND("thanos EVO",B1760)),ISERROR(FIND("Design ",B1760))),0,96.55),19.35))</f>
        <v>0</v>
      </c>
      <c r="J1760" s="40"/>
      <c r="K1760" s="40" t="s">
        <v>1182</v>
      </c>
      <c r="L1760" s="29">
        <f>IF(K1760&lt;&gt;"",IFERROR(VLOOKUP(K1760,Rabattwerte_eintragen!$A$3:$C$24,3,FALSE),0),0)</f>
        <v>0</v>
      </c>
      <c r="M1760" s="58">
        <f>IF(H1760&lt;&gt;"",H1760*(1-L1760)+I1760*(1-VLOOKUP("A1",Rabattwerte_eintragen!$A$3:$C$26,3,FALSE)),"")</f>
        <v>215.9</v>
      </c>
      <c r="N1760" s="40"/>
      <c r="O1760" s="39" t="str">
        <f t="shared" si="31"/>
        <v>Artikel online anzeigen</v>
      </c>
      <c r="P1760" s="44"/>
      <c r="Q1760" s="49" t="s">
        <v>4114</v>
      </c>
      <c r="R1760" s="37"/>
      <c r="S1760" s="55"/>
      <c r="T1760" s="40" t="s">
        <v>1149</v>
      </c>
      <c r="U1760" s="63" t="s">
        <v>5998</v>
      </c>
    </row>
    <row r="1761" spans="1:21" x14ac:dyDescent="0.25">
      <c r="A1761" s="1">
        <v>13270</v>
      </c>
      <c r="B1761" s="46" t="s">
        <v>2032</v>
      </c>
      <c r="C1761" s="46" t="s">
        <v>2234</v>
      </c>
      <c r="D1761" s="46" t="s">
        <v>2332</v>
      </c>
      <c r="E1761" s="47" t="s">
        <v>1130</v>
      </c>
      <c r="F1761" s="47" t="s">
        <v>1132</v>
      </c>
      <c r="G1761" s="47">
        <v>850596</v>
      </c>
      <c r="H1761" s="57">
        <v>215.9</v>
      </c>
      <c r="I1761" s="60">
        <f>IF(R1761="UP",VLOOKUP($I$1,Änderungen!$F$1:$G$4,2,FALSE),IF(OR(ISERROR(FIND("NOVOS",B1761)),ISERROR(FIND("Design ",B1761))),IF(OR(ISERROR(FIND("thanos EVO",B1761)),ISERROR(FIND("Design ",B1761))),0,96.55),19.35))</f>
        <v>0</v>
      </c>
      <c r="J1761" s="40"/>
      <c r="K1761" s="40" t="s">
        <v>1182</v>
      </c>
      <c r="L1761" s="29">
        <f>IF(K1761&lt;&gt;"",IFERROR(VLOOKUP(K1761,Rabattwerte_eintragen!$A$3:$C$24,3,FALSE),0),0)</f>
        <v>0</v>
      </c>
      <c r="M1761" s="58">
        <f>IF(H1761&lt;&gt;"",H1761*(1-L1761)+I1761*(1-VLOOKUP("A1",Rabattwerte_eintragen!$A$3:$C$26,3,FALSE)),"")</f>
        <v>215.9</v>
      </c>
      <c r="N1761" s="40"/>
      <c r="O1761" s="39" t="str">
        <f t="shared" si="31"/>
        <v>Artikel online anzeigen</v>
      </c>
      <c r="P1761" s="44"/>
      <c r="Q1761" s="49" t="s">
        <v>4115</v>
      </c>
      <c r="R1761" s="37"/>
      <c r="S1761" s="55"/>
      <c r="T1761" s="40" t="s">
        <v>1149</v>
      </c>
      <c r="U1761" s="63" t="s">
        <v>5999</v>
      </c>
    </row>
    <row r="1762" spans="1:21" x14ac:dyDescent="0.25">
      <c r="A1762" s="1">
        <v>13271</v>
      </c>
      <c r="B1762" s="46" t="s">
        <v>2033</v>
      </c>
      <c r="C1762" s="46" t="s">
        <v>2234</v>
      </c>
      <c r="D1762" s="46" t="s">
        <v>2332</v>
      </c>
      <c r="E1762" s="47" t="s">
        <v>1130</v>
      </c>
      <c r="F1762" s="47" t="s">
        <v>1132</v>
      </c>
      <c r="G1762" s="47">
        <v>850600</v>
      </c>
      <c r="H1762" s="57">
        <v>215.9</v>
      </c>
      <c r="I1762" s="60">
        <f>IF(R1762="UP",VLOOKUP($I$1,Änderungen!$F$1:$G$4,2,FALSE),IF(OR(ISERROR(FIND("NOVOS",B1762)),ISERROR(FIND("Design ",B1762))),IF(OR(ISERROR(FIND("thanos EVO",B1762)),ISERROR(FIND("Design ",B1762))),0,96.55),19.35))</f>
        <v>0</v>
      </c>
      <c r="J1762" s="40"/>
      <c r="K1762" s="40" t="s">
        <v>1182</v>
      </c>
      <c r="L1762" s="29">
        <f>IF(K1762&lt;&gt;"",IFERROR(VLOOKUP(K1762,Rabattwerte_eintragen!$A$3:$C$24,3,FALSE),0),0)</f>
        <v>0</v>
      </c>
      <c r="M1762" s="58">
        <f>IF(H1762&lt;&gt;"",H1762*(1-L1762)+I1762*(1-VLOOKUP("A1",Rabattwerte_eintragen!$A$3:$C$26,3,FALSE)),"")</f>
        <v>215.9</v>
      </c>
      <c r="N1762" s="40"/>
      <c r="O1762" s="39" t="str">
        <f t="shared" si="31"/>
        <v>Artikel online anzeigen</v>
      </c>
      <c r="P1762" s="44"/>
      <c r="Q1762" s="49" t="s">
        <v>4116</v>
      </c>
      <c r="R1762" s="37"/>
      <c r="S1762" s="55"/>
      <c r="T1762" s="40" t="s">
        <v>1149</v>
      </c>
      <c r="U1762" s="63" t="s">
        <v>6000</v>
      </c>
    </row>
    <row r="1763" spans="1:21" x14ac:dyDescent="0.25">
      <c r="A1763" s="1">
        <v>13272</v>
      </c>
      <c r="B1763" s="46" t="s">
        <v>2034</v>
      </c>
      <c r="C1763" s="46" t="s">
        <v>2234</v>
      </c>
      <c r="D1763" s="46" t="s">
        <v>2332</v>
      </c>
      <c r="E1763" s="47" t="s">
        <v>1130</v>
      </c>
      <c r="F1763" s="47" t="s">
        <v>1132</v>
      </c>
      <c r="G1763" s="47">
        <v>850605</v>
      </c>
      <c r="H1763" s="57">
        <v>215.9</v>
      </c>
      <c r="I1763" s="60">
        <f>IF(R1763="UP",VLOOKUP($I$1,Änderungen!$F$1:$G$4,2,FALSE),IF(OR(ISERROR(FIND("NOVOS",B1763)),ISERROR(FIND("Design ",B1763))),IF(OR(ISERROR(FIND("thanos EVO",B1763)),ISERROR(FIND("Design ",B1763))),0,96.55),19.35))</f>
        <v>0</v>
      </c>
      <c r="J1763" s="40"/>
      <c r="K1763" s="40" t="s">
        <v>1182</v>
      </c>
      <c r="L1763" s="29">
        <f>IF(K1763&lt;&gt;"",IFERROR(VLOOKUP(K1763,Rabattwerte_eintragen!$A$3:$C$24,3,FALSE),0),0)</f>
        <v>0</v>
      </c>
      <c r="M1763" s="58">
        <f>IF(H1763&lt;&gt;"",H1763*(1-L1763)+I1763*(1-VLOOKUP("A1",Rabattwerte_eintragen!$A$3:$C$26,3,FALSE)),"")</f>
        <v>215.9</v>
      </c>
      <c r="N1763" s="40"/>
      <c r="O1763" s="39" t="str">
        <f t="shared" si="31"/>
        <v>Artikel online anzeigen</v>
      </c>
      <c r="P1763" s="44"/>
      <c r="Q1763" s="49" t="s">
        <v>4117</v>
      </c>
      <c r="R1763" s="37"/>
      <c r="S1763" s="55"/>
      <c r="T1763" s="40" t="s">
        <v>1149</v>
      </c>
      <c r="U1763" s="63" t="s">
        <v>6001</v>
      </c>
    </row>
    <row r="1764" spans="1:21" x14ac:dyDescent="0.25">
      <c r="A1764" s="1">
        <v>13273</v>
      </c>
      <c r="B1764" s="46" t="s">
        <v>2035</v>
      </c>
      <c r="C1764" s="46" t="s">
        <v>2234</v>
      </c>
      <c r="D1764" s="46" t="s">
        <v>2332</v>
      </c>
      <c r="E1764" s="47" t="s">
        <v>1130</v>
      </c>
      <c r="F1764" s="47" t="s">
        <v>1132</v>
      </c>
      <c r="G1764" s="47">
        <v>850613</v>
      </c>
      <c r="H1764" s="57">
        <v>215.9</v>
      </c>
      <c r="I1764" s="60">
        <f>IF(R1764="UP",VLOOKUP($I$1,Änderungen!$F$1:$G$4,2,FALSE),IF(OR(ISERROR(FIND("NOVOS",B1764)),ISERROR(FIND("Design ",B1764))),IF(OR(ISERROR(FIND("thanos EVO",B1764)),ISERROR(FIND("Design ",B1764))),0,96.55),19.35))</f>
        <v>0</v>
      </c>
      <c r="J1764" s="40"/>
      <c r="K1764" s="40" t="s">
        <v>1182</v>
      </c>
      <c r="L1764" s="29">
        <f>IF(K1764&lt;&gt;"",IFERROR(VLOOKUP(K1764,Rabattwerte_eintragen!$A$3:$C$24,3,FALSE),0),0)</f>
        <v>0</v>
      </c>
      <c r="M1764" s="58">
        <f>IF(H1764&lt;&gt;"",H1764*(1-L1764)+I1764*(1-VLOOKUP("A1",Rabattwerte_eintragen!$A$3:$C$26,3,FALSE)),"")</f>
        <v>215.9</v>
      </c>
      <c r="N1764" s="40"/>
      <c r="O1764" s="39" t="str">
        <f t="shared" si="31"/>
        <v>Artikel online anzeigen</v>
      </c>
      <c r="P1764" s="44"/>
      <c r="Q1764" s="49" t="s">
        <v>4118</v>
      </c>
      <c r="R1764" s="37"/>
      <c r="S1764" s="55"/>
      <c r="T1764" s="40" t="s">
        <v>1149</v>
      </c>
      <c r="U1764" s="63" t="s">
        <v>6002</v>
      </c>
    </row>
    <row r="1765" spans="1:21" x14ac:dyDescent="0.25">
      <c r="A1765" s="1">
        <v>13274</v>
      </c>
      <c r="B1765" s="46" t="s">
        <v>2036</v>
      </c>
      <c r="C1765" s="46" t="s">
        <v>2234</v>
      </c>
      <c r="D1765" s="46" t="s">
        <v>2332</v>
      </c>
      <c r="E1765" s="47" t="s">
        <v>1130</v>
      </c>
      <c r="F1765" s="47" t="s">
        <v>1132</v>
      </c>
      <c r="G1765" s="47">
        <v>850616</v>
      </c>
      <c r="H1765" s="57">
        <v>215.9</v>
      </c>
      <c r="I1765" s="60">
        <f>IF(R1765="UP",VLOOKUP($I$1,Änderungen!$F$1:$G$4,2,FALSE),IF(OR(ISERROR(FIND("NOVOS",B1765)),ISERROR(FIND("Design ",B1765))),IF(OR(ISERROR(FIND("thanos EVO",B1765)),ISERROR(FIND("Design ",B1765))),0,96.55),19.35))</f>
        <v>0</v>
      </c>
      <c r="J1765" s="40"/>
      <c r="K1765" s="40" t="s">
        <v>1182</v>
      </c>
      <c r="L1765" s="29">
        <f>IF(K1765&lt;&gt;"",IFERROR(VLOOKUP(K1765,Rabattwerte_eintragen!$A$3:$C$24,3,FALSE),0),0)</f>
        <v>0</v>
      </c>
      <c r="M1765" s="58">
        <f>IF(H1765&lt;&gt;"",H1765*(1-L1765)+I1765*(1-VLOOKUP("A1",Rabattwerte_eintragen!$A$3:$C$26,3,FALSE)),"")</f>
        <v>215.9</v>
      </c>
      <c r="N1765" s="40"/>
      <c r="O1765" s="39" t="str">
        <f t="shared" si="31"/>
        <v>Artikel online anzeigen</v>
      </c>
      <c r="P1765" s="44"/>
      <c r="Q1765" s="49" t="s">
        <v>4119</v>
      </c>
      <c r="R1765" s="37"/>
      <c r="S1765" s="55"/>
      <c r="T1765" s="40" t="s">
        <v>1149</v>
      </c>
      <c r="U1765" s="63" t="s">
        <v>6003</v>
      </c>
    </row>
    <row r="1766" spans="1:21" x14ac:dyDescent="0.25">
      <c r="A1766" s="1">
        <v>11955</v>
      </c>
      <c r="B1766" s="46" t="s">
        <v>2037</v>
      </c>
      <c r="C1766" s="46" t="s">
        <v>2235</v>
      </c>
      <c r="D1766" s="46" t="s">
        <v>2333</v>
      </c>
      <c r="E1766" s="47" t="s">
        <v>1130</v>
      </c>
      <c r="F1766" s="47" t="s">
        <v>1132</v>
      </c>
      <c r="G1766" s="47">
        <v>840767</v>
      </c>
      <c r="H1766" s="57">
        <v>513.80000000000007</v>
      </c>
      <c r="I1766" s="60">
        <f>IF(R1766="UP",VLOOKUP($I$1,Änderungen!$F$1:$G$4,2,FALSE),IF(OR(ISERROR(FIND("NOVOS",B1766)),ISERROR(FIND("Design ",B1766))),IF(OR(ISERROR(FIND("thanos EVO",B1766)),ISERROR(FIND("Design ",B1766))),0,96.55),19.35))</f>
        <v>0</v>
      </c>
      <c r="J1766" s="40" t="s">
        <v>1019</v>
      </c>
      <c r="K1766" s="40" t="s">
        <v>1182</v>
      </c>
      <c r="L1766" s="29">
        <f>IF(K1766&lt;&gt;"",IFERROR(VLOOKUP(K1766,Rabattwerte_eintragen!$A$3:$C$24,3,FALSE),0),0)</f>
        <v>0</v>
      </c>
      <c r="M1766" s="58">
        <f>IF(H1766&lt;&gt;"",H1766*(1-L1766)+I1766*(1-VLOOKUP("A1",Rabattwerte_eintragen!$A$3:$C$26,3,FALSE)),"")</f>
        <v>513.80000000000007</v>
      </c>
      <c r="N1766" s="40"/>
      <c r="O1766" s="39" t="str">
        <f t="shared" si="31"/>
        <v>Artikel online anzeigen</v>
      </c>
      <c r="P1766" s="44"/>
      <c r="Q1766" s="49" t="s">
        <v>4120</v>
      </c>
      <c r="R1766" s="37"/>
      <c r="S1766" s="55"/>
      <c r="T1766" s="40" t="s">
        <v>1149</v>
      </c>
      <c r="U1766" s="63" t="s">
        <v>6004</v>
      </c>
    </row>
    <row r="1767" spans="1:21" x14ac:dyDescent="0.25">
      <c r="A1767" s="1">
        <v>11956</v>
      </c>
      <c r="B1767" s="46" t="s">
        <v>2038</v>
      </c>
      <c r="C1767" s="46" t="s">
        <v>2235</v>
      </c>
      <c r="D1767" s="46" t="s">
        <v>2333</v>
      </c>
      <c r="E1767" s="47" t="s">
        <v>1130</v>
      </c>
      <c r="F1767" s="47" t="s">
        <v>1132</v>
      </c>
      <c r="G1767" s="47">
        <v>840842</v>
      </c>
      <c r="H1767" s="57">
        <v>513.80000000000007</v>
      </c>
      <c r="I1767" s="60">
        <f>IF(R1767="UP",VLOOKUP($I$1,Änderungen!$F$1:$G$4,2,FALSE),IF(OR(ISERROR(FIND("NOVOS",B1767)),ISERROR(FIND("Design ",B1767))),IF(OR(ISERROR(FIND("thanos EVO",B1767)),ISERROR(FIND("Design ",B1767))),0,96.55),19.35))</f>
        <v>0</v>
      </c>
      <c r="J1767" s="40" t="s">
        <v>1019</v>
      </c>
      <c r="K1767" s="40" t="s">
        <v>1182</v>
      </c>
      <c r="L1767" s="29">
        <f>IF(K1767&lt;&gt;"",IFERROR(VLOOKUP(K1767,Rabattwerte_eintragen!$A$3:$C$24,3,FALSE),0),0)</f>
        <v>0</v>
      </c>
      <c r="M1767" s="58">
        <f>IF(H1767&lt;&gt;"",H1767*(1-L1767)+I1767*(1-VLOOKUP("A1",Rabattwerte_eintragen!$A$3:$C$26,3,FALSE)),"")</f>
        <v>513.80000000000007</v>
      </c>
      <c r="N1767" s="40"/>
      <c r="O1767" s="39" t="str">
        <f t="shared" si="31"/>
        <v>Artikel online anzeigen</v>
      </c>
      <c r="P1767" s="44"/>
      <c r="Q1767" s="49" t="s">
        <v>4121</v>
      </c>
      <c r="R1767" s="37"/>
      <c r="S1767" s="55"/>
      <c r="T1767" s="40" t="s">
        <v>1149</v>
      </c>
      <c r="U1767" s="63" t="s">
        <v>6005</v>
      </c>
    </row>
    <row r="1768" spans="1:21" x14ac:dyDescent="0.25">
      <c r="A1768" s="1">
        <v>11957</v>
      </c>
      <c r="B1768" s="46" t="s">
        <v>2039</v>
      </c>
      <c r="C1768" s="46" t="s">
        <v>2235</v>
      </c>
      <c r="D1768" s="46" t="s">
        <v>2333</v>
      </c>
      <c r="E1768" s="47" t="s">
        <v>1130</v>
      </c>
      <c r="F1768" s="47" t="s">
        <v>1132</v>
      </c>
      <c r="G1768" s="47">
        <v>840897</v>
      </c>
      <c r="H1768" s="57">
        <v>513.80000000000007</v>
      </c>
      <c r="I1768" s="60">
        <f>IF(R1768="UP",VLOOKUP($I$1,Änderungen!$F$1:$G$4,2,FALSE),IF(OR(ISERROR(FIND("NOVOS",B1768)),ISERROR(FIND("Design ",B1768))),IF(OR(ISERROR(FIND("thanos EVO",B1768)),ISERROR(FIND("Design ",B1768))),0,96.55),19.35))</f>
        <v>0</v>
      </c>
      <c r="J1768" s="40" t="s">
        <v>1019</v>
      </c>
      <c r="K1768" s="40" t="s">
        <v>1182</v>
      </c>
      <c r="L1768" s="29">
        <f>IF(K1768&lt;&gt;"",IFERROR(VLOOKUP(K1768,Rabattwerte_eintragen!$A$3:$C$24,3,FALSE),0),0)</f>
        <v>0</v>
      </c>
      <c r="M1768" s="58">
        <f>IF(H1768&lt;&gt;"",H1768*(1-L1768)+I1768*(1-VLOOKUP("A1",Rabattwerte_eintragen!$A$3:$C$26,3,FALSE)),"")</f>
        <v>513.80000000000007</v>
      </c>
      <c r="N1768" s="40"/>
      <c r="O1768" s="39" t="str">
        <f t="shared" si="31"/>
        <v>Artikel online anzeigen</v>
      </c>
      <c r="P1768" s="44"/>
      <c r="Q1768" s="49" t="s">
        <v>4122</v>
      </c>
      <c r="R1768" s="37"/>
      <c r="S1768" s="55"/>
      <c r="T1768" s="40" t="s">
        <v>1149</v>
      </c>
      <c r="U1768" s="63" t="s">
        <v>6006</v>
      </c>
    </row>
    <row r="1769" spans="1:21" x14ac:dyDescent="0.25">
      <c r="A1769" s="1">
        <v>11958</v>
      </c>
      <c r="B1769" s="46" t="s">
        <v>2040</v>
      </c>
      <c r="C1769" s="46" t="s">
        <v>2235</v>
      </c>
      <c r="D1769" s="46" t="s">
        <v>2333</v>
      </c>
      <c r="E1769" s="47" t="s">
        <v>1130</v>
      </c>
      <c r="F1769" s="47" t="s">
        <v>1132</v>
      </c>
      <c r="G1769" s="47">
        <v>840934</v>
      </c>
      <c r="H1769" s="57">
        <v>513.80000000000007</v>
      </c>
      <c r="I1769" s="60">
        <f>IF(R1769="UP",VLOOKUP($I$1,Änderungen!$F$1:$G$4,2,FALSE),IF(OR(ISERROR(FIND("NOVOS",B1769)),ISERROR(FIND("Design ",B1769))),IF(OR(ISERROR(FIND("thanos EVO",B1769)),ISERROR(FIND("Design ",B1769))),0,96.55),19.35))</f>
        <v>0</v>
      </c>
      <c r="J1769" s="40" t="s">
        <v>1019</v>
      </c>
      <c r="K1769" s="40" t="s">
        <v>1182</v>
      </c>
      <c r="L1769" s="29">
        <f>IF(K1769&lt;&gt;"",IFERROR(VLOOKUP(K1769,Rabattwerte_eintragen!$A$3:$C$24,3,FALSE),0),0)</f>
        <v>0</v>
      </c>
      <c r="M1769" s="58">
        <f>IF(H1769&lt;&gt;"",H1769*(1-L1769)+I1769*(1-VLOOKUP("A1",Rabattwerte_eintragen!$A$3:$C$26,3,FALSE)),"")</f>
        <v>513.80000000000007</v>
      </c>
      <c r="N1769" s="40"/>
      <c r="O1769" s="39" t="str">
        <f t="shared" si="31"/>
        <v>Artikel online anzeigen</v>
      </c>
      <c r="P1769" s="44"/>
      <c r="Q1769" s="49" t="s">
        <v>4123</v>
      </c>
      <c r="R1769" s="37"/>
      <c r="S1769" s="55"/>
      <c r="T1769" s="40" t="s">
        <v>1149</v>
      </c>
      <c r="U1769" s="63" t="s">
        <v>6007</v>
      </c>
    </row>
    <row r="1770" spans="1:21" x14ac:dyDescent="0.25">
      <c r="A1770" s="1">
        <v>11959</v>
      </c>
      <c r="B1770" s="46" t="s">
        <v>2041</v>
      </c>
      <c r="C1770" s="46" t="s">
        <v>2235</v>
      </c>
      <c r="D1770" s="46" t="s">
        <v>2333</v>
      </c>
      <c r="E1770" s="47" t="s">
        <v>1130</v>
      </c>
      <c r="F1770" s="47" t="s">
        <v>1132</v>
      </c>
      <c r="G1770" s="47">
        <v>840743</v>
      </c>
      <c r="H1770" s="57">
        <v>513.80000000000007</v>
      </c>
      <c r="I1770" s="60">
        <f>IF(R1770="UP",VLOOKUP($I$1,Änderungen!$F$1:$G$4,2,FALSE),IF(OR(ISERROR(FIND("NOVOS",B1770)),ISERROR(FIND("Design ",B1770))),IF(OR(ISERROR(FIND("thanos EVO",B1770)),ISERROR(FIND("Design ",B1770))),0,96.55),19.35))</f>
        <v>0</v>
      </c>
      <c r="J1770" s="40"/>
      <c r="K1770" s="40" t="s">
        <v>1182</v>
      </c>
      <c r="L1770" s="29">
        <f>IF(K1770&lt;&gt;"",IFERROR(VLOOKUP(K1770,Rabattwerte_eintragen!$A$3:$C$24,3,FALSE),0),0)</f>
        <v>0</v>
      </c>
      <c r="M1770" s="58">
        <f>IF(H1770&lt;&gt;"",H1770*(1-L1770)+I1770*(1-VLOOKUP("A1",Rabattwerte_eintragen!$A$3:$C$26,3,FALSE)),"")</f>
        <v>513.80000000000007</v>
      </c>
      <c r="N1770" s="40"/>
      <c r="O1770" s="39" t="str">
        <f t="shared" si="31"/>
        <v>Artikel online anzeigen</v>
      </c>
      <c r="P1770" s="44"/>
      <c r="Q1770" s="49" t="s">
        <v>4124</v>
      </c>
      <c r="R1770" s="37"/>
      <c r="S1770" s="55"/>
      <c r="T1770" s="40" t="s">
        <v>1149</v>
      </c>
      <c r="U1770" s="63" t="s">
        <v>6008</v>
      </c>
    </row>
    <row r="1771" spans="1:21" x14ac:dyDescent="0.25">
      <c r="A1771" s="1">
        <v>11960</v>
      </c>
      <c r="B1771" s="46" t="s">
        <v>2042</v>
      </c>
      <c r="C1771" s="46" t="s">
        <v>2235</v>
      </c>
      <c r="D1771" s="46" t="s">
        <v>2333</v>
      </c>
      <c r="E1771" s="47" t="s">
        <v>1130</v>
      </c>
      <c r="F1771" s="47" t="s">
        <v>1132</v>
      </c>
      <c r="G1771" s="47">
        <v>840811</v>
      </c>
      <c r="H1771" s="57">
        <v>513.80000000000007</v>
      </c>
      <c r="I1771" s="60">
        <f>IF(R1771="UP",VLOOKUP($I$1,Änderungen!$F$1:$G$4,2,FALSE),IF(OR(ISERROR(FIND("NOVOS",B1771)),ISERROR(FIND("Design ",B1771))),IF(OR(ISERROR(FIND("thanos EVO",B1771)),ISERROR(FIND("Design ",B1771))),0,96.55),19.35))</f>
        <v>0</v>
      </c>
      <c r="J1771" s="40"/>
      <c r="K1771" s="40" t="s">
        <v>1182</v>
      </c>
      <c r="L1771" s="29">
        <f>IF(K1771&lt;&gt;"",IFERROR(VLOOKUP(K1771,Rabattwerte_eintragen!$A$3:$C$24,3,FALSE),0),0)</f>
        <v>0</v>
      </c>
      <c r="M1771" s="58">
        <f>IF(H1771&lt;&gt;"",H1771*(1-L1771)+I1771*(1-VLOOKUP("A1",Rabattwerte_eintragen!$A$3:$C$26,3,FALSE)),"")</f>
        <v>513.80000000000007</v>
      </c>
      <c r="N1771" s="40"/>
      <c r="O1771" s="39" t="str">
        <f t="shared" si="31"/>
        <v>Artikel online anzeigen</v>
      </c>
      <c r="P1771" s="44"/>
      <c r="Q1771" s="49" t="s">
        <v>4125</v>
      </c>
      <c r="R1771" s="37"/>
      <c r="S1771" s="55"/>
      <c r="T1771" s="40" t="s">
        <v>1149</v>
      </c>
      <c r="U1771" s="63" t="s">
        <v>6009</v>
      </c>
    </row>
    <row r="1772" spans="1:21" x14ac:dyDescent="0.25">
      <c r="A1772" s="1">
        <v>11961</v>
      </c>
      <c r="B1772" s="46" t="s">
        <v>2043</v>
      </c>
      <c r="C1772" s="46" t="s">
        <v>2235</v>
      </c>
      <c r="D1772" s="46" t="s">
        <v>2333</v>
      </c>
      <c r="E1772" s="47" t="s">
        <v>1130</v>
      </c>
      <c r="F1772" s="47" t="s">
        <v>1132</v>
      </c>
      <c r="G1772" s="47">
        <v>840873</v>
      </c>
      <c r="H1772" s="57">
        <v>513.80000000000007</v>
      </c>
      <c r="I1772" s="60">
        <f>IF(R1772="UP",VLOOKUP($I$1,Änderungen!$F$1:$G$4,2,FALSE),IF(OR(ISERROR(FIND("NOVOS",B1772)),ISERROR(FIND("Design ",B1772))),IF(OR(ISERROR(FIND("thanos EVO",B1772)),ISERROR(FIND("Design ",B1772))),0,96.55),19.35))</f>
        <v>0</v>
      </c>
      <c r="J1772" s="40"/>
      <c r="K1772" s="40" t="s">
        <v>1182</v>
      </c>
      <c r="L1772" s="29">
        <f>IF(K1772&lt;&gt;"",IFERROR(VLOOKUP(K1772,Rabattwerte_eintragen!$A$3:$C$24,3,FALSE),0),0)</f>
        <v>0</v>
      </c>
      <c r="M1772" s="58">
        <f>IF(H1772&lt;&gt;"",H1772*(1-L1772)+I1772*(1-VLOOKUP("A1",Rabattwerte_eintragen!$A$3:$C$26,3,FALSE)),"")</f>
        <v>513.80000000000007</v>
      </c>
      <c r="N1772" s="40"/>
      <c r="O1772" s="39" t="str">
        <f t="shared" si="31"/>
        <v>Artikel online anzeigen</v>
      </c>
      <c r="P1772" s="44"/>
      <c r="Q1772" s="49" t="s">
        <v>4126</v>
      </c>
      <c r="R1772" s="37"/>
      <c r="S1772" s="55"/>
      <c r="T1772" s="40" t="s">
        <v>1149</v>
      </c>
      <c r="U1772" s="63" t="s">
        <v>6010</v>
      </c>
    </row>
    <row r="1773" spans="1:21" x14ac:dyDescent="0.25">
      <c r="A1773" s="1">
        <v>11962</v>
      </c>
      <c r="B1773" s="46" t="s">
        <v>2044</v>
      </c>
      <c r="C1773" s="46" t="s">
        <v>2235</v>
      </c>
      <c r="D1773" s="46" t="s">
        <v>2333</v>
      </c>
      <c r="E1773" s="47" t="s">
        <v>1130</v>
      </c>
      <c r="F1773" s="47" t="s">
        <v>1132</v>
      </c>
      <c r="G1773" s="47">
        <v>840910</v>
      </c>
      <c r="H1773" s="57">
        <v>513.80000000000007</v>
      </c>
      <c r="I1773" s="60">
        <f>IF(R1773="UP",VLOOKUP($I$1,Änderungen!$F$1:$G$4,2,FALSE),IF(OR(ISERROR(FIND("NOVOS",B1773)),ISERROR(FIND("Design ",B1773))),IF(OR(ISERROR(FIND("thanos EVO",B1773)),ISERROR(FIND("Design ",B1773))),0,96.55),19.35))</f>
        <v>0</v>
      </c>
      <c r="J1773" s="40"/>
      <c r="K1773" s="40" t="s">
        <v>1182</v>
      </c>
      <c r="L1773" s="29">
        <f>IF(K1773&lt;&gt;"",IFERROR(VLOOKUP(K1773,Rabattwerte_eintragen!$A$3:$C$24,3,FALSE),0),0)</f>
        <v>0</v>
      </c>
      <c r="M1773" s="58">
        <f>IF(H1773&lt;&gt;"",H1773*(1-L1773)+I1773*(1-VLOOKUP("A1",Rabattwerte_eintragen!$A$3:$C$26,3,FALSE)),"")</f>
        <v>513.80000000000007</v>
      </c>
      <c r="N1773" s="40"/>
      <c r="O1773" s="39" t="str">
        <f t="shared" si="31"/>
        <v>Artikel online anzeigen</v>
      </c>
      <c r="P1773" s="44"/>
      <c r="Q1773" s="49" t="s">
        <v>4127</v>
      </c>
      <c r="R1773" s="37"/>
      <c r="S1773" s="55"/>
      <c r="T1773" s="40" t="s">
        <v>1149</v>
      </c>
      <c r="U1773" s="63" t="s">
        <v>6011</v>
      </c>
    </row>
    <row r="1774" spans="1:21" x14ac:dyDescent="0.25">
      <c r="A1774" s="1">
        <v>11943</v>
      </c>
      <c r="B1774" s="46" t="s">
        <v>2045</v>
      </c>
      <c r="C1774" s="46" t="s">
        <v>2235</v>
      </c>
      <c r="D1774" s="46" t="s">
        <v>2333</v>
      </c>
      <c r="E1774" s="47" t="s">
        <v>1130</v>
      </c>
      <c r="F1774" s="47" t="s">
        <v>1132</v>
      </c>
      <c r="G1774" s="47">
        <v>840774</v>
      </c>
      <c r="H1774" s="57">
        <v>546.5</v>
      </c>
      <c r="I1774" s="60">
        <f>IF(R1774="UP",VLOOKUP($I$1,Änderungen!$F$1:$G$4,2,FALSE),IF(OR(ISERROR(FIND("NOVOS",B1774)),ISERROR(FIND("Design ",B1774))),IF(OR(ISERROR(FIND("thanos EVO",B1774)),ISERROR(FIND("Design ",B1774))),0,96.55),19.35))</f>
        <v>0</v>
      </c>
      <c r="J1774" s="40"/>
      <c r="K1774" s="40" t="s">
        <v>1182</v>
      </c>
      <c r="L1774" s="29">
        <f>IF(K1774&lt;&gt;"",IFERROR(VLOOKUP(K1774,Rabattwerte_eintragen!$A$3:$C$24,3,FALSE),0),0)</f>
        <v>0</v>
      </c>
      <c r="M1774" s="58">
        <f>IF(H1774&lt;&gt;"",H1774*(1-L1774)+I1774*(1-VLOOKUP("A1",Rabattwerte_eintragen!$A$3:$C$26,3,FALSE)),"")</f>
        <v>546.5</v>
      </c>
      <c r="N1774" s="40"/>
      <c r="O1774" s="39" t="str">
        <f t="shared" si="31"/>
        <v>Artikel online anzeigen</v>
      </c>
      <c r="P1774" s="44"/>
      <c r="Q1774" s="49" t="s">
        <v>4128</v>
      </c>
      <c r="R1774" s="37"/>
      <c r="S1774" s="55"/>
      <c r="T1774" s="40" t="s">
        <v>1149</v>
      </c>
      <c r="U1774" s="63" t="s">
        <v>6012</v>
      </c>
    </row>
    <row r="1775" spans="1:21" x14ac:dyDescent="0.25">
      <c r="A1775" s="1">
        <v>11944</v>
      </c>
      <c r="B1775" s="46" t="s">
        <v>2046</v>
      </c>
      <c r="C1775" s="46" t="s">
        <v>2235</v>
      </c>
      <c r="D1775" s="46" t="s">
        <v>2333</v>
      </c>
      <c r="E1775" s="47" t="s">
        <v>1130</v>
      </c>
      <c r="F1775" s="47" t="s">
        <v>1132</v>
      </c>
      <c r="G1775" s="47">
        <v>840859</v>
      </c>
      <c r="H1775" s="57">
        <v>546.5</v>
      </c>
      <c r="I1775" s="60">
        <f>IF(R1775="UP",VLOOKUP($I$1,Änderungen!$F$1:$G$4,2,FALSE),IF(OR(ISERROR(FIND("NOVOS",B1775)),ISERROR(FIND("Design ",B1775))),IF(OR(ISERROR(FIND("thanos EVO",B1775)),ISERROR(FIND("Design ",B1775))),0,96.55),19.35))</f>
        <v>0</v>
      </c>
      <c r="J1775" s="40"/>
      <c r="K1775" s="40" t="s">
        <v>1182</v>
      </c>
      <c r="L1775" s="29">
        <f>IF(K1775&lt;&gt;"",IFERROR(VLOOKUP(K1775,Rabattwerte_eintragen!$A$3:$C$24,3,FALSE),0),0)</f>
        <v>0</v>
      </c>
      <c r="M1775" s="58">
        <f>IF(H1775&lt;&gt;"",H1775*(1-L1775)+I1775*(1-VLOOKUP("A1",Rabattwerte_eintragen!$A$3:$C$26,3,FALSE)),"")</f>
        <v>546.5</v>
      </c>
      <c r="N1775" s="40"/>
      <c r="O1775" s="39" t="str">
        <f t="shared" si="31"/>
        <v>Artikel online anzeigen</v>
      </c>
      <c r="P1775" s="44"/>
      <c r="Q1775" s="49" t="s">
        <v>4129</v>
      </c>
      <c r="R1775" s="37"/>
      <c r="S1775" s="55"/>
      <c r="T1775" s="40" t="s">
        <v>1149</v>
      </c>
      <c r="U1775" s="63" t="s">
        <v>6013</v>
      </c>
    </row>
    <row r="1776" spans="1:21" x14ac:dyDescent="0.25">
      <c r="A1776" s="1">
        <v>11945</v>
      </c>
      <c r="B1776" s="46" t="s">
        <v>2047</v>
      </c>
      <c r="C1776" s="46" t="s">
        <v>2235</v>
      </c>
      <c r="D1776" s="46" t="s">
        <v>2333</v>
      </c>
      <c r="E1776" s="47" t="s">
        <v>1130</v>
      </c>
      <c r="F1776" s="47" t="s">
        <v>1132</v>
      </c>
      <c r="G1776" s="47">
        <v>840903</v>
      </c>
      <c r="H1776" s="57">
        <v>546.5</v>
      </c>
      <c r="I1776" s="60">
        <f>IF(R1776="UP",VLOOKUP($I$1,Änderungen!$F$1:$G$4,2,FALSE),IF(OR(ISERROR(FIND("NOVOS",B1776)),ISERROR(FIND("Design ",B1776))),IF(OR(ISERROR(FIND("thanos EVO",B1776)),ISERROR(FIND("Design ",B1776))),0,96.55),19.35))</f>
        <v>0</v>
      </c>
      <c r="J1776" s="40"/>
      <c r="K1776" s="40" t="s">
        <v>1182</v>
      </c>
      <c r="L1776" s="29">
        <f>IF(K1776&lt;&gt;"",IFERROR(VLOOKUP(K1776,Rabattwerte_eintragen!$A$3:$C$24,3,FALSE),0),0)</f>
        <v>0</v>
      </c>
      <c r="M1776" s="58">
        <f>IF(H1776&lt;&gt;"",H1776*(1-L1776)+I1776*(1-VLOOKUP("A1",Rabattwerte_eintragen!$A$3:$C$26,3,FALSE)),"")</f>
        <v>546.5</v>
      </c>
      <c r="N1776" s="40"/>
      <c r="O1776" s="39" t="str">
        <f t="shared" si="31"/>
        <v>Artikel online anzeigen</v>
      </c>
      <c r="P1776" s="44"/>
      <c r="Q1776" s="49" t="s">
        <v>4130</v>
      </c>
      <c r="R1776" s="37"/>
      <c r="S1776" s="55"/>
      <c r="T1776" s="40" t="s">
        <v>1149</v>
      </c>
      <c r="U1776" s="63" t="s">
        <v>6014</v>
      </c>
    </row>
    <row r="1777" spans="1:21" x14ac:dyDescent="0.25">
      <c r="A1777" s="1">
        <v>11946</v>
      </c>
      <c r="B1777" s="46" t="s">
        <v>2048</v>
      </c>
      <c r="C1777" s="46" t="s">
        <v>2235</v>
      </c>
      <c r="D1777" s="46" t="s">
        <v>2333</v>
      </c>
      <c r="E1777" s="47" t="s">
        <v>1130</v>
      </c>
      <c r="F1777" s="47" t="s">
        <v>1132</v>
      </c>
      <c r="G1777" s="47">
        <v>840941</v>
      </c>
      <c r="H1777" s="57">
        <v>546.5</v>
      </c>
      <c r="I1777" s="60">
        <f>IF(R1777="UP",VLOOKUP($I$1,Änderungen!$F$1:$G$4,2,FALSE),IF(OR(ISERROR(FIND("NOVOS",B1777)),ISERROR(FIND("Design ",B1777))),IF(OR(ISERROR(FIND("thanos EVO",B1777)),ISERROR(FIND("Design ",B1777))),0,96.55),19.35))</f>
        <v>0</v>
      </c>
      <c r="J1777" s="40"/>
      <c r="K1777" s="40" t="s">
        <v>1182</v>
      </c>
      <c r="L1777" s="29">
        <f>IF(K1777&lt;&gt;"",IFERROR(VLOOKUP(K1777,Rabattwerte_eintragen!$A$3:$C$24,3,FALSE),0),0)</f>
        <v>0</v>
      </c>
      <c r="M1777" s="58">
        <f>IF(H1777&lt;&gt;"",H1777*(1-L1777)+I1777*(1-VLOOKUP("A1",Rabattwerte_eintragen!$A$3:$C$26,3,FALSE)),"")</f>
        <v>546.5</v>
      </c>
      <c r="N1777" s="40"/>
      <c r="O1777" s="39" t="str">
        <f t="shared" si="31"/>
        <v>Artikel online anzeigen</v>
      </c>
      <c r="P1777" s="44"/>
      <c r="Q1777" s="49" t="s">
        <v>4131</v>
      </c>
      <c r="R1777" s="37"/>
      <c r="S1777" s="55"/>
      <c r="T1777" s="40" t="s">
        <v>1149</v>
      </c>
      <c r="U1777" s="63" t="s">
        <v>6015</v>
      </c>
    </row>
    <row r="1778" spans="1:21" x14ac:dyDescent="0.25">
      <c r="A1778" s="1">
        <v>11947</v>
      </c>
      <c r="B1778" s="46" t="s">
        <v>2049</v>
      </c>
      <c r="C1778" s="46" t="s">
        <v>2235</v>
      </c>
      <c r="D1778" s="46" t="s">
        <v>2333</v>
      </c>
      <c r="E1778" s="47" t="s">
        <v>1130</v>
      </c>
      <c r="F1778" s="47" t="s">
        <v>1132</v>
      </c>
      <c r="G1778" s="47">
        <v>840750</v>
      </c>
      <c r="H1778" s="57">
        <v>546.5</v>
      </c>
      <c r="I1778" s="60">
        <f>IF(R1778="UP",VLOOKUP($I$1,Änderungen!$F$1:$G$4,2,FALSE),IF(OR(ISERROR(FIND("NOVOS",B1778)),ISERROR(FIND("Design ",B1778))),IF(OR(ISERROR(FIND("thanos EVO",B1778)),ISERROR(FIND("Design ",B1778))),0,96.55),19.35))</f>
        <v>0</v>
      </c>
      <c r="J1778" s="40"/>
      <c r="K1778" s="40" t="s">
        <v>1182</v>
      </c>
      <c r="L1778" s="29">
        <f>IF(K1778&lt;&gt;"",IFERROR(VLOOKUP(K1778,Rabattwerte_eintragen!$A$3:$C$24,3,FALSE),0),0)</f>
        <v>0</v>
      </c>
      <c r="M1778" s="58">
        <f>IF(H1778&lt;&gt;"",H1778*(1-L1778)+I1778*(1-VLOOKUP("A1",Rabattwerte_eintragen!$A$3:$C$26,3,FALSE)),"")</f>
        <v>546.5</v>
      </c>
      <c r="N1778" s="40"/>
      <c r="O1778" s="39" t="str">
        <f t="shared" si="31"/>
        <v>Artikel online anzeigen</v>
      </c>
      <c r="P1778" s="44"/>
      <c r="Q1778" s="49" t="s">
        <v>4132</v>
      </c>
      <c r="R1778" s="37"/>
      <c r="S1778" s="55"/>
      <c r="T1778" s="40" t="s">
        <v>1149</v>
      </c>
      <c r="U1778" s="63" t="s">
        <v>6016</v>
      </c>
    </row>
    <row r="1779" spans="1:21" x14ac:dyDescent="0.25">
      <c r="A1779" s="1">
        <v>11952</v>
      </c>
      <c r="B1779" s="46" t="s">
        <v>2050</v>
      </c>
      <c r="C1779" s="46" t="s">
        <v>2235</v>
      </c>
      <c r="D1779" s="46" t="s">
        <v>2333</v>
      </c>
      <c r="E1779" s="47" t="s">
        <v>1130</v>
      </c>
      <c r="F1779" s="47" t="s">
        <v>1132</v>
      </c>
      <c r="G1779" s="47">
        <v>840828</v>
      </c>
      <c r="H1779" s="57">
        <v>546.5</v>
      </c>
      <c r="I1779" s="60">
        <f>IF(R1779="UP",VLOOKUP($I$1,Änderungen!$F$1:$G$4,2,FALSE),IF(OR(ISERROR(FIND("NOVOS",B1779)),ISERROR(FIND("Design ",B1779))),IF(OR(ISERROR(FIND("thanos EVO",B1779)),ISERROR(FIND("Design ",B1779))),0,96.55),19.35))</f>
        <v>0</v>
      </c>
      <c r="J1779" s="40"/>
      <c r="K1779" s="40" t="s">
        <v>1182</v>
      </c>
      <c r="L1779" s="29">
        <f>IF(K1779&lt;&gt;"",IFERROR(VLOOKUP(K1779,Rabattwerte_eintragen!$A$3:$C$24,3,FALSE),0),0)</f>
        <v>0</v>
      </c>
      <c r="M1779" s="58">
        <f>IF(H1779&lt;&gt;"",H1779*(1-L1779)+I1779*(1-VLOOKUP("A1",Rabattwerte_eintragen!$A$3:$C$26,3,FALSE)),"")</f>
        <v>546.5</v>
      </c>
      <c r="N1779" s="40"/>
      <c r="O1779" s="39" t="str">
        <f t="shared" si="31"/>
        <v>Artikel online anzeigen</v>
      </c>
      <c r="P1779" s="44"/>
      <c r="Q1779" s="49" t="s">
        <v>4133</v>
      </c>
      <c r="R1779" s="37"/>
      <c r="S1779" s="55"/>
      <c r="T1779" s="40" t="s">
        <v>1149</v>
      </c>
      <c r="U1779" s="63" t="s">
        <v>6017</v>
      </c>
    </row>
    <row r="1780" spans="1:21" x14ac:dyDescent="0.25">
      <c r="A1780" s="1">
        <v>11948</v>
      </c>
      <c r="B1780" s="46" t="s">
        <v>2051</v>
      </c>
      <c r="C1780" s="46" t="s">
        <v>2235</v>
      </c>
      <c r="D1780" s="46" t="s">
        <v>2333</v>
      </c>
      <c r="E1780" s="47" t="s">
        <v>1130</v>
      </c>
      <c r="F1780" s="47" t="s">
        <v>1132</v>
      </c>
      <c r="G1780" s="47">
        <v>840880</v>
      </c>
      <c r="H1780" s="57">
        <v>546.5</v>
      </c>
      <c r="I1780" s="60">
        <f>IF(R1780="UP",VLOOKUP($I$1,Änderungen!$F$1:$G$4,2,FALSE),IF(OR(ISERROR(FIND("NOVOS",B1780)),ISERROR(FIND("Design ",B1780))),IF(OR(ISERROR(FIND("thanos EVO",B1780)),ISERROR(FIND("Design ",B1780))),0,96.55),19.35))</f>
        <v>0</v>
      </c>
      <c r="J1780" s="40"/>
      <c r="K1780" s="40" t="s">
        <v>1182</v>
      </c>
      <c r="L1780" s="29">
        <f>IF(K1780&lt;&gt;"",IFERROR(VLOOKUP(K1780,Rabattwerte_eintragen!$A$3:$C$24,3,FALSE),0),0)</f>
        <v>0</v>
      </c>
      <c r="M1780" s="58">
        <f>IF(H1780&lt;&gt;"",H1780*(1-L1780)+I1780*(1-VLOOKUP("A1",Rabattwerte_eintragen!$A$3:$C$26,3,FALSE)),"")</f>
        <v>546.5</v>
      </c>
      <c r="N1780" s="40"/>
      <c r="O1780" s="39" t="str">
        <f t="shared" si="31"/>
        <v>Artikel online anzeigen</v>
      </c>
      <c r="P1780" s="44"/>
      <c r="Q1780" s="49" t="s">
        <v>4134</v>
      </c>
      <c r="R1780" s="37"/>
      <c r="S1780" s="55"/>
      <c r="T1780" s="40" t="s">
        <v>1149</v>
      </c>
      <c r="U1780" s="63" t="s">
        <v>6018</v>
      </c>
    </row>
    <row r="1781" spans="1:21" x14ac:dyDescent="0.25">
      <c r="A1781" s="1">
        <v>11949</v>
      </c>
      <c r="B1781" s="46" t="s">
        <v>2052</v>
      </c>
      <c r="C1781" s="46" t="s">
        <v>2235</v>
      </c>
      <c r="D1781" s="46" t="s">
        <v>2333</v>
      </c>
      <c r="E1781" s="47" t="s">
        <v>1130</v>
      </c>
      <c r="F1781" s="47" t="s">
        <v>1132</v>
      </c>
      <c r="G1781" s="47">
        <v>840927</v>
      </c>
      <c r="H1781" s="57">
        <v>546.5</v>
      </c>
      <c r="I1781" s="60">
        <f>IF(R1781="UP",VLOOKUP($I$1,Änderungen!$F$1:$G$4,2,FALSE),IF(OR(ISERROR(FIND("NOVOS",B1781)),ISERROR(FIND("Design ",B1781))),IF(OR(ISERROR(FIND("thanos EVO",B1781)),ISERROR(FIND("Design ",B1781))),0,96.55),19.35))</f>
        <v>0</v>
      </c>
      <c r="J1781" s="40"/>
      <c r="K1781" s="40" t="s">
        <v>1182</v>
      </c>
      <c r="L1781" s="29">
        <f>IF(K1781&lt;&gt;"",IFERROR(VLOOKUP(K1781,Rabattwerte_eintragen!$A$3:$C$24,3,FALSE),0),0)</f>
        <v>0</v>
      </c>
      <c r="M1781" s="58">
        <f>IF(H1781&lt;&gt;"",H1781*(1-L1781)+I1781*(1-VLOOKUP("A1",Rabattwerte_eintragen!$A$3:$C$26,3,FALSE)),"")</f>
        <v>546.5</v>
      </c>
      <c r="N1781" s="40"/>
      <c r="O1781" s="39" t="str">
        <f t="shared" si="31"/>
        <v>Artikel online anzeigen</v>
      </c>
      <c r="P1781" s="44"/>
      <c r="Q1781" s="49" t="s">
        <v>4135</v>
      </c>
      <c r="R1781" s="37"/>
      <c r="S1781" s="55"/>
      <c r="T1781" s="40" t="s">
        <v>1149</v>
      </c>
      <c r="U1781" s="63" t="s">
        <v>6019</v>
      </c>
    </row>
    <row r="1782" spans="1:21" x14ac:dyDescent="0.25">
      <c r="A1782" s="1">
        <v>12173</v>
      </c>
      <c r="B1782" s="46" t="s">
        <v>2053</v>
      </c>
      <c r="C1782" s="46" t="s">
        <v>2236</v>
      </c>
      <c r="D1782" s="46" t="s">
        <v>2334</v>
      </c>
      <c r="E1782" s="47" t="s">
        <v>1130</v>
      </c>
      <c r="F1782" s="47" t="s">
        <v>1132</v>
      </c>
      <c r="G1782" s="47">
        <v>833677</v>
      </c>
      <c r="H1782" s="57">
        <v>350.4</v>
      </c>
      <c r="I1782" s="60">
        <f>IF(R1782="UP",VLOOKUP($I$1,Änderungen!$F$1:$G$4,2,FALSE),IF(OR(ISERROR(FIND("NOVOS",B1782)),ISERROR(FIND("Design ",B1782))),IF(OR(ISERROR(FIND("thanos EVO",B1782)),ISERROR(FIND("Design ",B1782))),0,96.55),19.35))</f>
        <v>0</v>
      </c>
      <c r="J1782" s="40"/>
      <c r="K1782" s="40" t="s">
        <v>1189</v>
      </c>
      <c r="L1782" s="29">
        <f>IF(K1782&lt;&gt;"",IFERROR(VLOOKUP(K1782,Rabattwerte_eintragen!$A$3:$C$24,3,FALSE),0),0)</f>
        <v>0</v>
      </c>
      <c r="M1782" s="58">
        <f>IF(H1782&lt;&gt;"",H1782*(1-L1782)+I1782*(1-VLOOKUP("A1",Rabattwerte_eintragen!$A$3:$C$26,3,FALSE)),"")</f>
        <v>350.4</v>
      </c>
      <c r="N1782" s="40"/>
      <c r="O1782" s="39" t="str">
        <f t="shared" si="31"/>
        <v>Artikel online anzeigen</v>
      </c>
      <c r="P1782" s="44"/>
      <c r="Q1782" s="49" t="s">
        <v>4136</v>
      </c>
      <c r="R1782" s="37"/>
      <c r="S1782" s="55"/>
      <c r="T1782" s="40" t="s">
        <v>1144</v>
      </c>
      <c r="U1782" s="63" t="s">
        <v>6020</v>
      </c>
    </row>
    <row r="1783" spans="1:21" x14ac:dyDescent="0.25">
      <c r="A1783" s="1">
        <v>12174</v>
      </c>
      <c r="B1783" s="46" t="s">
        <v>2054</v>
      </c>
      <c r="C1783" s="46" t="s">
        <v>2236</v>
      </c>
      <c r="D1783" s="46" t="s">
        <v>2334</v>
      </c>
      <c r="E1783" s="47" t="s">
        <v>1130</v>
      </c>
      <c r="F1783" s="47" t="s">
        <v>1132</v>
      </c>
      <c r="G1783" s="47">
        <v>833684</v>
      </c>
      <c r="H1783" s="57">
        <v>350.4</v>
      </c>
      <c r="I1783" s="60">
        <f>IF(R1783="UP",VLOOKUP($I$1,Änderungen!$F$1:$G$4,2,FALSE),IF(OR(ISERROR(FIND("NOVOS",B1783)),ISERROR(FIND("Design ",B1783))),IF(OR(ISERROR(FIND("thanos EVO",B1783)),ISERROR(FIND("Design ",B1783))),0,96.55),19.35))</f>
        <v>0</v>
      </c>
      <c r="J1783" s="40"/>
      <c r="K1783" s="40" t="s">
        <v>1189</v>
      </c>
      <c r="L1783" s="29">
        <f>IF(K1783&lt;&gt;"",IFERROR(VLOOKUP(K1783,Rabattwerte_eintragen!$A$3:$C$24,3,FALSE),0),0)</f>
        <v>0</v>
      </c>
      <c r="M1783" s="58">
        <f>IF(H1783&lt;&gt;"",H1783*(1-L1783)+I1783*(1-VLOOKUP("A1",Rabattwerte_eintragen!$A$3:$C$26,3,FALSE)),"")</f>
        <v>350.4</v>
      </c>
      <c r="N1783" s="40"/>
      <c r="O1783" s="39" t="str">
        <f t="shared" si="31"/>
        <v>Artikel online anzeigen</v>
      </c>
      <c r="P1783" s="44"/>
      <c r="Q1783" s="49" t="s">
        <v>4137</v>
      </c>
      <c r="R1783" s="37"/>
      <c r="S1783" s="55"/>
      <c r="T1783" s="40" t="s">
        <v>1144</v>
      </c>
      <c r="U1783" s="63" t="s">
        <v>6021</v>
      </c>
    </row>
    <row r="1784" spans="1:21" x14ac:dyDescent="0.25">
      <c r="A1784" s="1">
        <v>8379</v>
      </c>
      <c r="B1784" s="46" t="s">
        <v>56</v>
      </c>
      <c r="C1784" s="46" t="s">
        <v>2237</v>
      </c>
      <c r="D1784" s="46" t="s">
        <v>56</v>
      </c>
      <c r="E1784" s="47" t="s">
        <v>2251</v>
      </c>
      <c r="F1784" s="47" t="s">
        <v>1133</v>
      </c>
      <c r="G1784" s="47">
        <v>657372</v>
      </c>
      <c r="H1784" s="57">
        <v>432</v>
      </c>
      <c r="I1784" s="60">
        <f>IF(R1784="UP",VLOOKUP($I$1,Änderungen!$F$1:$G$4,2,FALSE),IF(OR(ISERROR(FIND("NOVOS",B1784)),ISERROR(FIND("Design ",B1784))),IF(OR(ISERROR(FIND("thanos EVO",B1784)),ISERROR(FIND("Design ",B1784))),0,96.55),19.35))</f>
        <v>0</v>
      </c>
      <c r="J1784" s="40" t="s">
        <v>1019</v>
      </c>
      <c r="K1784" s="40" t="s">
        <v>1177</v>
      </c>
      <c r="L1784" s="29">
        <f>IF(K1784&lt;&gt;"",IFERROR(VLOOKUP(K1784,Rabattwerte_eintragen!$A$3:$C$24,3,FALSE),0),0)</f>
        <v>0</v>
      </c>
      <c r="M1784" s="58">
        <f>IF(H1784&lt;&gt;"",H1784*(1-L1784)+I1784*(1-VLOOKUP("A1",Rabattwerte_eintragen!$A$3:$C$26,3,FALSE)),"")</f>
        <v>432</v>
      </c>
      <c r="N1784" s="40"/>
      <c r="O1784" s="39" t="str">
        <f t="shared" si="31"/>
        <v>Artikel online anzeigen</v>
      </c>
      <c r="P1784" s="44"/>
      <c r="Q1784" s="49" t="s">
        <v>4138</v>
      </c>
      <c r="R1784" s="37"/>
      <c r="S1784" s="55"/>
      <c r="T1784" s="40" t="s">
        <v>1144</v>
      </c>
      <c r="U1784" s="63" t="s">
        <v>6022</v>
      </c>
    </row>
    <row r="1785" spans="1:21" x14ac:dyDescent="0.25">
      <c r="A1785" s="1">
        <v>8382</v>
      </c>
      <c r="B1785" s="46" t="s">
        <v>57</v>
      </c>
      <c r="C1785" s="46" t="s">
        <v>2237</v>
      </c>
      <c r="D1785" s="46" t="s">
        <v>57</v>
      </c>
      <c r="E1785" s="47" t="s">
        <v>2251</v>
      </c>
      <c r="F1785" s="47" t="s">
        <v>1133</v>
      </c>
      <c r="G1785" s="47">
        <v>657396</v>
      </c>
      <c r="H1785" s="57">
        <v>432</v>
      </c>
      <c r="I1785" s="60">
        <f>IF(R1785="UP",VLOOKUP($I$1,Änderungen!$F$1:$G$4,2,FALSE),IF(OR(ISERROR(FIND("NOVOS",B1785)),ISERROR(FIND("Design ",B1785))),IF(OR(ISERROR(FIND("thanos EVO",B1785)),ISERROR(FIND("Design ",B1785))),0,96.55),19.35))</f>
        <v>0</v>
      </c>
      <c r="J1785" s="40" t="s">
        <v>1019</v>
      </c>
      <c r="K1785" s="40" t="s">
        <v>1177</v>
      </c>
      <c r="L1785" s="29">
        <f>IF(K1785&lt;&gt;"",IFERROR(VLOOKUP(K1785,Rabattwerte_eintragen!$A$3:$C$24,3,FALSE),0),0)</f>
        <v>0</v>
      </c>
      <c r="M1785" s="58">
        <f>IF(H1785&lt;&gt;"",H1785*(1-L1785)+I1785*(1-VLOOKUP("A1",Rabattwerte_eintragen!$A$3:$C$26,3,FALSE)),"")</f>
        <v>432</v>
      </c>
      <c r="N1785" s="40"/>
      <c r="O1785" s="39" t="str">
        <f t="shared" si="31"/>
        <v>Artikel online anzeigen</v>
      </c>
      <c r="P1785" s="44"/>
      <c r="Q1785" s="49" t="s">
        <v>4139</v>
      </c>
      <c r="R1785" s="37"/>
      <c r="S1785" s="55"/>
      <c r="T1785" s="40" t="s">
        <v>1144</v>
      </c>
      <c r="U1785" s="63" t="s">
        <v>6023</v>
      </c>
    </row>
    <row r="1786" spans="1:21" x14ac:dyDescent="0.25">
      <c r="A1786" s="1">
        <v>11890</v>
      </c>
      <c r="B1786" s="46" t="s">
        <v>2055</v>
      </c>
      <c r="C1786" s="46" t="s">
        <v>2237</v>
      </c>
      <c r="D1786" s="46" t="s">
        <v>2335</v>
      </c>
      <c r="E1786" s="47" t="s">
        <v>2251</v>
      </c>
      <c r="F1786" s="47" t="s">
        <v>1133</v>
      </c>
      <c r="G1786" s="47">
        <v>817509</v>
      </c>
      <c r="H1786" s="57">
        <v>909.4</v>
      </c>
      <c r="I1786" s="60">
        <f>IF(R1786="UP",VLOOKUP($I$1,Änderungen!$F$1:$G$4,2,FALSE),IF(OR(ISERROR(FIND("NOVOS",B1786)),ISERROR(FIND("Design ",B1786))),IF(OR(ISERROR(FIND("thanos EVO",B1786)),ISERROR(FIND("Design ",B1786))),0,96.55),19.35))</f>
        <v>0</v>
      </c>
      <c r="J1786" s="40"/>
      <c r="K1786" s="40" t="s">
        <v>1176</v>
      </c>
      <c r="L1786" s="29">
        <f>IF(K1786&lt;&gt;"",IFERROR(VLOOKUP(K1786,Rabattwerte_eintragen!$A$3:$C$24,3,FALSE),0),0)</f>
        <v>0</v>
      </c>
      <c r="M1786" s="58">
        <f>IF(H1786&lt;&gt;"",H1786*(1-L1786)+I1786*(1-VLOOKUP("A1",Rabattwerte_eintragen!$A$3:$C$26,3,FALSE)),"")</f>
        <v>909.4</v>
      </c>
      <c r="N1786" s="40"/>
      <c r="O1786" s="39" t="str">
        <f t="shared" si="31"/>
        <v>Artikel online anzeigen</v>
      </c>
      <c r="P1786" s="44"/>
      <c r="Q1786" s="49" t="s">
        <v>4140</v>
      </c>
      <c r="R1786" s="37"/>
      <c r="S1786" s="55"/>
      <c r="T1786" s="40" t="s">
        <v>1144</v>
      </c>
      <c r="U1786" s="63" t="s">
        <v>6024</v>
      </c>
    </row>
    <row r="1787" spans="1:21" x14ac:dyDescent="0.25">
      <c r="A1787" s="1">
        <v>11796</v>
      </c>
      <c r="B1787" s="46" t="s">
        <v>1159</v>
      </c>
      <c r="C1787" s="46" t="s">
        <v>2237</v>
      </c>
      <c r="D1787" s="46" t="s">
        <v>2335</v>
      </c>
      <c r="E1787" s="47" t="s">
        <v>2251</v>
      </c>
      <c r="F1787" s="47" t="s">
        <v>1133</v>
      </c>
      <c r="G1787" s="47">
        <v>804462</v>
      </c>
      <c r="H1787" s="57">
        <v>819.7</v>
      </c>
      <c r="I1787" s="60">
        <f>IF(R1787="UP",VLOOKUP($I$1,Änderungen!$F$1:$G$4,2,FALSE),IF(OR(ISERROR(FIND("NOVOS",B1787)),ISERROR(FIND("Design ",B1787))),IF(OR(ISERROR(FIND("thanos EVO",B1787)),ISERROR(FIND("Design ",B1787))),0,96.55),19.35))</f>
        <v>0</v>
      </c>
      <c r="J1787" s="40" t="s">
        <v>1019</v>
      </c>
      <c r="K1787" s="40" t="s">
        <v>1176</v>
      </c>
      <c r="L1787" s="29">
        <f>IF(K1787&lt;&gt;"",IFERROR(VLOOKUP(K1787,Rabattwerte_eintragen!$A$3:$C$24,3,FALSE),0),0)</f>
        <v>0</v>
      </c>
      <c r="M1787" s="58">
        <f>IF(H1787&lt;&gt;"",H1787*(1-L1787)+I1787*(1-VLOOKUP("A1",Rabattwerte_eintragen!$A$3:$C$26,3,FALSE)),"")</f>
        <v>819.7</v>
      </c>
      <c r="N1787" s="40"/>
      <c r="O1787" s="39" t="str">
        <f t="shared" si="31"/>
        <v>Artikel online anzeigen</v>
      </c>
      <c r="P1787" s="44"/>
      <c r="Q1787" s="49" t="s">
        <v>4141</v>
      </c>
      <c r="R1787" s="37"/>
      <c r="S1787" s="55"/>
      <c r="T1787" s="40" t="s">
        <v>1144</v>
      </c>
      <c r="U1787" s="63" t="s">
        <v>6025</v>
      </c>
    </row>
    <row r="1788" spans="1:21" x14ac:dyDescent="0.25">
      <c r="A1788" s="1">
        <v>8397</v>
      </c>
      <c r="B1788" s="46" t="s">
        <v>58</v>
      </c>
      <c r="C1788" s="46" t="s">
        <v>2237</v>
      </c>
      <c r="D1788" s="46" t="s">
        <v>58</v>
      </c>
      <c r="E1788" s="47" t="s">
        <v>2251</v>
      </c>
      <c r="F1788" s="47" t="s">
        <v>1133</v>
      </c>
      <c r="G1788" s="47">
        <v>396431</v>
      </c>
      <c r="H1788" s="57">
        <v>469.4</v>
      </c>
      <c r="I1788" s="60">
        <f>IF(R1788="UP",VLOOKUP($I$1,Änderungen!$F$1:$G$4,2,FALSE),IF(OR(ISERROR(FIND("NOVOS",B1788)),ISERROR(FIND("Design ",B1788))),IF(OR(ISERROR(FIND("thanos EVO",B1788)),ISERROR(FIND("Design ",B1788))),0,96.55),19.35))</f>
        <v>0</v>
      </c>
      <c r="J1788" s="40"/>
      <c r="K1788" s="40" t="s">
        <v>1176</v>
      </c>
      <c r="L1788" s="29">
        <f>IF(K1788&lt;&gt;"",IFERROR(VLOOKUP(K1788,Rabattwerte_eintragen!$A$3:$C$24,3,FALSE),0),0)</f>
        <v>0</v>
      </c>
      <c r="M1788" s="58">
        <f>IF(H1788&lt;&gt;"",H1788*(1-L1788)+I1788*(1-VLOOKUP("A1",Rabattwerte_eintragen!$A$3:$C$26,3,FALSE)),"")</f>
        <v>469.4</v>
      </c>
      <c r="N1788" s="40"/>
      <c r="O1788" s="39" t="str">
        <f t="shared" si="31"/>
        <v>Artikel online anzeigen</v>
      </c>
      <c r="P1788" s="44"/>
      <c r="Q1788" s="49" t="s">
        <v>4142</v>
      </c>
      <c r="R1788" s="37"/>
      <c r="S1788" s="55"/>
      <c r="T1788" s="40" t="s">
        <v>1144</v>
      </c>
      <c r="U1788" s="63" t="s">
        <v>6026</v>
      </c>
    </row>
    <row r="1789" spans="1:21" x14ac:dyDescent="0.25">
      <c r="A1789" s="1">
        <v>8401</v>
      </c>
      <c r="B1789" s="46" t="s">
        <v>59</v>
      </c>
      <c r="C1789" s="46" t="s">
        <v>2237</v>
      </c>
      <c r="D1789" s="46" t="s">
        <v>59</v>
      </c>
      <c r="E1789" s="47" t="s">
        <v>2251</v>
      </c>
      <c r="F1789" s="47" t="s">
        <v>1133</v>
      </c>
      <c r="G1789" s="47">
        <v>669320</v>
      </c>
      <c r="H1789" s="57">
        <v>705.1</v>
      </c>
      <c r="I1789" s="60">
        <f>IF(R1789="UP",VLOOKUP($I$1,Änderungen!$F$1:$G$4,2,FALSE),IF(OR(ISERROR(FIND("NOVOS",B1789)),ISERROR(FIND("Design ",B1789))),IF(OR(ISERROR(FIND("thanos EVO",B1789)),ISERROR(FIND("Design ",B1789))),0,96.55),19.35))</f>
        <v>0</v>
      </c>
      <c r="J1789" s="40"/>
      <c r="K1789" s="40" t="s">
        <v>1176</v>
      </c>
      <c r="L1789" s="29">
        <f>IF(K1789&lt;&gt;"",IFERROR(VLOOKUP(K1789,Rabattwerte_eintragen!$A$3:$C$24,3,FALSE),0),0)</f>
        <v>0</v>
      </c>
      <c r="M1789" s="58">
        <f>IF(H1789&lt;&gt;"",H1789*(1-L1789)+I1789*(1-VLOOKUP("A1",Rabattwerte_eintragen!$A$3:$C$26,3,FALSE)),"")</f>
        <v>705.1</v>
      </c>
      <c r="N1789" s="40"/>
      <c r="O1789" s="39" t="str">
        <f t="shared" si="31"/>
        <v>Artikel online anzeigen</v>
      </c>
      <c r="P1789" s="44"/>
      <c r="Q1789" s="49" t="s">
        <v>4143</v>
      </c>
      <c r="R1789" s="37"/>
      <c r="S1789" s="55"/>
      <c r="T1789" s="40" t="s">
        <v>1144</v>
      </c>
      <c r="U1789" s="63" t="s">
        <v>6027</v>
      </c>
    </row>
    <row r="1790" spans="1:21" x14ac:dyDescent="0.25">
      <c r="A1790" s="1">
        <v>8410</v>
      </c>
      <c r="B1790" s="46" t="s">
        <v>60</v>
      </c>
      <c r="C1790" s="46" t="s">
        <v>2237</v>
      </c>
      <c r="D1790" s="46" t="s">
        <v>60</v>
      </c>
      <c r="E1790" s="47" t="s">
        <v>2251</v>
      </c>
      <c r="F1790" s="47" t="s">
        <v>1133</v>
      </c>
      <c r="G1790" s="47">
        <v>698948</v>
      </c>
      <c r="H1790" s="57">
        <v>661.1</v>
      </c>
      <c r="I1790" s="60">
        <f>IF(R1790="UP",VLOOKUP($I$1,Änderungen!$F$1:$G$4,2,FALSE),IF(OR(ISERROR(FIND("NOVOS",B1790)),ISERROR(FIND("Design ",B1790))),IF(OR(ISERROR(FIND("thanos EVO",B1790)),ISERROR(FIND("Design ",B1790))),0,96.55),19.35))</f>
        <v>0</v>
      </c>
      <c r="J1790" s="40" t="s">
        <v>1019</v>
      </c>
      <c r="K1790" s="40" t="s">
        <v>1176</v>
      </c>
      <c r="L1790" s="29">
        <f>IF(K1790&lt;&gt;"",IFERROR(VLOOKUP(K1790,Rabattwerte_eintragen!$A$3:$C$24,3,FALSE),0),0)</f>
        <v>0</v>
      </c>
      <c r="M1790" s="58">
        <f>IF(H1790&lt;&gt;"",H1790*(1-L1790)+I1790*(1-VLOOKUP("A1",Rabattwerte_eintragen!$A$3:$C$26,3,FALSE)),"")</f>
        <v>661.1</v>
      </c>
      <c r="N1790" s="40"/>
      <c r="O1790" s="39" t="str">
        <f t="shared" si="31"/>
        <v>Artikel online anzeigen</v>
      </c>
      <c r="P1790" s="44"/>
      <c r="Q1790" s="49" t="s">
        <v>4144</v>
      </c>
      <c r="R1790" s="37"/>
      <c r="S1790" s="55"/>
      <c r="T1790" s="40" t="s">
        <v>1144</v>
      </c>
      <c r="U1790" s="63" t="s">
        <v>6028</v>
      </c>
    </row>
    <row r="1791" spans="1:21" x14ac:dyDescent="0.25">
      <c r="A1791" s="1">
        <v>12162</v>
      </c>
      <c r="B1791" s="46" t="s">
        <v>2056</v>
      </c>
      <c r="C1791" s="46" t="s">
        <v>2237</v>
      </c>
      <c r="D1791" s="46" t="s">
        <v>2336</v>
      </c>
      <c r="E1791" s="47" t="s">
        <v>2251</v>
      </c>
      <c r="F1791" s="47" t="s">
        <v>1133</v>
      </c>
      <c r="G1791" s="47">
        <v>827898</v>
      </c>
      <c r="H1791" s="57">
        <v>413.45</v>
      </c>
      <c r="I1791" s="60">
        <f>IF(R1791="UP",VLOOKUP($I$1,Änderungen!$F$1:$G$4,2,FALSE),IF(OR(ISERROR(FIND("NOVOS",B1791)),ISERROR(FIND("Design ",B1791))),IF(OR(ISERROR(FIND("thanos EVO",B1791)),ISERROR(FIND("Design ",B1791))),0,96.55),19.35))</f>
        <v>0</v>
      </c>
      <c r="J1791" s="40" t="s">
        <v>1019</v>
      </c>
      <c r="K1791" s="40" t="s">
        <v>1189</v>
      </c>
      <c r="L1791" s="29">
        <f>IF(K1791&lt;&gt;"",IFERROR(VLOOKUP(K1791,Rabattwerte_eintragen!$A$3:$C$24,3,FALSE),0),0)</f>
        <v>0</v>
      </c>
      <c r="M1791" s="58">
        <f>IF(H1791&lt;&gt;"",H1791*(1-L1791)+I1791*(1-VLOOKUP("A1",Rabattwerte_eintragen!$A$3:$C$26,3,FALSE)),"")</f>
        <v>413.45</v>
      </c>
      <c r="N1791" s="40"/>
      <c r="O1791" s="39" t="str">
        <f t="shared" si="31"/>
        <v>Artikel online anzeigen</v>
      </c>
      <c r="P1791" s="44"/>
      <c r="Q1791" s="49" t="s">
        <v>4145</v>
      </c>
      <c r="R1791" s="37"/>
      <c r="S1791" s="55"/>
      <c r="T1791" s="40" t="s">
        <v>1144</v>
      </c>
      <c r="U1791" s="63" t="s">
        <v>6029</v>
      </c>
    </row>
    <row r="1792" spans="1:21" x14ac:dyDescent="0.25">
      <c r="A1792" s="1">
        <v>12164</v>
      </c>
      <c r="B1792" s="46" t="s">
        <v>2057</v>
      </c>
      <c r="C1792" s="46" t="s">
        <v>2237</v>
      </c>
      <c r="D1792" s="46" t="s">
        <v>2336</v>
      </c>
      <c r="E1792" s="47" t="s">
        <v>2251</v>
      </c>
      <c r="F1792" s="47" t="s">
        <v>1133</v>
      </c>
      <c r="G1792" s="47">
        <v>832359</v>
      </c>
      <c r="H1792" s="57">
        <v>315.7</v>
      </c>
      <c r="I1792" s="60">
        <f>IF(R1792="UP",VLOOKUP($I$1,Änderungen!$F$1:$G$4,2,FALSE),IF(OR(ISERROR(FIND("NOVOS",B1792)),ISERROR(FIND("Design ",B1792))),IF(OR(ISERROR(FIND("thanos EVO",B1792)),ISERROR(FIND("Design ",B1792))),0,96.55),19.35))</f>
        <v>0</v>
      </c>
      <c r="J1792" s="40"/>
      <c r="K1792" s="40" t="s">
        <v>1189</v>
      </c>
      <c r="L1792" s="29">
        <f>IF(K1792&lt;&gt;"",IFERROR(VLOOKUP(K1792,Rabattwerte_eintragen!$A$3:$C$24,3,FALSE),0),0)</f>
        <v>0</v>
      </c>
      <c r="M1792" s="58">
        <f>IF(H1792&lt;&gt;"",H1792*(1-L1792)+I1792*(1-VLOOKUP("A1",Rabattwerte_eintragen!$A$3:$C$26,3,FALSE)),"")</f>
        <v>315.7</v>
      </c>
      <c r="N1792" s="40"/>
      <c r="O1792" s="39" t="str">
        <f t="shared" si="31"/>
        <v>Artikel online anzeigen</v>
      </c>
      <c r="P1792" s="44"/>
      <c r="Q1792" s="49" t="s">
        <v>4146</v>
      </c>
      <c r="R1792" s="37"/>
      <c r="S1792" s="55"/>
      <c r="T1792" s="40" t="s">
        <v>1144</v>
      </c>
      <c r="U1792" s="63" t="s">
        <v>6030</v>
      </c>
    </row>
    <row r="1793" spans="1:21" x14ac:dyDescent="0.25">
      <c r="A1793" s="1">
        <v>10661</v>
      </c>
      <c r="B1793" s="46" t="s">
        <v>1058</v>
      </c>
      <c r="C1793" s="46" t="s">
        <v>2237</v>
      </c>
      <c r="D1793" s="46" t="s">
        <v>1058</v>
      </c>
      <c r="E1793" s="47" t="s">
        <v>2251</v>
      </c>
      <c r="F1793" s="47" t="s">
        <v>1133</v>
      </c>
      <c r="G1793" s="47">
        <v>806619</v>
      </c>
      <c r="H1793" s="57">
        <v>1342.75</v>
      </c>
      <c r="I1793" s="60">
        <f>IF(R1793="UP",VLOOKUP($I$1,Änderungen!$F$1:$G$4,2,FALSE),IF(OR(ISERROR(FIND("NOVOS",B1793)),ISERROR(FIND("Design ",B1793))),IF(OR(ISERROR(FIND("thanos EVO",B1793)),ISERROR(FIND("Design ",B1793))),0,96.55),19.35))</f>
        <v>0</v>
      </c>
      <c r="J1793" s="40"/>
      <c r="K1793" s="40" t="s">
        <v>1189</v>
      </c>
      <c r="L1793" s="29">
        <f>IF(K1793&lt;&gt;"",IFERROR(VLOOKUP(K1793,Rabattwerte_eintragen!$A$3:$C$24,3,FALSE),0),0)</f>
        <v>0</v>
      </c>
      <c r="M1793" s="58">
        <f>IF(H1793&lt;&gt;"",H1793*(1-L1793)+I1793*(1-VLOOKUP("A1",Rabattwerte_eintragen!$A$3:$C$26,3,FALSE)),"")</f>
        <v>1342.75</v>
      </c>
      <c r="N1793" s="40"/>
      <c r="O1793" s="39" t="str">
        <f t="shared" si="31"/>
        <v>Artikel online anzeigen</v>
      </c>
      <c r="P1793" s="44"/>
      <c r="Q1793" s="49" t="s">
        <v>4147</v>
      </c>
      <c r="R1793" s="37"/>
      <c r="S1793" s="55"/>
      <c r="T1793" s="40" t="s">
        <v>1144</v>
      </c>
      <c r="U1793" s="63" t="s">
        <v>4801</v>
      </c>
    </row>
    <row r="1794" spans="1:21" x14ac:dyDescent="0.25">
      <c r="A1794" s="1">
        <v>11570</v>
      </c>
      <c r="B1794" s="46" t="s">
        <v>1101</v>
      </c>
      <c r="C1794" s="46" t="s">
        <v>2238</v>
      </c>
      <c r="D1794" s="46" t="s">
        <v>1101</v>
      </c>
      <c r="E1794" s="47" t="s">
        <v>2251</v>
      </c>
      <c r="F1794" s="47" t="s">
        <v>2252</v>
      </c>
      <c r="G1794" s="47">
        <v>809160</v>
      </c>
      <c r="H1794" s="57">
        <v>1127</v>
      </c>
      <c r="I1794" s="60">
        <f>IF(R1794="UP",VLOOKUP($I$1,Änderungen!$F$1:$G$4,2,FALSE),IF(OR(ISERROR(FIND("NOVOS",B1794)),ISERROR(FIND("Design ",B1794))),IF(OR(ISERROR(FIND("thanos EVO",B1794)),ISERROR(FIND("Design ",B1794))),0,96.55),19.35))</f>
        <v>0</v>
      </c>
      <c r="J1794" s="40"/>
      <c r="K1794" s="40" t="s">
        <v>1189</v>
      </c>
      <c r="L1794" s="29">
        <f>IF(K1794&lt;&gt;"",IFERROR(VLOOKUP(K1794,Rabattwerte_eintragen!$A$3:$C$24,3,FALSE),0),0)</f>
        <v>0</v>
      </c>
      <c r="M1794" s="58">
        <f>IF(H1794&lt;&gt;"",H1794*(1-L1794)+I1794*(1-VLOOKUP("A1",Rabattwerte_eintragen!$A$3:$C$26,3,FALSE)),"")</f>
        <v>1127</v>
      </c>
      <c r="N1794" s="40"/>
      <c r="O1794" s="39" t="str">
        <f t="shared" si="31"/>
        <v>Artikel online anzeigen</v>
      </c>
      <c r="P1794" s="44"/>
      <c r="Q1794" s="49" t="s">
        <v>4148</v>
      </c>
      <c r="R1794" s="37"/>
      <c r="S1794" s="55"/>
      <c r="T1794" s="40" t="s">
        <v>1144</v>
      </c>
      <c r="U1794" s="63" t="s">
        <v>4802</v>
      </c>
    </row>
    <row r="1795" spans="1:21" x14ac:dyDescent="0.25">
      <c r="A1795" s="1">
        <v>8583</v>
      </c>
      <c r="B1795" s="46" t="s">
        <v>74</v>
      </c>
      <c r="C1795" s="46" t="s">
        <v>2239</v>
      </c>
      <c r="D1795" s="46" t="s">
        <v>2337</v>
      </c>
      <c r="E1795" s="47" t="s">
        <v>2251</v>
      </c>
      <c r="F1795" s="47" t="s">
        <v>1134</v>
      </c>
      <c r="G1795" s="47">
        <v>593809</v>
      </c>
      <c r="H1795" s="57">
        <v>238.8</v>
      </c>
      <c r="I1795" s="60">
        <f>IF(R1795="UP",VLOOKUP($I$1,Änderungen!$F$1:$G$4,2,FALSE),IF(OR(ISERROR(FIND("NOVOS",B1795)),ISERROR(FIND("Design ",B1795))),IF(OR(ISERROR(FIND("thanos EVO",B1795)),ISERROR(FIND("Design ",B1795))),0,96.55),19.35))</f>
        <v>0</v>
      </c>
      <c r="J1795" s="40"/>
      <c r="K1795" s="40" t="s">
        <v>1177</v>
      </c>
      <c r="L1795" s="29">
        <f>IF(K1795&lt;&gt;"",IFERROR(VLOOKUP(K1795,Rabattwerte_eintragen!$A$3:$C$24,3,FALSE),0),0)</f>
        <v>0</v>
      </c>
      <c r="M1795" s="58">
        <f>IF(H1795&lt;&gt;"",H1795*(1-L1795)+I1795*(1-VLOOKUP("A1",Rabattwerte_eintragen!$A$3:$C$26,3,FALSE)),"")</f>
        <v>238.8</v>
      </c>
      <c r="N1795" s="40"/>
      <c r="O1795" s="39" t="str">
        <f t="shared" si="31"/>
        <v>Artikel online anzeigen</v>
      </c>
      <c r="P1795" s="44"/>
      <c r="Q1795" s="49" t="s">
        <v>4149</v>
      </c>
      <c r="R1795" s="37"/>
      <c r="S1795" s="55"/>
      <c r="T1795" s="40" t="s">
        <v>1144</v>
      </c>
      <c r="U1795" s="63" t="s">
        <v>6031</v>
      </c>
    </row>
    <row r="1796" spans="1:21" x14ac:dyDescent="0.25">
      <c r="A1796" s="1">
        <v>8584</v>
      </c>
      <c r="B1796" s="46" t="s">
        <v>75</v>
      </c>
      <c r="C1796" s="46" t="s">
        <v>2239</v>
      </c>
      <c r="D1796" s="46" t="s">
        <v>2337</v>
      </c>
      <c r="E1796" s="47" t="s">
        <v>2251</v>
      </c>
      <c r="F1796" s="47" t="s">
        <v>1134</v>
      </c>
      <c r="G1796" s="47">
        <v>593830</v>
      </c>
      <c r="H1796" s="57">
        <v>273.85000000000002</v>
      </c>
      <c r="I1796" s="60">
        <f>IF(R1796="UP",VLOOKUP($I$1,Änderungen!$F$1:$G$4,2,FALSE),IF(OR(ISERROR(FIND("NOVOS",B1796)),ISERROR(FIND("Design ",B1796))),IF(OR(ISERROR(FIND("thanos EVO",B1796)),ISERROR(FIND("Design ",B1796))),0,96.55),19.35))</f>
        <v>0</v>
      </c>
      <c r="J1796" s="40" t="s">
        <v>1019</v>
      </c>
      <c r="K1796" s="40" t="s">
        <v>1177</v>
      </c>
      <c r="L1796" s="29">
        <f>IF(K1796&lt;&gt;"",IFERROR(VLOOKUP(K1796,Rabattwerte_eintragen!$A$3:$C$24,3,FALSE),0),0)</f>
        <v>0</v>
      </c>
      <c r="M1796" s="58">
        <f>IF(H1796&lt;&gt;"",H1796*(1-L1796)+I1796*(1-VLOOKUP("A1",Rabattwerte_eintragen!$A$3:$C$26,3,FALSE)),"")</f>
        <v>273.85000000000002</v>
      </c>
      <c r="N1796" s="40"/>
      <c r="O1796" s="39" t="str">
        <f t="shared" si="31"/>
        <v>Artikel online anzeigen</v>
      </c>
      <c r="P1796" s="44"/>
      <c r="Q1796" s="49" t="s">
        <v>4150</v>
      </c>
      <c r="R1796" s="37"/>
      <c r="S1796" s="55"/>
      <c r="T1796" s="40" t="s">
        <v>1144</v>
      </c>
      <c r="U1796" s="63" t="s">
        <v>6032</v>
      </c>
    </row>
    <row r="1797" spans="1:21" x14ac:dyDescent="0.25">
      <c r="A1797" s="1">
        <v>3016</v>
      </c>
      <c r="B1797" s="46" t="s">
        <v>2058</v>
      </c>
      <c r="C1797" s="46" t="s">
        <v>2240</v>
      </c>
      <c r="D1797" s="46" t="s">
        <v>2338</v>
      </c>
      <c r="E1797" s="47" t="s">
        <v>1135</v>
      </c>
      <c r="F1797" s="47" t="s">
        <v>1136</v>
      </c>
      <c r="G1797" s="47">
        <v>730747</v>
      </c>
      <c r="H1797" s="57">
        <v>244</v>
      </c>
      <c r="I1797" s="60">
        <f>IF(R1797="UP",VLOOKUP($I$1,Änderungen!$F$1:$G$4,2,FALSE),IF(OR(ISERROR(FIND("NOVOS",B1797)),ISERROR(FIND("Design ",B1797))),IF(OR(ISERROR(FIND("thanos EVO",B1797)),ISERROR(FIND("Design ",B1797))),0,96.55),19.35))</f>
        <v>0</v>
      </c>
      <c r="J1797" s="40"/>
      <c r="K1797" s="40" t="s">
        <v>1176</v>
      </c>
      <c r="L1797" s="29">
        <f>IF(K1797&lt;&gt;"",IFERROR(VLOOKUP(K1797,Rabattwerte_eintragen!$A$3:$C$24,3,FALSE),0),0)</f>
        <v>0</v>
      </c>
      <c r="M1797" s="58">
        <f>IF(H1797&lt;&gt;"",H1797*(1-L1797)+I1797*(1-VLOOKUP("A1",Rabattwerte_eintragen!$A$3:$C$26,3,FALSE)),"")</f>
        <v>244</v>
      </c>
      <c r="N1797" s="40"/>
      <c r="O1797" s="39" t="str">
        <f t="shared" si="31"/>
        <v>Artikel online anzeigen</v>
      </c>
      <c r="P1797" s="44"/>
      <c r="Q1797" s="49" t="s">
        <v>4151</v>
      </c>
      <c r="R1797" s="37"/>
      <c r="S1797" s="55"/>
      <c r="T1797" s="40" t="s">
        <v>1144</v>
      </c>
      <c r="U1797" s="63" t="s">
        <v>6033</v>
      </c>
    </row>
    <row r="1798" spans="1:21" x14ac:dyDescent="0.25">
      <c r="A1798" s="1">
        <v>3017</v>
      </c>
      <c r="B1798" s="46" t="s">
        <v>48</v>
      </c>
      <c r="C1798" s="46" t="s">
        <v>2240</v>
      </c>
      <c r="D1798" s="46" t="s">
        <v>2338</v>
      </c>
      <c r="E1798" s="47" t="s">
        <v>1135</v>
      </c>
      <c r="F1798" s="47" t="s">
        <v>1136</v>
      </c>
      <c r="G1798" s="47">
        <v>730730</v>
      </c>
      <c r="H1798" s="57">
        <v>244</v>
      </c>
      <c r="I1798" s="60">
        <f>IF(R1798="UP",VLOOKUP($I$1,Änderungen!$F$1:$G$4,2,FALSE),IF(OR(ISERROR(FIND("NOVOS",B1798)),ISERROR(FIND("Design ",B1798))),IF(OR(ISERROR(FIND("thanos EVO",B1798)),ISERROR(FIND("Design ",B1798))),0,96.55),19.35))</f>
        <v>0</v>
      </c>
      <c r="J1798" s="40"/>
      <c r="K1798" s="40" t="s">
        <v>1176</v>
      </c>
      <c r="L1798" s="29">
        <f>IF(K1798&lt;&gt;"",IFERROR(VLOOKUP(K1798,Rabattwerte_eintragen!$A$3:$C$24,3,FALSE),0),0)</f>
        <v>0</v>
      </c>
      <c r="M1798" s="58">
        <f>IF(H1798&lt;&gt;"",H1798*(1-L1798)+I1798*(1-VLOOKUP("A1",Rabattwerte_eintragen!$A$3:$C$26,3,FALSE)),"")</f>
        <v>244</v>
      </c>
      <c r="N1798" s="40"/>
      <c r="O1798" s="39" t="str">
        <f t="shared" si="31"/>
        <v>Artikel online anzeigen</v>
      </c>
      <c r="P1798" s="44"/>
      <c r="Q1798" s="49" t="s">
        <v>4152</v>
      </c>
      <c r="R1798" s="37"/>
      <c r="S1798" s="55"/>
      <c r="T1798" s="40" t="s">
        <v>1144</v>
      </c>
      <c r="U1798" s="63" t="s">
        <v>6034</v>
      </c>
    </row>
    <row r="1799" spans="1:21" x14ac:dyDescent="0.25">
      <c r="A1799" s="1">
        <v>3018</v>
      </c>
      <c r="B1799" s="46" t="s">
        <v>49</v>
      </c>
      <c r="C1799" s="46" t="s">
        <v>2240</v>
      </c>
      <c r="D1799" s="46" t="s">
        <v>2338</v>
      </c>
      <c r="E1799" s="47" t="s">
        <v>1135</v>
      </c>
      <c r="F1799" s="47" t="s">
        <v>1136</v>
      </c>
      <c r="G1799" s="47">
        <v>730723</v>
      </c>
      <c r="H1799" s="57">
        <v>409.4</v>
      </c>
      <c r="I1799" s="60">
        <f>IF(R1799="UP",VLOOKUP($I$1,Änderungen!$F$1:$G$4,2,FALSE),IF(OR(ISERROR(FIND("NOVOS",B1799)),ISERROR(FIND("Design ",B1799))),IF(OR(ISERROR(FIND("thanos EVO",B1799)),ISERROR(FIND("Design ",B1799))),0,96.55),19.35))</f>
        <v>0</v>
      </c>
      <c r="J1799" s="40"/>
      <c r="K1799" s="40" t="s">
        <v>1176</v>
      </c>
      <c r="L1799" s="29">
        <f>IF(K1799&lt;&gt;"",IFERROR(VLOOKUP(K1799,Rabattwerte_eintragen!$A$3:$C$24,3,FALSE),0),0)</f>
        <v>0</v>
      </c>
      <c r="M1799" s="58">
        <f>IF(H1799&lt;&gt;"",H1799*(1-L1799)+I1799*(1-VLOOKUP("A1",Rabattwerte_eintragen!$A$3:$C$26,3,FALSE)),"")</f>
        <v>409.4</v>
      </c>
      <c r="N1799" s="40"/>
      <c r="O1799" s="39" t="str">
        <f t="shared" si="31"/>
        <v>Artikel online anzeigen</v>
      </c>
      <c r="P1799" s="44"/>
      <c r="Q1799" s="49" t="s">
        <v>4153</v>
      </c>
      <c r="R1799" s="37"/>
      <c r="S1799" s="55"/>
      <c r="T1799" s="40" t="s">
        <v>1144</v>
      </c>
      <c r="U1799" s="63" t="s">
        <v>6035</v>
      </c>
    </row>
    <row r="1800" spans="1:21" x14ac:dyDescent="0.25">
      <c r="A1800" s="1">
        <v>3019</v>
      </c>
      <c r="B1800" s="46" t="s">
        <v>2059</v>
      </c>
      <c r="C1800" s="46" t="s">
        <v>2240</v>
      </c>
      <c r="D1800" s="46" t="s">
        <v>2338</v>
      </c>
      <c r="E1800" s="47" t="s">
        <v>1135</v>
      </c>
      <c r="F1800" s="47" t="s">
        <v>1136</v>
      </c>
      <c r="G1800" s="47">
        <v>730716</v>
      </c>
      <c r="H1800" s="57">
        <v>350</v>
      </c>
      <c r="I1800" s="60">
        <f>IF(R1800="UP",VLOOKUP($I$1,Änderungen!$F$1:$G$4,2,FALSE),IF(OR(ISERROR(FIND("NOVOS",B1800)),ISERROR(FIND("Design ",B1800))),IF(OR(ISERROR(FIND("thanos EVO",B1800)),ISERROR(FIND("Design ",B1800))),0,96.55),19.35))</f>
        <v>0</v>
      </c>
      <c r="J1800" s="40"/>
      <c r="K1800" s="40" t="s">
        <v>1176</v>
      </c>
      <c r="L1800" s="29">
        <f>IF(K1800&lt;&gt;"",IFERROR(VLOOKUP(K1800,Rabattwerte_eintragen!$A$3:$C$24,3,FALSE),0),0)</f>
        <v>0</v>
      </c>
      <c r="M1800" s="58">
        <f>IF(H1800&lt;&gt;"",H1800*(1-L1800)+I1800*(1-VLOOKUP("A1",Rabattwerte_eintragen!$A$3:$C$26,3,FALSE)),"")</f>
        <v>350</v>
      </c>
      <c r="N1800" s="40"/>
      <c r="O1800" s="39" t="str">
        <f t="shared" si="31"/>
        <v>Artikel online anzeigen</v>
      </c>
      <c r="P1800" s="44"/>
      <c r="Q1800" s="49" t="s">
        <v>4154</v>
      </c>
      <c r="R1800" s="37"/>
      <c r="S1800" s="55"/>
      <c r="T1800" s="40" t="s">
        <v>1144</v>
      </c>
      <c r="U1800" s="63" t="s">
        <v>6036</v>
      </c>
    </row>
    <row r="1801" spans="1:21" x14ac:dyDescent="0.25">
      <c r="A1801" s="1">
        <v>3021</v>
      </c>
      <c r="B1801" s="46" t="s">
        <v>2060</v>
      </c>
      <c r="C1801" s="46" t="s">
        <v>2240</v>
      </c>
      <c r="D1801" s="46" t="s">
        <v>2338</v>
      </c>
      <c r="E1801" s="47" t="s">
        <v>1135</v>
      </c>
      <c r="F1801" s="47" t="s">
        <v>1136</v>
      </c>
      <c r="G1801" s="47">
        <v>730709</v>
      </c>
      <c r="H1801" s="57">
        <v>350</v>
      </c>
      <c r="I1801" s="60">
        <f>IF(R1801="UP",VLOOKUP($I$1,Änderungen!$F$1:$G$4,2,FALSE),IF(OR(ISERROR(FIND("NOVOS",B1801)),ISERROR(FIND("Design ",B1801))),IF(OR(ISERROR(FIND("thanos EVO",B1801)),ISERROR(FIND("Design ",B1801))),0,96.55),19.35))</f>
        <v>0</v>
      </c>
      <c r="J1801" s="40"/>
      <c r="K1801" s="40" t="s">
        <v>1176</v>
      </c>
      <c r="L1801" s="29">
        <f>IF(K1801&lt;&gt;"",IFERROR(VLOOKUP(K1801,Rabattwerte_eintragen!$A$3:$C$24,3,FALSE),0),0)</f>
        <v>0</v>
      </c>
      <c r="M1801" s="58">
        <f>IF(H1801&lt;&gt;"",H1801*(1-L1801)+I1801*(1-VLOOKUP("A1",Rabattwerte_eintragen!$A$3:$C$26,3,FALSE)),"")</f>
        <v>350</v>
      </c>
      <c r="N1801" s="40"/>
      <c r="O1801" s="39" t="str">
        <f t="shared" si="31"/>
        <v>Artikel online anzeigen</v>
      </c>
      <c r="P1801" s="44"/>
      <c r="Q1801" s="49" t="s">
        <v>4155</v>
      </c>
      <c r="R1801" s="37"/>
      <c r="S1801" s="55"/>
      <c r="T1801" s="40" t="s">
        <v>1144</v>
      </c>
      <c r="U1801" s="63" t="s">
        <v>6037</v>
      </c>
    </row>
    <row r="1802" spans="1:21" x14ac:dyDescent="0.25">
      <c r="A1802" s="1">
        <v>10517</v>
      </c>
      <c r="B1802" s="46" t="s">
        <v>2061</v>
      </c>
      <c r="C1802" s="46" t="s">
        <v>2240</v>
      </c>
      <c r="D1802" s="46" t="s">
        <v>2339</v>
      </c>
      <c r="E1802" s="47" t="s">
        <v>1135</v>
      </c>
      <c r="F1802" s="47" t="s">
        <v>1136</v>
      </c>
      <c r="G1802" s="47">
        <v>793728</v>
      </c>
      <c r="H1802" s="57">
        <v>129.94999999999999</v>
      </c>
      <c r="I1802" s="60">
        <f>IF(R1802="UP",VLOOKUP($I$1,Änderungen!$F$1:$G$4,2,FALSE),IF(OR(ISERROR(FIND("NOVOS",B1802)),ISERROR(FIND("Design ",B1802))),IF(OR(ISERROR(FIND("thanos EVO",B1802)),ISERROR(FIND("Design ",B1802))),0,96.55),19.35))</f>
        <v>0</v>
      </c>
      <c r="J1802" s="40" t="s">
        <v>1019</v>
      </c>
      <c r="K1802" s="40" t="s">
        <v>1176</v>
      </c>
      <c r="L1802" s="29">
        <f>IF(K1802&lt;&gt;"",IFERROR(VLOOKUP(K1802,Rabattwerte_eintragen!$A$3:$C$24,3,FALSE),0),0)</f>
        <v>0</v>
      </c>
      <c r="M1802" s="58">
        <f>IF(H1802&lt;&gt;"",H1802*(1-L1802)+I1802*(1-VLOOKUP("A1",Rabattwerte_eintragen!$A$3:$C$26,3,FALSE)),"")</f>
        <v>129.94999999999999</v>
      </c>
      <c r="N1802" s="40"/>
      <c r="O1802" s="39" t="str">
        <f t="shared" si="31"/>
        <v>Artikel online anzeigen</v>
      </c>
      <c r="P1802" s="44"/>
      <c r="Q1802" s="49" t="s">
        <v>4156</v>
      </c>
      <c r="R1802" s="37"/>
      <c r="S1802" s="55"/>
      <c r="T1802" s="40" t="s">
        <v>1144</v>
      </c>
      <c r="U1802" s="63" t="s">
        <v>6038</v>
      </c>
    </row>
    <row r="1803" spans="1:21" x14ac:dyDescent="0.25">
      <c r="A1803" s="1">
        <v>10518</v>
      </c>
      <c r="B1803" s="46" t="s">
        <v>1021</v>
      </c>
      <c r="C1803" s="46" t="s">
        <v>2240</v>
      </c>
      <c r="D1803" s="46" t="s">
        <v>2339</v>
      </c>
      <c r="E1803" s="47" t="s">
        <v>1135</v>
      </c>
      <c r="F1803" s="47" t="s">
        <v>1136</v>
      </c>
      <c r="G1803" s="47">
        <v>793735</v>
      </c>
      <c r="H1803" s="57">
        <v>139.60000000000002</v>
      </c>
      <c r="I1803" s="60">
        <f>IF(R1803="UP",VLOOKUP($I$1,Änderungen!$F$1:$G$4,2,FALSE),IF(OR(ISERROR(FIND("NOVOS",B1803)),ISERROR(FIND("Design ",B1803))),IF(OR(ISERROR(FIND("thanos EVO",B1803)),ISERROR(FIND("Design ",B1803))),0,96.55),19.35))</f>
        <v>0</v>
      </c>
      <c r="J1803" s="40" t="s">
        <v>1019</v>
      </c>
      <c r="K1803" s="40" t="s">
        <v>1176</v>
      </c>
      <c r="L1803" s="29">
        <f>IF(K1803&lt;&gt;"",IFERROR(VLOOKUP(K1803,Rabattwerte_eintragen!$A$3:$C$24,3,FALSE),0),0)</f>
        <v>0</v>
      </c>
      <c r="M1803" s="58">
        <f>IF(H1803&lt;&gt;"",H1803*(1-L1803)+I1803*(1-VLOOKUP("A1",Rabattwerte_eintragen!$A$3:$C$26,3,FALSE)),"")</f>
        <v>139.60000000000002</v>
      </c>
      <c r="N1803" s="40"/>
      <c r="O1803" s="39" t="str">
        <f t="shared" si="31"/>
        <v>Artikel online anzeigen</v>
      </c>
      <c r="P1803" s="44"/>
      <c r="Q1803" s="49" t="s">
        <v>4157</v>
      </c>
      <c r="R1803" s="37"/>
      <c r="S1803" s="55"/>
      <c r="T1803" s="40" t="s">
        <v>1144</v>
      </c>
      <c r="U1803" s="63" t="s">
        <v>6039</v>
      </c>
    </row>
    <row r="1804" spans="1:21" x14ac:dyDescent="0.25">
      <c r="A1804" s="1">
        <v>9208</v>
      </c>
      <c r="B1804" s="46" t="s">
        <v>2062</v>
      </c>
      <c r="C1804" s="46" t="s">
        <v>2240</v>
      </c>
      <c r="D1804" s="46" t="s">
        <v>2339</v>
      </c>
      <c r="E1804" s="47" t="s">
        <v>1135</v>
      </c>
      <c r="F1804" s="47" t="s">
        <v>1136</v>
      </c>
      <c r="G1804" s="47">
        <v>778558</v>
      </c>
      <c r="H1804" s="57">
        <v>134.55000000000001</v>
      </c>
      <c r="I1804" s="60">
        <f>IF(R1804="UP",VLOOKUP($I$1,Änderungen!$F$1:$G$4,2,FALSE),IF(OR(ISERROR(FIND("NOVOS",B1804)),ISERROR(FIND("Design ",B1804))),IF(OR(ISERROR(FIND("thanos EVO",B1804)),ISERROR(FIND("Design ",B1804))),0,96.55),19.35))</f>
        <v>0</v>
      </c>
      <c r="J1804" s="40"/>
      <c r="K1804" s="40" t="s">
        <v>1176</v>
      </c>
      <c r="L1804" s="29">
        <f>IF(K1804&lt;&gt;"",IFERROR(VLOOKUP(K1804,Rabattwerte_eintragen!$A$3:$C$24,3,FALSE),0),0)</f>
        <v>0</v>
      </c>
      <c r="M1804" s="58">
        <f>IF(H1804&lt;&gt;"",H1804*(1-L1804)+I1804*(1-VLOOKUP("A1",Rabattwerte_eintragen!$A$3:$C$26,3,FALSE)),"")</f>
        <v>134.55000000000001</v>
      </c>
      <c r="N1804" s="40"/>
      <c r="O1804" s="39" t="str">
        <f t="shared" si="31"/>
        <v>Artikel online anzeigen</v>
      </c>
      <c r="P1804" s="44"/>
      <c r="Q1804" s="49" t="s">
        <v>4158</v>
      </c>
      <c r="R1804" s="37"/>
      <c r="S1804" s="55"/>
      <c r="T1804" s="40" t="s">
        <v>1144</v>
      </c>
      <c r="U1804" s="63" t="s">
        <v>6040</v>
      </c>
    </row>
    <row r="1805" spans="1:21" x14ac:dyDescent="0.25">
      <c r="A1805" s="1">
        <v>9209</v>
      </c>
      <c r="B1805" s="46" t="s">
        <v>50</v>
      </c>
      <c r="C1805" s="46" t="s">
        <v>2240</v>
      </c>
      <c r="D1805" s="46" t="s">
        <v>2339</v>
      </c>
      <c r="E1805" s="47" t="s">
        <v>1135</v>
      </c>
      <c r="F1805" s="47" t="s">
        <v>1136</v>
      </c>
      <c r="G1805" s="47">
        <v>778565</v>
      </c>
      <c r="H1805" s="57">
        <v>144.19999999999999</v>
      </c>
      <c r="I1805" s="60">
        <f>IF(R1805="UP",VLOOKUP($I$1,Änderungen!$F$1:$G$4,2,FALSE),IF(OR(ISERROR(FIND("NOVOS",B1805)),ISERROR(FIND("Design ",B1805))),IF(OR(ISERROR(FIND("thanos EVO",B1805)),ISERROR(FIND("Design ",B1805))),0,96.55),19.35))</f>
        <v>0</v>
      </c>
      <c r="J1805" s="40"/>
      <c r="K1805" s="40" t="s">
        <v>1176</v>
      </c>
      <c r="L1805" s="29">
        <f>IF(K1805&lt;&gt;"",IFERROR(VLOOKUP(K1805,Rabattwerte_eintragen!$A$3:$C$24,3,FALSE),0),0)</f>
        <v>0</v>
      </c>
      <c r="M1805" s="58">
        <f>IF(H1805&lt;&gt;"",H1805*(1-L1805)+I1805*(1-VLOOKUP("A1",Rabattwerte_eintragen!$A$3:$C$26,3,FALSE)),"")</f>
        <v>144.19999999999999</v>
      </c>
      <c r="N1805" s="40"/>
      <c r="O1805" s="39" t="str">
        <f t="shared" ref="O1805:O1868" si="32">IF(Q1805&lt;&gt;"",HYPERLINK(Q1805, "Artikel online anzeigen"),"")</f>
        <v>Artikel online anzeigen</v>
      </c>
      <c r="P1805" s="44"/>
      <c r="Q1805" s="49" t="s">
        <v>4159</v>
      </c>
      <c r="R1805" s="37"/>
      <c r="S1805" s="55"/>
      <c r="T1805" s="40" t="s">
        <v>1144</v>
      </c>
      <c r="U1805" s="63" t="s">
        <v>6041</v>
      </c>
    </row>
    <row r="1806" spans="1:21" x14ac:dyDescent="0.25">
      <c r="A1806" s="1">
        <v>8569</v>
      </c>
      <c r="B1806" s="46" t="s">
        <v>2063</v>
      </c>
      <c r="C1806" s="46" t="s">
        <v>2241</v>
      </c>
      <c r="D1806" s="46" t="s">
        <v>2063</v>
      </c>
      <c r="E1806" s="47" t="s">
        <v>1135</v>
      </c>
      <c r="F1806" s="47" t="s">
        <v>1137</v>
      </c>
      <c r="G1806" s="47">
        <v>669108</v>
      </c>
      <c r="H1806" s="57">
        <v>319.14999999999998</v>
      </c>
      <c r="I1806" s="60">
        <f>IF(R1806="UP",VLOOKUP($I$1,Änderungen!$F$1:$G$4,2,FALSE),IF(OR(ISERROR(FIND("NOVOS",B1806)),ISERROR(FIND("Design ",B1806))),IF(OR(ISERROR(FIND("thanos EVO",B1806)),ISERROR(FIND("Design ",B1806))),0,96.55),19.35))</f>
        <v>0</v>
      </c>
      <c r="J1806" s="40"/>
      <c r="K1806" s="40" t="s">
        <v>1177</v>
      </c>
      <c r="L1806" s="29">
        <f>IF(K1806&lt;&gt;"",IFERROR(VLOOKUP(K1806,Rabattwerte_eintragen!$A$3:$C$24,3,FALSE),0),0)</f>
        <v>0</v>
      </c>
      <c r="M1806" s="58">
        <f>IF(H1806&lt;&gt;"",H1806*(1-L1806)+I1806*(1-VLOOKUP("A1",Rabattwerte_eintragen!$A$3:$C$26,3,FALSE)),"")</f>
        <v>319.14999999999998</v>
      </c>
      <c r="N1806" s="40"/>
      <c r="O1806" s="39" t="str">
        <f t="shared" si="32"/>
        <v>Artikel online anzeigen</v>
      </c>
      <c r="P1806" s="44"/>
      <c r="Q1806" s="49" t="s">
        <v>4160</v>
      </c>
      <c r="R1806" s="37"/>
      <c r="S1806" s="55"/>
      <c r="T1806" s="40" t="s">
        <v>1144</v>
      </c>
      <c r="U1806" s="63" t="s">
        <v>6042</v>
      </c>
    </row>
    <row r="1807" spans="1:21" x14ac:dyDescent="0.25">
      <c r="A1807" s="1">
        <v>8574</v>
      </c>
      <c r="B1807" s="46" t="s">
        <v>2064</v>
      </c>
      <c r="C1807" s="46" t="s">
        <v>2241</v>
      </c>
      <c r="D1807" s="46" t="s">
        <v>2064</v>
      </c>
      <c r="E1807" s="47" t="s">
        <v>1135</v>
      </c>
      <c r="F1807" s="47" t="s">
        <v>1137</v>
      </c>
      <c r="G1807" s="47">
        <v>513753</v>
      </c>
      <c r="H1807" s="57">
        <v>255.85000000000002</v>
      </c>
      <c r="I1807" s="60">
        <f>IF(R1807="UP",VLOOKUP($I$1,Änderungen!$F$1:$G$4,2,FALSE),IF(OR(ISERROR(FIND("NOVOS",B1807)),ISERROR(FIND("Design ",B1807))),IF(OR(ISERROR(FIND("thanos EVO",B1807)),ISERROR(FIND("Design ",B1807))),0,96.55),19.35))</f>
        <v>0</v>
      </c>
      <c r="J1807" s="40"/>
      <c r="K1807" s="40" t="s">
        <v>1177</v>
      </c>
      <c r="L1807" s="29">
        <f>IF(K1807&lt;&gt;"",IFERROR(VLOOKUP(K1807,Rabattwerte_eintragen!$A$3:$C$24,3,FALSE),0),0)</f>
        <v>0</v>
      </c>
      <c r="M1807" s="58">
        <f>IF(H1807&lt;&gt;"",H1807*(1-L1807)+I1807*(1-VLOOKUP("A1",Rabattwerte_eintragen!$A$3:$C$26,3,FALSE)),"")</f>
        <v>255.85000000000002</v>
      </c>
      <c r="N1807" s="40"/>
      <c r="O1807" s="39" t="str">
        <f t="shared" si="32"/>
        <v>Artikel online anzeigen</v>
      </c>
      <c r="P1807" s="44"/>
      <c r="Q1807" s="49" t="s">
        <v>4161</v>
      </c>
      <c r="R1807" s="37"/>
      <c r="S1807" s="55"/>
      <c r="T1807" s="40" t="s">
        <v>1144</v>
      </c>
      <c r="U1807" s="63" t="s">
        <v>6043</v>
      </c>
    </row>
    <row r="1808" spans="1:21" x14ac:dyDescent="0.25">
      <c r="A1808" s="1">
        <v>11690</v>
      </c>
      <c r="B1808" s="46" t="s">
        <v>2065</v>
      </c>
      <c r="C1808" s="46" t="s">
        <v>2242</v>
      </c>
      <c r="D1808" s="46" t="s">
        <v>2340</v>
      </c>
      <c r="E1808" s="47" t="s">
        <v>1135</v>
      </c>
      <c r="F1808" s="47" t="s">
        <v>1137</v>
      </c>
      <c r="G1808" s="47">
        <v>819619</v>
      </c>
      <c r="H1808" s="57">
        <v>102.35</v>
      </c>
      <c r="I1808" s="60">
        <f>IF(R1808="UP",VLOOKUP($I$1,Änderungen!$F$1:$G$4,2,FALSE),IF(OR(ISERROR(FIND("NOVOS",B1808)),ISERROR(FIND("Design ",B1808))),IF(OR(ISERROR(FIND("thanos EVO",B1808)),ISERROR(FIND("Design ",B1808))),0,96.55),19.35))</f>
        <v>0</v>
      </c>
      <c r="J1808" s="40"/>
      <c r="K1808" s="40" t="s">
        <v>1189</v>
      </c>
      <c r="L1808" s="29">
        <f>IF(K1808&lt;&gt;"",IFERROR(VLOOKUP(K1808,Rabattwerte_eintragen!$A$3:$C$24,3,FALSE),0),0)</f>
        <v>0</v>
      </c>
      <c r="M1808" s="58">
        <f>IF(H1808&lt;&gt;"",H1808*(1-L1808)+I1808*(1-VLOOKUP("A1",Rabattwerte_eintragen!$A$3:$C$26,3,FALSE)),"")</f>
        <v>102.35</v>
      </c>
      <c r="N1808" s="40"/>
      <c r="O1808" s="39" t="str">
        <f t="shared" si="32"/>
        <v>Artikel online anzeigen</v>
      </c>
      <c r="P1808" s="44"/>
      <c r="Q1808" s="49" t="s">
        <v>4162</v>
      </c>
      <c r="R1808" s="37"/>
      <c r="S1808" s="55"/>
      <c r="T1808" s="40" t="s">
        <v>1144</v>
      </c>
      <c r="U1808" s="63" t="s">
        <v>6044</v>
      </c>
    </row>
    <row r="1809" spans="1:21" x14ac:dyDescent="0.25">
      <c r="A1809" s="1">
        <v>3044</v>
      </c>
      <c r="B1809" s="46" t="s">
        <v>2066</v>
      </c>
      <c r="C1809" s="46" t="s">
        <v>2243</v>
      </c>
      <c r="D1809" s="46" t="s">
        <v>2341</v>
      </c>
      <c r="E1809" s="47" t="s">
        <v>1135</v>
      </c>
      <c r="F1809" s="47" t="s">
        <v>1138</v>
      </c>
      <c r="G1809" s="47">
        <v>430647</v>
      </c>
      <c r="H1809" s="57">
        <v>115.7</v>
      </c>
      <c r="I1809" s="60">
        <f>IF(R1809="UP",VLOOKUP($I$1,Änderungen!$F$1:$G$4,2,FALSE),IF(OR(ISERROR(FIND("NOVOS",B1809)),ISERROR(FIND("Design ",B1809))),IF(OR(ISERROR(FIND("thanos EVO",B1809)),ISERROR(FIND("Design ",B1809))),0,96.55),19.35))</f>
        <v>0</v>
      </c>
      <c r="J1809" s="40"/>
      <c r="K1809" s="40" t="s">
        <v>1177</v>
      </c>
      <c r="L1809" s="29">
        <f>IF(K1809&lt;&gt;"",IFERROR(VLOOKUP(K1809,Rabattwerte_eintragen!$A$3:$C$24,3,FALSE),0),0)</f>
        <v>0</v>
      </c>
      <c r="M1809" s="58">
        <f>IF(H1809&lt;&gt;"",H1809*(1-L1809)+I1809*(1-VLOOKUP("A1",Rabattwerte_eintragen!$A$3:$C$26,3,FALSE)),"")</f>
        <v>115.7</v>
      </c>
      <c r="N1809" s="40"/>
      <c r="O1809" s="39" t="str">
        <f t="shared" si="32"/>
        <v>Artikel online anzeigen</v>
      </c>
      <c r="P1809" s="44"/>
      <c r="Q1809" s="49" t="s">
        <v>4163</v>
      </c>
      <c r="R1809" s="37"/>
      <c r="S1809" s="55"/>
      <c r="T1809" s="40" t="s">
        <v>1144</v>
      </c>
      <c r="U1809" s="63" t="s">
        <v>6045</v>
      </c>
    </row>
    <row r="1810" spans="1:21" x14ac:dyDescent="0.25">
      <c r="A1810" s="1">
        <v>3046</v>
      </c>
      <c r="B1810" s="46" t="s">
        <v>51</v>
      </c>
      <c r="C1810" s="46" t="s">
        <v>2243</v>
      </c>
      <c r="D1810" s="46" t="s">
        <v>2341</v>
      </c>
      <c r="E1810" s="47" t="s">
        <v>1135</v>
      </c>
      <c r="F1810" s="47" t="s">
        <v>1138</v>
      </c>
      <c r="G1810" s="47">
        <v>430623</v>
      </c>
      <c r="H1810" s="57">
        <v>115.7</v>
      </c>
      <c r="I1810" s="60">
        <f>IF(R1810="UP",VLOOKUP($I$1,Änderungen!$F$1:$G$4,2,FALSE),IF(OR(ISERROR(FIND("NOVOS",B1810)),ISERROR(FIND("Design ",B1810))),IF(OR(ISERROR(FIND("thanos EVO",B1810)),ISERROR(FIND("Design ",B1810))),0,96.55),19.35))</f>
        <v>0</v>
      </c>
      <c r="J1810" s="40"/>
      <c r="K1810" s="40" t="s">
        <v>1177</v>
      </c>
      <c r="L1810" s="29">
        <f>IF(K1810&lt;&gt;"",IFERROR(VLOOKUP(K1810,Rabattwerte_eintragen!$A$3:$C$24,3,FALSE),0),0)</f>
        <v>0</v>
      </c>
      <c r="M1810" s="58">
        <f>IF(H1810&lt;&gt;"",H1810*(1-L1810)+I1810*(1-VLOOKUP("A1",Rabattwerte_eintragen!$A$3:$C$26,3,FALSE)),"")</f>
        <v>115.7</v>
      </c>
      <c r="N1810" s="40"/>
      <c r="O1810" s="39" t="str">
        <f t="shared" si="32"/>
        <v>Artikel online anzeigen</v>
      </c>
      <c r="P1810" s="44"/>
      <c r="Q1810" s="49" t="s">
        <v>4164</v>
      </c>
      <c r="R1810" s="37"/>
      <c r="S1810" s="55"/>
      <c r="T1810" s="40" t="s">
        <v>1144</v>
      </c>
      <c r="U1810" s="63" t="s">
        <v>6046</v>
      </c>
    </row>
    <row r="1811" spans="1:21" x14ac:dyDescent="0.25">
      <c r="A1811" s="1">
        <v>3047</v>
      </c>
      <c r="B1811" s="46" t="s">
        <v>2067</v>
      </c>
      <c r="C1811" s="46" t="s">
        <v>2243</v>
      </c>
      <c r="D1811" s="46" t="s">
        <v>2341</v>
      </c>
      <c r="E1811" s="47" t="s">
        <v>1135</v>
      </c>
      <c r="F1811" s="47" t="s">
        <v>1138</v>
      </c>
      <c r="G1811" s="47">
        <v>430838</v>
      </c>
      <c r="H1811" s="57">
        <v>119.55</v>
      </c>
      <c r="I1811" s="60">
        <f>IF(R1811="UP",VLOOKUP($I$1,Änderungen!$F$1:$G$4,2,FALSE),IF(OR(ISERROR(FIND("NOVOS",B1811)),ISERROR(FIND("Design ",B1811))),IF(OR(ISERROR(FIND("thanos EVO",B1811)),ISERROR(FIND("Design ",B1811))),0,96.55),19.35))</f>
        <v>0</v>
      </c>
      <c r="J1811" s="40"/>
      <c r="K1811" s="40" t="s">
        <v>1177</v>
      </c>
      <c r="L1811" s="29">
        <f>IF(K1811&lt;&gt;"",IFERROR(VLOOKUP(K1811,Rabattwerte_eintragen!$A$3:$C$24,3,FALSE),0),0)</f>
        <v>0</v>
      </c>
      <c r="M1811" s="58">
        <f>IF(H1811&lt;&gt;"",H1811*(1-L1811)+I1811*(1-VLOOKUP("A1",Rabattwerte_eintragen!$A$3:$C$26,3,FALSE)),"")</f>
        <v>119.55</v>
      </c>
      <c r="N1811" s="40"/>
      <c r="O1811" s="39" t="str">
        <f t="shared" si="32"/>
        <v>Artikel online anzeigen</v>
      </c>
      <c r="P1811" s="44"/>
      <c r="Q1811" s="49" t="s">
        <v>4165</v>
      </c>
      <c r="R1811" s="37"/>
      <c r="S1811" s="55"/>
      <c r="T1811" s="40" t="s">
        <v>1144</v>
      </c>
      <c r="U1811" s="63" t="s">
        <v>6047</v>
      </c>
    </row>
    <row r="1812" spans="1:21" x14ac:dyDescent="0.25">
      <c r="A1812" s="1">
        <v>3049</v>
      </c>
      <c r="B1812" s="46" t="s">
        <v>52</v>
      </c>
      <c r="C1812" s="46" t="s">
        <v>2243</v>
      </c>
      <c r="D1812" s="46" t="s">
        <v>2341</v>
      </c>
      <c r="E1812" s="47" t="s">
        <v>1135</v>
      </c>
      <c r="F1812" s="47" t="s">
        <v>1138</v>
      </c>
      <c r="G1812" s="47">
        <v>430814</v>
      </c>
      <c r="H1812" s="57">
        <v>119.55</v>
      </c>
      <c r="I1812" s="60">
        <f>IF(R1812="UP",VLOOKUP($I$1,Änderungen!$F$1:$G$4,2,FALSE),IF(OR(ISERROR(FIND("NOVOS",B1812)),ISERROR(FIND("Design ",B1812))),IF(OR(ISERROR(FIND("thanos EVO",B1812)),ISERROR(FIND("Design ",B1812))),0,96.55),19.35))</f>
        <v>0</v>
      </c>
      <c r="J1812" s="40"/>
      <c r="K1812" s="40" t="s">
        <v>1177</v>
      </c>
      <c r="L1812" s="29">
        <f>IF(K1812&lt;&gt;"",IFERROR(VLOOKUP(K1812,Rabattwerte_eintragen!$A$3:$C$24,3,FALSE),0),0)</f>
        <v>0</v>
      </c>
      <c r="M1812" s="58">
        <f>IF(H1812&lt;&gt;"",H1812*(1-L1812)+I1812*(1-VLOOKUP("A1",Rabattwerte_eintragen!$A$3:$C$26,3,FALSE)),"")</f>
        <v>119.55</v>
      </c>
      <c r="N1812" s="40"/>
      <c r="O1812" s="39" t="str">
        <f t="shared" si="32"/>
        <v>Artikel online anzeigen</v>
      </c>
      <c r="P1812" s="44"/>
      <c r="Q1812" s="49" t="s">
        <v>4166</v>
      </c>
      <c r="R1812" s="37"/>
      <c r="S1812" s="55"/>
      <c r="T1812" s="40" t="s">
        <v>1144</v>
      </c>
      <c r="U1812" s="63" t="s">
        <v>6048</v>
      </c>
    </row>
    <row r="1813" spans="1:21" x14ac:dyDescent="0.25">
      <c r="A1813" s="1">
        <v>3050</v>
      </c>
      <c r="B1813" s="46" t="s">
        <v>2068</v>
      </c>
      <c r="C1813" s="46" t="s">
        <v>2243</v>
      </c>
      <c r="D1813" s="46" t="s">
        <v>2341</v>
      </c>
      <c r="E1813" s="47" t="s">
        <v>1135</v>
      </c>
      <c r="F1813" s="47" t="s">
        <v>1138</v>
      </c>
      <c r="G1813" s="47">
        <v>430630</v>
      </c>
      <c r="H1813" s="57">
        <v>115.7</v>
      </c>
      <c r="I1813" s="60">
        <f>IF(R1813="UP",VLOOKUP($I$1,Änderungen!$F$1:$G$4,2,FALSE),IF(OR(ISERROR(FIND("NOVOS",B1813)),ISERROR(FIND("Design ",B1813))),IF(OR(ISERROR(FIND("thanos EVO",B1813)),ISERROR(FIND("Design ",B1813))),0,96.55),19.35))</f>
        <v>0</v>
      </c>
      <c r="J1813" s="40"/>
      <c r="K1813" s="40" t="s">
        <v>1177</v>
      </c>
      <c r="L1813" s="29">
        <f>IF(K1813&lt;&gt;"",IFERROR(VLOOKUP(K1813,Rabattwerte_eintragen!$A$3:$C$24,3,FALSE),0),0)</f>
        <v>0</v>
      </c>
      <c r="M1813" s="58">
        <f>IF(H1813&lt;&gt;"",H1813*(1-L1813)+I1813*(1-VLOOKUP("A1",Rabattwerte_eintragen!$A$3:$C$26,3,FALSE)),"")</f>
        <v>115.7</v>
      </c>
      <c r="N1813" s="40"/>
      <c r="O1813" s="39" t="str">
        <f t="shared" si="32"/>
        <v>Artikel online anzeigen</v>
      </c>
      <c r="P1813" s="44"/>
      <c r="Q1813" s="49" t="s">
        <v>4167</v>
      </c>
      <c r="R1813" s="37"/>
      <c r="S1813" s="55"/>
      <c r="T1813" s="40" t="s">
        <v>1144</v>
      </c>
      <c r="U1813" s="63" t="s">
        <v>6049</v>
      </c>
    </row>
    <row r="1814" spans="1:21" x14ac:dyDescent="0.25">
      <c r="A1814" s="1">
        <v>3052</v>
      </c>
      <c r="B1814" s="46" t="s">
        <v>53</v>
      </c>
      <c r="C1814" s="46" t="s">
        <v>2243</v>
      </c>
      <c r="D1814" s="46" t="s">
        <v>2341</v>
      </c>
      <c r="E1814" s="47" t="s">
        <v>1135</v>
      </c>
      <c r="F1814" s="47" t="s">
        <v>1138</v>
      </c>
      <c r="G1814" s="47">
        <v>430302</v>
      </c>
      <c r="H1814" s="57">
        <v>115.7</v>
      </c>
      <c r="I1814" s="60">
        <f>IF(R1814="UP",VLOOKUP($I$1,Änderungen!$F$1:$G$4,2,FALSE),IF(OR(ISERROR(FIND("NOVOS",B1814)),ISERROR(FIND("Design ",B1814))),IF(OR(ISERROR(FIND("thanos EVO",B1814)),ISERROR(FIND("Design ",B1814))),0,96.55),19.35))</f>
        <v>0</v>
      </c>
      <c r="J1814" s="40"/>
      <c r="K1814" s="40" t="s">
        <v>1177</v>
      </c>
      <c r="L1814" s="29">
        <f>IF(K1814&lt;&gt;"",IFERROR(VLOOKUP(K1814,Rabattwerte_eintragen!$A$3:$C$24,3,FALSE),0),0)</f>
        <v>0</v>
      </c>
      <c r="M1814" s="58">
        <f>IF(H1814&lt;&gt;"",H1814*(1-L1814)+I1814*(1-VLOOKUP("A1",Rabattwerte_eintragen!$A$3:$C$26,3,FALSE)),"")</f>
        <v>115.7</v>
      </c>
      <c r="N1814" s="40"/>
      <c r="O1814" s="39" t="str">
        <f t="shared" si="32"/>
        <v>Artikel online anzeigen</v>
      </c>
      <c r="P1814" s="44"/>
      <c r="Q1814" s="49" t="s">
        <v>4168</v>
      </c>
      <c r="R1814" s="37"/>
      <c r="S1814" s="55"/>
      <c r="T1814" s="40" t="s">
        <v>1144</v>
      </c>
      <c r="U1814" s="63" t="s">
        <v>6050</v>
      </c>
    </row>
    <row r="1815" spans="1:21" x14ac:dyDescent="0.25">
      <c r="A1815" s="1">
        <v>3053</v>
      </c>
      <c r="B1815" s="46" t="s">
        <v>2069</v>
      </c>
      <c r="C1815" s="46" t="s">
        <v>2243</v>
      </c>
      <c r="D1815" s="46" t="s">
        <v>2341</v>
      </c>
      <c r="E1815" s="47" t="s">
        <v>1135</v>
      </c>
      <c r="F1815" s="47" t="s">
        <v>1138</v>
      </c>
      <c r="G1815" s="47">
        <v>430821</v>
      </c>
      <c r="H1815" s="57">
        <v>119.55</v>
      </c>
      <c r="I1815" s="60">
        <f>IF(R1815="UP",VLOOKUP($I$1,Änderungen!$F$1:$G$4,2,FALSE),IF(OR(ISERROR(FIND("NOVOS",B1815)),ISERROR(FIND("Design ",B1815))),IF(OR(ISERROR(FIND("thanos EVO",B1815)),ISERROR(FIND("Design ",B1815))),0,96.55),19.35))</f>
        <v>0</v>
      </c>
      <c r="J1815" s="40"/>
      <c r="K1815" s="40" t="s">
        <v>1177</v>
      </c>
      <c r="L1815" s="29">
        <f>IF(K1815&lt;&gt;"",IFERROR(VLOOKUP(K1815,Rabattwerte_eintragen!$A$3:$C$24,3,FALSE),0),0)</f>
        <v>0</v>
      </c>
      <c r="M1815" s="58">
        <f>IF(H1815&lt;&gt;"",H1815*(1-L1815)+I1815*(1-VLOOKUP("A1",Rabattwerte_eintragen!$A$3:$C$26,3,FALSE)),"")</f>
        <v>119.55</v>
      </c>
      <c r="N1815" s="40"/>
      <c r="O1815" s="39" t="str">
        <f t="shared" si="32"/>
        <v>Artikel online anzeigen</v>
      </c>
      <c r="P1815" s="44"/>
      <c r="Q1815" s="49" t="s">
        <v>4169</v>
      </c>
      <c r="R1815" s="37"/>
      <c r="S1815" s="55"/>
      <c r="T1815" s="40" t="s">
        <v>1144</v>
      </c>
      <c r="U1815" s="63" t="s">
        <v>6051</v>
      </c>
    </row>
    <row r="1816" spans="1:21" x14ac:dyDescent="0.25">
      <c r="A1816" s="1">
        <v>3055</v>
      </c>
      <c r="B1816" s="46" t="s">
        <v>54</v>
      </c>
      <c r="C1816" s="46" t="s">
        <v>2243</v>
      </c>
      <c r="D1816" s="46" t="s">
        <v>2341</v>
      </c>
      <c r="E1816" s="47" t="s">
        <v>1135</v>
      </c>
      <c r="F1816" s="47" t="s">
        <v>1138</v>
      </c>
      <c r="G1816" s="47">
        <v>430807</v>
      </c>
      <c r="H1816" s="57">
        <v>119.55</v>
      </c>
      <c r="I1816" s="60">
        <f>IF(R1816="UP",VLOOKUP($I$1,Änderungen!$F$1:$G$4,2,FALSE),IF(OR(ISERROR(FIND("NOVOS",B1816)),ISERROR(FIND("Design ",B1816))),IF(OR(ISERROR(FIND("thanos EVO",B1816)),ISERROR(FIND("Design ",B1816))),0,96.55),19.35))</f>
        <v>0</v>
      </c>
      <c r="J1816" s="40"/>
      <c r="K1816" s="40" t="s">
        <v>1177</v>
      </c>
      <c r="L1816" s="29">
        <f>IF(K1816&lt;&gt;"",IFERROR(VLOOKUP(K1816,Rabattwerte_eintragen!$A$3:$C$24,3,FALSE),0),0)</f>
        <v>0</v>
      </c>
      <c r="M1816" s="58">
        <f>IF(H1816&lt;&gt;"",H1816*(1-L1816)+I1816*(1-VLOOKUP("A1",Rabattwerte_eintragen!$A$3:$C$26,3,FALSE)),"")</f>
        <v>119.55</v>
      </c>
      <c r="N1816" s="40"/>
      <c r="O1816" s="39" t="str">
        <f t="shared" si="32"/>
        <v>Artikel online anzeigen</v>
      </c>
      <c r="P1816" s="44"/>
      <c r="Q1816" s="49" t="s">
        <v>4170</v>
      </c>
      <c r="R1816" s="37"/>
      <c r="S1816" s="55"/>
      <c r="T1816" s="40" t="s">
        <v>1144</v>
      </c>
      <c r="U1816" s="63" t="s">
        <v>6052</v>
      </c>
    </row>
    <row r="1817" spans="1:21" x14ac:dyDescent="0.25">
      <c r="A1817" s="1">
        <v>8592</v>
      </c>
      <c r="B1817" s="46" t="s">
        <v>2070</v>
      </c>
      <c r="C1817" s="46" t="s">
        <v>2243</v>
      </c>
      <c r="D1817" s="46" t="s">
        <v>2341</v>
      </c>
      <c r="E1817" s="47" t="s">
        <v>1135</v>
      </c>
      <c r="F1817" s="47" t="s">
        <v>1138</v>
      </c>
      <c r="G1817" s="47">
        <v>731065</v>
      </c>
      <c r="H1817" s="57">
        <v>115.7</v>
      </c>
      <c r="I1817" s="60">
        <f>IF(R1817="UP",VLOOKUP($I$1,Änderungen!$F$1:$G$4,2,FALSE),IF(OR(ISERROR(FIND("NOVOS",B1817)),ISERROR(FIND("Design ",B1817))),IF(OR(ISERROR(FIND("thanos EVO",B1817)),ISERROR(FIND("Design ",B1817))),0,96.55),19.35))</f>
        <v>0</v>
      </c>
      <c r="J1817" s="40"/>
      <c r="K1817" s="40" t="s">
        <v>1177</v>
      </c>
      <c r="L1817" s="29">
        <f>IF(K1817&lt;&gt;"",IFERROR(VLOOKUP(K1817,Rabattwerte_eintragen!$A$3:$C$24,3,FALSE),0),0)</f>
        <v>0</v>
      </c>
      <c r="M1817" s="58">
        <f>IF(H1817&lt;&gt;"",H1817*(1-L1817)+I1817*(1-VLOOKUP("A1",Rabattwerte_eintragen!$A$3:$C$26,3,FALSE)),"")</f>
        <v>115.7</v>
      </c>
      <c r="N1817" s="40"/>
      <c r="O1817" s="39" t="str">
        <f t="shared" si="32"/>
        <v>Artikel online anzeigen</v>
      </c>
      <c r="P1817" s="44"/>
      <c r="Q1817" s="49" t="s">
        <v>4171</v>
      </c>
      <c r="R1817" s="37"/>
      <c r="S1817" s="55"/>
      <c r="T1817" s="40" t="s">
        <v>1144</v>
      </c>
      <c r="U1817" s="63" t="s">
        <v>6053</v>
      </c>
    </row>
    <row r="1818" spans="1:21" x14ac:dyDescent="0.25">
      <c r="A1818" s="1">
        <v>8594</v>
      </c>
      <c r="B1818" s="46" t="s">
        <v>76</v>
      </c>
      <c r="C1818" s="46" t="s">
        <v>2243</v>
      </c>
      <c r="D1818" s="46" t="s">
        <v>2341</v>
      </c>
      <c r="E1818" s="47" t="s">
        <v>1135</v>
      </c>
      <c r="F1818" s="47" t="s">
        <v>1138</v>
      </c>
      <c r="G1818" s="47">
        <v>733953</v>
      </c>
      <c r="H1818" s="57">
        <v>115.7</v>
      </c>
      <c r="I1818" s="60">
        <f>IF(R1818="UP",VLOOKUP($I$1,Änderungen!$F$1:$G$4,2,FALSE),IF(OR(ISERROR(FIND("NOVOS",B1818)),ISERROR(FIND("Design ",B1818))),IF(OR(ISERROR(FIND("thanos EVO",B1818)),ISERROR(FIND("Design ",B1818))),0,96.55),19.35))</f>
        <v>0</v>
      </c>
      <c r="J1818" s="40"/>
      <c r="K1818" s="40" t="s">
        <v>1177</v>
      </c>
      <c r="L1818" s="29">
        <f>IF(K1818&lt;&gt;"",IFERROR(VLOOKUP(K1818,Rabattwerte_eintragen!$A$3:$C$24,3,FALSE),0),0)</f>
        <v>0</v>
      </c>
      <c r="M1818" s="58">
        <f>IF(H1818&lt;&gt;"",H1818*(1-L1818)+I1818*(1-VLOOKUP("A1",Rabattwerte_eintragen!$A$3:$C$26,3,FALSE)),"")</f>
        <v>115.7</v>
      </c>
      <c r="N1818" s="40"/>
      <c r="O1818" s="39" t="str">
        <f t="shared" si="32"/>
        <v>Artikel online anzeigen</v>
      </c>
      <c r="P1818" s="44"/>
      <c r="Q1818" s="49" t="s">
        <v>4172</v>
      </c>
      <c r="R1818" s="37"/>
      <c r="S1818" s="55"/>
      <c r="T1818" s="40" t="s">
        <v>1144</v>
      </c>
      <c r="U1818" s="63" t="s">
        <v>6054</v>
      </c>
    </row>
    <row r="1819" spans="1:21" x14ac:dyDescent="0.25">
      <c r="A1819" s="1">
        <v>8595</v>
      </c>
      <c r="B1819" s="46" t="s">
        <v>2071</v>
      </c>
      <c r="C1819" s="46" t="s">
        <v>2243</v>
      </c>
      <c r="D1819" s="46" t="s">
        <v>2341</v>
      </c>
      <c r="E1819" s="47" t="s">
        <v>1135</v>
      </c>
      <c r="F1819" s="47" t="s">
        <v>1138</v>
      </c>
      <c r="G1819" s="47">
        <v>708425</v>
      </c>
      <c r="H1819" s="57">
        <v>119.55</v>
      </c>
      <c r="I1819" s="60">
        <f>IF(R1819="UP",VLOOKUP($I$1,Änderungen!$F$1:$G$4,2,FALSE),IF(OR(ISERROR(FIND("NOVOS",B1819)),ISERROR(FIND("Design ",B1819))),IF(OR(ISERROR(FIND("thanos EVO",B1819)),ISERROR(FIND("Design ",B1819))),0,96.55),19.35))</f>
        <v>0</v>
      </c>
      <c r="J1819" s="40"/>
      <c r="K1819" s="40" t="s">
        <v>1177</v>
      </c>
      <c r="L1819" s="29">
        <f>IF(K1819&lt;&gt;"",IFERROR(VLOOKUP(K1819,Rabattwerte_eintragen!$A$3:$C$24,3,FALSE),0),0)</f>
        <v>0</v>
      </c>
      <c r="M1819" s="58">
        <f>IF(H1819&lt;&gt;"",H1819*(1-L1819)+I1819*(1-VLOOKUP("A1",Rabattwerte_eintragen!$A$3:$C$26,3,FALSE)),"")</f>
        <v>119.55</v>
      </c>
      <c r="N1819" s="40"/>
      <c r="O1819" s="39" t="str">
        <f t="shared" si="32"/>
        <v>Artikel online anzeigen</v>
      </c>
      <c r="P1819" s="44"/>
      <c r="Q1819" s="49" t="s">
        <v>4173</v>
      </c>
      <c r="R1819" s="37"/>
      <c r="S1819" s="55"/>
      <c r="T1819" s="40" t="s">
        <v>1144</v>
      </c>
      <c r="U1819" s="63" t="s">
        <v>6055</v>
      </c>
    </row>
    <row r="1820" spans="1:21" x14ac:dyDescent="0.25">
      <c r="A1820" s="1">
        <v>8597</v>
      </c>
      <c r="B1820" s="46" t="s">
        <v>77</v>
      </c>
      <c r="C1820" s="46" t="s">
        <v>2243</v>
      </c>
      <c r="D1820" s="46" t="s">
        <v>2341</v>
      </c>
      <c r="E1820" s="47" t="s">
        <v>1135</v>
      </c>
      <c r="F1820" s="47" t="s">
        <v>1138</v>
      </c>
      <c r="G1820" s="47">
        <v>733977</v>
      </c>
      <c r="H1820" s="57">
        <v>119.55</v>
      </c>
      <c r="I1820" s="60">
        <f>IF(R1820="UP",VLOOKUP($I$1,Änderungen!$F$1:$G$4,2,FALSE),IF(OR(ISERROR(FIND("NOVOS",B1820)),ISERROR(FIND("Design ",B1820))),IF(OR(ISERROR(FIND("thanos EVO",B1820)),ISERROR(FIND("Design ",B1820))),0,96.55),19.35))</f>
        <v>0</v>
      </c>
      <c r="J1820" s="40"/>
      <c r="K1820" s="40" t="s">
        <v>1177</v>
      </c>
      <c r="L1820" s="29">
        <f>IF(K1820&lt;&gt;"",IFERROR(VLOOKUP(K1820,Rabattwerte_eintragen!$A$3:$C$24,3,FALSE),0),0)</f>
        <v>0</v>
      </c>
      <c r="M1820" s="58">
        <f>IF(H1820&lt;&gt;"",H1820*(1-L1820)+I1820*(1-VLOOKUP("A1",Rabattwerte_eintragen!$A$3:$C$26,3,FALSE)),"")</f>
        <v>119.55</v>
      </c>
      <c r="N1820" s="40"/>
      <c r="O1820" s="39" t="str">
        <f t="shared" si="32"/>
        <v>Artikel online anzeigen</v>
      </c>
      <c r="P1820" s="44"/>
      <c r="Q1820" s="49" t="s">
        <v>4174</v>
      </c>
      <c r="R1820" s="37"/>
      <c r="S1820" s="55"/>
      <c r="T1820" s="40" t="s">
        <v>1144</v>
      </c>
      <c r="U1820" s="63" t="s">
        <v>6056</v>
      </c>
    </row>
    <row r="1821" spans="1:21" x14ac:dyDescent="0.25">
      <c r="A1821" s="1">
        <v>8598</v>
      </c>
      <c r="B1821" s="46" t="s">
        <v>2072</v>
      </c>
      <c r="C1821" s="46" t="s">
        <v>2243</v>
      </c>
      <c r="D1821" s="46" t="s">
        <v>2341</v>
      </c>
      <c r="E1821" s="47" t="s">
        <v>1135</v>
      </c>
      <c r="F1821" s="47" t="s">
        <v>1138</v>
      </c>
      <c r="G1821" s="47">
        <v>733984</v>
      </c>
      <c r="H1821" s="57">
        <v>115.7</v>
      </c>
      <c r="I1821" s="60">
        <f>IF(R1821="UP",VLOOKUP($I$1,Änderungen!$F$1:$G$4,2,FALSE),IF(OR(ISERROR(FIND("NOVOS",B1821)),ISERROR(FIND("Design ",B1821))),IF(OR(ISERROR(FIND("thanos EVO",B1821)),ISERROR(FIND("Design ",B1821))),0,96.55),19.35))</f>
        <v>0</v>
      </c>
      <c r="J1821" s="40"/>
      <c r="K1821" s="40" t="s">
        <v>1177</v>
      </c>
      <c r="L1821" s="29">
        <f>IF(K1821&lt;&gt;"",IFERROR(VLOOKUP(K1821,Rabattwerte_eintragen!$A$3:$C$24,3,FALSE),0),0)</f>
        <v>0</v>
      </c>
      <c r="M1821" s="58">
        <f>IF(H1821&lt;&gt;"",H1821*(1-L1821)+I1821*(1-VLOOKUP("A1",Rabattwerte_eintragen!$A$3:$C$26,3,FALSE)),"")</f>
        <v>115.7</v>
      </c>
      <c r="N1821" s="40"/>
      <c r="O1821" s="39" t="str">
        <f t="shared" si="32"/>
        <v>Artikel online anzeigen</v>
      </c>
      <c r="P1821" s="44"/>
      <c r="Q1821" s="49" t="s">
        <v>4175</v>
      </c>
      <c r="R1821" s="37"/>
      <c r="S1821" s="55"/>
      <c r="T1821" s="40" t="s">
        <v>1144</v>
      </c>
      <c r="U1821" s="63" t="s">
        <v>6057</v>
      </c>
    </row>
    <row r="1822" spans="1:21" x14ac:dyDescent="0.25">
      <c r="A1822" s="1">
        <v>8600</v>
      </c>
      <c r="B1822" s="46" t="s">
        <v>78</v>
      </c>
      <c r="C1822" s="46" t="s">
        <v>2243</v>
      </c>
      <c r="D1822" s="46" t="s">
        <v>2341</v>
      </c>
      <c r="E1822" s="47" t="s">
        <v>1135</v>
      </c>
      <c r="F1822" s="47" t="s">
        <v>1138</v>
      </c>
      <c r="G1822" s="47">
        <v>734004</v>
      </c>
      <c r="H1822" s="57">
        <v>115.7</v>
      </c>
      <c r="I1822" s="60">
        <f>IF(R1822="UP",VLOOKUP($I$1,Änderungen!$F$1:$G$4,2,FALSE),IF(OR(ISERROR(FIND("NOVOS",B1822)),ISERROR(FIND("Design ",B1822))),IF(OR(ISERROR(FIND("thanos EVO",B1822)),ISERROR(FIND("Design ",B1822))),0,96.55),19.35))</f>
        <v>0</v>
      </c>
      <c r="J1822" s="40"/>
      <c r="K1822" s="40" t="s">
        <v>1177</v>
      </c>
      <c r="L1822" s="29">
        <f>IF(K1822&lt;&gt;"",IFERROR(VLOOKUP(K1822,Rabattwerte_eintragen!$A$3:$C$24,3,FALSE),0),0)</f>
        <v>0</v>
      </c>
      <c r="M1822" s="58">
        <f>IF(H1822&lt;&gt;"",H1822*(1-L1822)+I1822*(1-VLOOKUP("A1",Rabattwerte_eintragen!$A$3:$C$26,3,FALSE)),"")</f>
        <v>115.7</v>
      </c>
      <c r="N1822" s="40"/>
      <c r="O1822" s="39" t="str">
        <f t="shared" si="32"/>
        <v>Artikel online anzeigen</v>
      </c>
      <c r="P1822" s="44"/>
      <c r="Q1822" s="49" t="s">
        <v>4176</v>
      </c>
      <c r="R1822" s="37"/>
      <c r="S1822" s="55"/>
      <c r="T1822" s="40" t="s">
        <v>1144</v>
      </c>
      <c r="U1822" s="63" t="s">
        <v>6058</v>
      </c>
    </row>
    <row r="1823" spans="1:21" x14ac:dyDescent="0.25">
      <c r="A1823" s="1">
        <v>8601</v>
      </c>
      <c r="B1823" s="46" t="s">
        <v>2073</v>
      </c>
      <c r="C1823" s="46" t="s">
        <v>2243</v>
      </c>
      <c r="D1823" s="46" t="s">
        <v>2341</v>
      </c>
      <c r="E1823" s="47" t="s">
        <v>1135</v>
      </c>
      <c r="F1823" s="47" t="s">
        <v>1138</v>
      </c>
      <c r="G1823" s="47">
        <v>734011</v>
      </c>
      <c r="H1823" s="57">
        <v>119.55</v>
      </c>
      <c r="I1823" s="60">
        <f>IF(R1823="UP",VLOOKUP($I$1,Änderungen!$F$1:$G$4,2,FALSE),IF(OR(ISERROR(FIND("NOVOS",B1823)),ISERROR(FIND("Design ",B1823))),IF(OR(ISERROR(FIND("thanos EVO",B1823)),ISERROR(FIND("Design ",B1823))),0,96.55),19.35))</f>
        <v>0</v>
      </c>
      <c r="J1823" s="40"/>
      <c r="K1823" s="40" t="s">
        <v>1177</v>
      </c>
      <c r="L1823" s="29">
        <f>IF(K1823&lt;&gt;"",IFERROR(VLOOKUP(K1823,Rabattwerte_eintragen!$A$3:$C$24,3,FALSE),0),0)</f>
        <v>0</v>
      </c>
      <c r="M1823" s="58">
        <f>IF(H1823&lt;&gt;"",H1823*(1-L1823)+I1823*(1-VLOOKUP("A1",Rabattwerte_eintragen!$A$3:$C$26,3,FALSE)),"")</f>
        <v>119.55</v>
      </c>
      <c r="N1823" s="40"/>
      <c r="O1823" s="39" t="str">
        <f t="shared" si="32"/>
        <v>Artikel online anzeigen</v>
      </c>
      <c r="P1823" s="44"/>
      <c r="Q1823" s="49" t="s">
        <v>4177</v>
      </c>
      <c r="R1823" s="37"/>
      <c r="S1823" s="55"/>
      <c r="T1823" s="40" t="s">
        <v>1144</v>
      </c>
      <c r="U1823" s="63" t="s">
        <v>6059</v>
      </c>
    </row>
    <row r="1824" spans="1:21" x14ac:dyDescent="0.25">
      <c r="A1824" s="1">
        <v>8603</v>
      </c>
      <c r="B1824" s="46" t="s">
        <v>79</v>
      </c>
      <c r="C1824" s="46" t="s">
        <v>2243</v>
      </c>
      <c r="D1824" s="46" t="s">
        <v>2341</v>
      </c>
      <c r="E1824" s="47" t="s">
        <v>1135</v>
      </c>
      <c r="F1824" s="47" t="s">
        <v>1138</v>
      </c>
      <c r="G1824" s="47">
        <v>734035</v>
      </c>
      <c r="H1824" s="57">
        <v>119.55</v>
      </c>
      <c r="I1824" s="60">
        <f>IF(R1824="UP",VLOOKUP($I$1,Änderungen!$F$1:$G$4,2,FALSE),IF(OR(ISERROR(FIND("NOVOS",B1824)),ISERROR(FIND("Design ",B1824))),IF(OR(ISERROR(FIND("thanos EVO",B1824)),ISERROR(FIND("Design ",B1824))),0,96.55),19.35))</f>
        <v>0</v>
      </c>
      <c r="J1824" s="40"/>
      <c r="K1824" s="40" t="s">
        <v>1177</v>
      </c>
      <c r="L1824" s="29">
        <f>IF(K1824&lt;&gt;"",IFERROR(VLOOKUP(K1824,Rabattwerte_eintragen!$A$3:$C$24,3,FALSE),0),0)</f>
        <v>0</v>
      </c>
      <c r="M1824" s="58">
        <f>IF(H1824&lt;&gt;"",H1824*(1-L1824)+I1824*(1-VLOOKUP("A1",Rabattwerte_eintragen!$A$3:$C$26,3,FALSE)),"")</f>
        <v>119.55</v>
      </c>
      <c r="N1824" s="40"/>
      <c r="O1824" s="39" t="str">
        <f t="shared" si="32"/>
        <v>Artikel online anzeigen</v>
      </c>
      <c r="P1824" s="44"/>
      <c r="Q1824" s="49" t="s">
        <v>4178</v>
      </c>
      <c r="R1824" s="37"/>
      <c r="S1824" s="55"/>
      <c r="T1824" s="40" t="s">
        <v>1144</v>
      </c>
      <c r="U1824" s="63" t="s">
        <v>6060</v>
      </c>
    </row>
    <row r="1825" spans="1:21" x14ac:dyDescent="0.25">
      <c r="A1825" s="1">
        <v>8351</v>
      </c>
      <c r="B1825" s="46" t="s">
        <v>1257</v>
      </c>
      <c r="C1825" s="46" t="s">
        <v>2243</v>
      </c>
      <c r="D1825" s="46" t="s">
        <v>1274</v>
      </c>
      <c r="E1825" s="47" t="s">
        <v>1135</v>
      </c>
      <c r="F1825" s="47" t="s">
        <v>1138</v>
      </c>
      <c r="G1825" s="47">
        <v>438995</v>
      </c>
      <c r="H1825" s="57">
        <v>138.55000000000001</v>
      </c>
      <c r="I1825" s="60">
        <f>IF(R1825="UP",VLOOKUP($I$1,Änderungen!$F$1:$G$4,2,FALSE),IF(OR(ISERROR(FIND("NOVOS",B1825)),ISERROR(FIND("Design ",B1825))),IF(OR(ISERROR(FIND("thanos EVO",B1825)),ISERROR(FIND("Design ",B1825))),0,96.55),19.35))</f>
        <v>0</v>
      </c>
      <c r="J1825" s="40"/>
      <c r="K1825" s="40" t="s">
        <v>1176</v>
      </c>
      <c r="L1825" s="29">
        <f>IF(K1825&lt;&gt;"",IFERROR(VLOOKUP(K1825,Rabattwerte_eintragen!$A$3:$C$24,3,FALSE),0),0)</f>
        <v>0</v>
      </c>
      <c r="M1825" s="58">
        <f>IF(H1825&lt;&gt;"",H1825*(1-L1825)+I1825*(1-VLOOKUP("A1",Rabattwerte_eintragen!$A$3:$C$26,3,FALSE)),"")</f>
        <v>138.55000000000001</v>
      </c>
      <c r="N1825" s="40"/>
      <c r="O1825" s="39" t="str">
        <f t="shared" si="32"/>
        <v>Artikel online anzeigen</v>
      </c>
      <c r="P1825" s="44"/>
      <c r="Q1825" s="49" t="s">
        <v>4179</v>
      </c>
      <c r="R1825" s="37"/>
      <c r="S1825" s="55"/>
      <c r="T1825" s="40" t="s">
        <v>1144</v>
      </c>
      <c r="U1825" s="63" t="s">
        <v>6061</v>
      </c>
    </row>
    <row r="1826" spans="1:21" x14ac:dyDescent="0.25">
      <c r="A1826" s="1">
        <v>8352</v>
      </c>
      <c r="B1826" s="46" t="s">
        <v>1258</v>
      </c>
      <c r="C1826" s="46" t="s">
        <v>2243</v>
      </c>
      <c r="D1826" s="46" t="s">
        <v>1274</v>
      </c>
      <c r="E1826" s="47" t="s">
        <v>1135</v>
      </c>
      <c r="F1826" s="47" t="s">
        <v>1138</v>
      </c>
      <c r="G1826" s="47">
        <v>382311</v>
      </c>
      <c r="H1826" s="57">
        <v>142.1</v>
      </c>
      <c r="I1826" s="60">
        <f>IF(R1826="UP",VLOOKUP($I$1,Änderungen!$F$1:$G$4,2,FALSE),IF(OR(ISERROR(FIND("NOVOS",B1826)),ISERROR(FIND("Design ",B1826))),IF(OR(ISERROR(FIND("thanos EVO",B1826)),ISERROR(FIND("Design ",B1826))),0,96.55),19.35))</f>
        <v>0</v>
      </c>
      <c r="J1826" s="40"/>
      <c r="K1826" s="40" t="s">
        <v>1176</v>
      </c>
      <c r="L1826" s="29">
        <f>IF(K1826&lt;&gt;"",IFERROR(VLOOKUP(K1826,Rabattwerte_eintragen!$A$3:$C$24,3,FALSE),0),0)</f>
        <v>0</v>
      </c>
      <c r="M1826" s="58">
        <f>IF(H1826&lt;&gt;"",H1826*(1-L1826)+I1826*(1-VLOOKUP("A1",Rabattwerte_eintragen!$A$3:$C$26,3,FALSE)),"")</f>
        <v>142.1</v>
      </c>
      <c r="N1826" s="40"/>
      <c r="O1826" s="39" t="str">
        <f t="shared" si="32"/>
        <v>Artikel online anzeigen</v>
      </c>
      <c r="P1826" s="44"/>
      <c r="Q1826" s="49" t="s">
        <v>4180</v>
      </c>
      <c r="R1826" s="37"/>
      <c r="S1826" s="55"/>
      <c r="T1826" s="40" t="s">
        <v>1144</v>
      </c>
      <c r="U1826" s="63" t="s">
        <v>6062</v>
      </c>
    </row>
    <row r="1827" spans="1:21" x14ac:dyDescent="0.25">
      <c r="A1827" s="1">
        <v>8353</v>
      </c>
      <c r="B1827" s="46" t="s">
        <v>1259</v>
      </c>
      <c r="C1827" s="46" t="s">
        <v>2243</v>
      </c>
      <c r="D1827" s="46" t="s">
        <v>1274</v>
      </c>
      <c r="E1827" s="47" t="s">
        <v>1135</v>
      </c>
      <c r="F1827" s="47" t="s">
        <v>1138</v>
      </c>
      <c r="G1827" s="47">
        <v>352871</v>
      </c>
      <c r="H1827" s="57">
        <v>138.55000000000001</v>
      </c>
      <c r="I1827" s="60">
        <f>IF(R1827="UP",VLOOKUP($I$1,Änderungen!$F$1:$G$4,2,FALSE),IF(OR(ISERROR(FIND("NOVOS",B1827)),ISERROR(FIND("Design ",B1827))),IF(OR(ISERROR(FIND("thanos EVO",B1827)),ISERROR(FIND("Design ",B1827))),0,96.55),19.35))</f>
        <v>0</v>
      </c>
      <c r="J1827" s="40"/>
      <c r="K1827" s="40" t="s">
        <v>1176</v>
      </c>
      <c r="L1827" s="29">
        <f>IF(K1827&lt;&gt;"",IFERROR(VLOOKUP(K1827,Rabattwerte_eintragen!$A$3:$C$24,3,FALSE),0),0)</f>
        <v>0</v>
      </c>
      <c r="M1827" s="58">
        <f>IF(H1827&lt;&gt;"",H1827*(1-L1827)+I1827*(1-VLOOKUP("A1",Rabattwerte_eintragen!$A$3:$C$26,3,FALSE)),"")</f>
        <v>138.55000000000001</v>
      </c>
      <c r="N1827" s="40"/>
      <c r="O1827" s="39" t="str">
        <f t="shared" si="32"/>
        <v>Artikel online anzeigen</v>
      </c>
      <c r="P1827" s="44"/>
      <c r="Q1827" s="49" t="s">
        <v>4181</v>
      </c>
      <c r="R1827" s="37"/>
      <c r="S1827" s="55"/>
      <c r="T1827" s="40" t="s">
        <v>1144</v>
      </c>
      <c r="U1827" s="63" t="s">
        <v>6063</v>
      </c>
    </row>
    <row r="1828" spans="1:21" x14ac:dyDescent="0.25">
      <c r="A1828" s="1">
        <v>8354</v>
      </c>
      <c r="B1828" s="46" t="s">
        <v>1260</v>
      </c>
      <c r="C1828" s="46" t="s">
        <v>2243</v>
      </c>
      <c r="D1828" s="46" t="s">
        <v>1274</v>
      </c>
      <c r="E1828" s="47" t="s">
        <v>1135</v>
      </c>
      <c r="F1828" s="47" t="s">
        <v>1138</v>
      </c>
      <c r="G1828" s="47">
        <v>382304</v>
      </c>
      <c r="H1828" s="57">
        <v>142.10000000000002</v>
      </c>
      <c r="I1828" s="60">
        <f>IF(R1828="UP",VLOOKUP($I$1,Änderungen!$F$1:$G$4,2,FALSE),IF(OR(ISERROR(FIND("NOVOS",B1828)),ISERROR(FIND("Design ",B1828))),IF(OR(ISERROR(FIND("thanos EVO",B1828)),ISERROR(FIND("Design ",B1828))),0,96.55),19.35))</f>
        <v>0</v>
      </c>
      <c r="J1828" s="40"/>
      <c r="K1828" s="40" t="s">
        <v>1176</v>
      </c>
      <c r="L1828" s="29">
        <f>IF(K1828&lt;&gt;"",IFERROR(VLOOKUP(K1828,Rabattwerte_eintragen!$A$3:$C$24,3,FALSE),0),0)</f>
        <v>0</v>
      </c>
      <c r="M1828" s="58">
        <f>IF(H1828&lt;&gt;"",H1828*(1-L1828)+I1828*(1-VLOOKUP("A1",Rabattwerte_eintragen!$A$3:$C$26,3,FALSE)),"")</f>
        <v>142.10000000000002</v>
      </c>
      <c r="N1828" s="40"/>
      <c r="O1828" s="39" t="str">
        <f t="shared" si="32"/>
        <v>Artikel online anzeigen</v>
      </c>
      <c r="P1828" s="44"/>
      <c r="Q1828" s="49" t="s">
        <v>4182</v>
      </c>
      <c r="R1828" s="37"/>
      <c r="S1828" s="55"/>
      <c r="T1828" s="40" t="s">
        <v>1144</v>
      </c>
      <c r="U1828" s="63" t="s">
        <v>6064</v>
      </c>
    </row>
    <row r="1829" spans="1:21" x14ac:dyDescent="0.25">
      <c r="A1829" s="1">
        <v>8624</v>
      </c>
      <c r="B1829" s="46" t="s">
        <v>1261</v>
      </c>
      <c r="C1829" s="46" t="s">
        <v>2243</v>
      </c>
      <c r="D1829" s="46" t="s">
        <v>1274</v>
      </c>
      <c r="E1829" s="47" t="s">
        <v>1135</v>
      </c>
      <c r="F1829" s="47" t="s">
        <v>1138</v>
      </c>
      <c r="G1829" s="47">
        <v>735162</v>
      </c>
      <c r="H1829" s="57">
        <v>138.85</v>
      </c>
      <c r="I1829" s="60">
        <f>IF(R1829="UP",VLOOKUP($I$1,Änderungen!$F$1:$G$4,2,FALSE),IF(OR(ISERROR(FIND("NOVOS",B1829)),ISERROR(FIND("Design ",B1829))),IF(OR(ISERROR(FIND("thanos EVO",B1829)),ISERROR(FIND("Design ",B1829))),0,96.55),19.35))</f>
        <v>0</v>
      </c>
      <c r="J1829" s="40"/>
      <c r="K1829" s="40" t="s">
        <v>1176</v>
      </c>
      <c r="L1829" s="29">
        <f>IF(K1829&lt;&gt;"",IFERROR(VLOOKUP(K1829,Rabattwerte_eintragen!$A$3:$C$24,3,FALSE),0),0)</f>
        <v>0</v>
      </c>
      <c r="M1829" s="58">
        <f>IF(H1829&lt;&gt;"",H1829*(1-L1829)+I1829*(1-VLOOKUP("A1",Rabattwerte_eintragen!$A$3:$C$26,3,FALSE)),"")</f>
        <v>138.85</v>
      </c>
      <c r="N1829" s="40"/>
      <c r="O1829" s="39" t="str">
        <f t="shared" si="32"/>
        <v>Artikel online anzeigen</v>
      </c>
      <c r="P1829" s="44"/>
      <c r="Q1829" s="49" t="s">
        <v>4183</v>
      </c>
      <c r="R1829" s="37"/>
      <c r="S1829" s="55"/>
      <c r="T1829" s="40" t="s">
        <v>1144</v>
      </c>
      <c r="U1829" s="63" t="s">
        <v>6065</v>
      </c>
    </row>
    <row r="1830" spans="1:21" x14ac:dyDescent="0.25">
      <c r="A1830" s="1">
        <v>8625</v>
      </c>
      <c r="B1830" s="46" t="s">
        <v>1262</v>
      </c>
      <c r="C1830" s="46" t="s">
        <v>2243</v>
      </c>
      <c r="D1830" s="46" t="s">
        <v>1274</v>
      </c>
      <c r="E1830" s="47" t="s">
        <v>1135</v>
      </c>
      <c r="F1830" s="47" t="s">
        <v>1138</v>
      </c>
      <c r="G1830" s="47">
        <v>735179</v>
      </c>
      <c r="H1830" s="57">
        <v>142.69999999999999</v>
      </c>
      <c r="I1830" s="60">
        <f>IF(R1830="UP",VLOOKUP($I$1,Änderungen!$F$1:$G$4,2,FALSE),IF(OR(ISERROR(FIND("NOVOS",B1830)),ISERROR(FIND("Design ",B1830))),IF(OR(ISERROR(FIND("thanos EVO",B1830)),ISERROR(FIND("Design ",B1830))),0,96.55),19.35))</f>
        <v>0</v>
      </c>
      <c r="J1830" s="40"/>
      <c r="K1830" s="40" t="s">
        <v>1176</v>
      </c>
      <c r="L1830" s="29">
        <f>IF(K1830&lt;&gt;"",IFERROR(VLOOKUP(K1830,Rabattwerte_eintragen!$A$3:$C$24,3,FALSE),0),0)</f>
        <v>0</v>
      </c>
      <c r="M1830" s="58">
        <f>IF(H1830&lt;&gt;"",H1830*(1-L1830)+I1830*(1-VLOOKUP("A1",Rabattwerte_eintragen!$A$3:$C$26,3,FALSE)),"")</f>
        <v>142.69999999999999</v>
      </c>
      <c r="N1830" s="40"/>
      <c r="O1830" s="39" t="str">
        <f t="shared" si="32"/>
        <v>Artikel online anzeigen</v>
      </c>
      <c r="P1830" s="44"/>
      <c r="Q1830" s="49" t="s">
        <v>4184</v>
      </c>
      <c r="R1830" s="37"/>
      <c r="S1830" s="55"/>
      <c r="T1830" s="40" t="s">
        <v>1144</v>
      </c>
      <c r="U1830" s="63" t="s">
        <v>6066</v>
      </c>
    </row>
    <row r="1831" spans="1:21" x14ac:dyDescent="0.25">
      <c r="A1831" s="1">
        <v>8626</v>
      </c>
      <c r="B1831" s="46" t="s">
        <v>1263</v>
      </c>
      <c r="C1831" s="46" t="s">
        <v>2243</v>
      </c>
      <c r="D1831" s="46" t="s">
        <v>1274</v>
      </c>
      <c r="E1831" s="47" t="s">
        <v>1135</v>
      </c>
      <c r="F1831" s="47" t="s">
        <v>1138</v>
      </c>
      <c r="G1831" s="47">
        <v>735186</v>
      </c>
      <c r="H1831" s="57">
        <v>138.85</v>
      </c>
      <c r="I1831" s="60">
        <f>IF(R1831="UP",VLOOKUP($I$1,Änderungen!$F$1:$G$4,2,FALSE),IF(OR(ISERROR(FIND("NOVOS",B1831)),ISERROR(FIND("Design ",B1831))),IF(OR(ISERROR(FIND("thanos EVO",B1831)),ISERROR(FIND("Design ",B1831))),0,96.55),19.35))</f>
        <v>0</v>
      </c>
      <c r="J1831" s="40"/>
      <c r="K1831" s="40" t="s">
        <v>1176</v>
      </c>
      <c r="L1831" s="29">
        <f>IF(K1831&lt;&gt;"",IFERROR(VLOOKUP(K1831,Rabattwerte_eintragen!$A$3:$C$24,3,FALSE),0),0)</f>
        <v>0</v>
      </c>
      <c r="M1831" s="58">
        <f>IF(H1831&lt;&gt;"",H1831*(1-L1831)+I1831*(1-VLOOKUP("A1",Rabattwerte_eintragen!$A$3:$C$26,3,FALSE)),"")</f>
        <v>138.85</v>
      </c>
      <c r="N1831" s="40"/>
      <c r="O1831" s="39" t="str">
        <f t="shared" si="32"/>
        <v>Artikel online anzeigen</v>
      </c>
      <c r="P1831" s="44"/>
      <c r="Q1831" s="49" t="s">
        <v>4185</v>
      </c>
      <c r="R1831" s="37"/>
      <c r="S1831" s="55"/>
      <c r="T1831" s="40" t="s">
        <v>1144</v>
      </c>
      <c r="U1831" s="63" t="s">
        <v>6067</v>
      </c>
    </row>
    <row r="1832" spans="1:21" x14ac:dyDescent="0.25">
      <c r="A1832" s="1">
        <v>8627</v>
      </c>
      <c r="B1832" s="46" t="s">
        <v>1264</v>
      </c>
      <c r="C1832" s="46" t="s">
        <v>2243</v>
      </c>
      <c r="D1832" s="46" t="s">
        <v>1274</v>
      </c>
      <c r="E1832" s="47" t="s">
        <v>1135</v>
      </c>
      <c r="F1832" s="47" t="s">
        <v>1138</v>
      </c>
      <c r="G1832" s="47">
        <v>735193</v>
      </c>
      <c r="H1832" s="57">
        <v>142.69999999999999</v>
      </c>
      <c r="I1832" s="60">
        <f>IF(R1832="UP",VLOOKUP($I$1,Änderungen!$F$1:$G$4,2,FALSE),IF(OR(ISERROR(FIND("NOVOS",B1832)),ISERROR(FIND("Design ",B1832))),IF(OR(ISERROR(FIND("thanos EVO",B1832)),ISERROR(FIND("Design ",B1832))),0,96.55),19.35))</f>
        <v>0</v>
      </c>
      <c r="J1832" s="40"/>
      <c r="K1832" s="40" t="s">
        <v>1176</v>
      </c>
      <c r="L1832" s="29">
        <f>IF(K1832&lt;&gt;"",IFERROR(VLOOKUP(K1832,Rabattwerte_eintragen!$A$3:$C$24,3,FALSE),0),0)</f>
        <v>0</v>
      </c>
      <c r="M1832" s="58">
        <f>IF(H1832&lt;&gt;"",H1832*(1-L1832)+I1832*(1-VLOOKUP("A1",Rabattwerte_eintragen!$A$3:$C$26,3,FALSE)),"")</f>
        <v>142.69999999999999</v>
      </c>
      <c r="N1832" s="40"/>
      <c r="O1832" s="39" t="str">
        <f t="shared" si="32"/>
        <v>Artikel online anzeigen</v>
      </c>
      <c r="P1832" s="44"/>
      <c r="Q1832" s="49" t="s">
        <v>4186</v>
      </c>
      <c r="R1832" s="37"/>
      <c r="S1832" s="55"/>
      <c r="T1832" s="40" t="s">
        <v>1144</v>
      </c>
      <c r="U1832" s="63" t="s">
        <v>6068</v>
      </c>
    </row>
    <row r="1833" spans="1:21" x14ac:dyDescent="0.25">
      <c r="A1833" s="1">
        <v>8366</v>
      </c>
      <c r="B1833" s="46" t="s">
        <v>55</v>
      </c>
      <c r="C1833" s="46" t="s">
        <v>2243</v>
      </c>
      <c r="D1833" s="46" t="s">
        <v>2342</v>
      </c>
      <c r="E1833" s="47" t="s">
        <v>1135</v>
      </c>
      <c r="F1833" s="47" t="s">
        <v>1138</v>
      </c>
      <c r="G1833" s="47">
        <v>314602</v>
      </c>
      <c r="H1833" s="57">
        <v>176.4</v>
      </c>
      <c r="I1833" s="60">
        <f>IF(R1833="UP",VLOOKUP($I$1,Änderungen!$F$1:$G$4,2,FALSE),IF(OR(ISERROR(FIND("NOVOS",B1833)),ISERROR(FIND("Design ",B1833))),IF(OR(ISERROR(FIND("thanos EVO",B1833)),ISERROR(FIND("Design ",B1833))),0,96.55),19.35))</f>
        <v>0</v>
      </c>
      <c r="J1833" s="40"/>
      <c r="K1833" s="40" t="s">
        <v>1176</v>
      </c>
      <c r="L1833" s="29">
        <f>IF(K1833&lt;&gt;"",IFERROR(VLOOKUP(K1833,Rabattwerte_eintragen!$A$3:$C$24,3,FALSE),0),0)</f>
        <v>0</v>
      </c>
      <c r="M1833" s="58">
        <f>IF(H1833&lt;&gt;"",H1833*(1-L1833)+I1833*(1-VLOOKUP("A1",Rabattwerte_eintragen!$A$3:$C$26,3,FALSE)),"")</f>
        <v>176.4</v>
      </c>
      <c r="N1833" s="40"/>
      <c r="O1833" s="39" t="str">
        <f t="shared" si="32"/>
        <v>Artikel online anzeigen</v>
      </c>
      <c r="P1833" s="44"/>
      <c r="Q1833" s="49" t="s">
        <v>4187</v>
      </c>
      <c r="R1833" s="37"/>
      <c r="S1833" s="55"/>
      <c r="T1833" s="40" t="s">
        <v>1144</v>
      </c>
      <c r="U1833" s="63" t="s">
        <v>4803</v>
      </c>
    </row>
    <row r="1834" spans="1:21" x14ac:dyDescent="0.25">
      <c r="A1834" s="1">
        <v>3003</v>
      </c>
      <c r="B1834" s="46" t="s">
        <v>47</v>
      </c>
      <c r="C1834" s="46" t="s">
        <v>2244</v>
      </c>
      <c r="D1834" s="46" t="s">
        <v>47</v>
      </c>
      <c r="E1834" s="47" t="s">
        <v>1135</v>
      </c>
      <c r="F1834" s="47" t="s">
        <v>1139</v>
      </c>
      <c r="G1834" s="47">
        <v>267731</v>
      </c>
      <c r="H1834" s="57">
        <v>242.95000000000002</v>
      </c>
      <c r="I1834" s="60">
        <f>IF(R1834="UP",VLOOKUP($I$1,Änderungen!$F$1:$G$4,2,FALSE),IF(OR(ISERROR(FIND("NOVOS",B1834)),ISERROR(FIND("Design ",B1834))),IF(OR(ISERROR(FIND("thanos EVO",B1834)),ISERROR(FIND("Design ",B1834))),0,96.55),19.35))</f>
        <v>0</v>
      </c>
      <c r="J1834" s="40"/>
      <c r="K1834" s="40" t="s">
        <v>1177</v>
      </c>
      <c r="L1834" s="29">
        <f>IF(K1834&lt;&gt;"",IFERROR(VLOOKUP(K1834,Rabattwerte_eintragen!$A$3:$C$24,3,FALSE),0),0)</f>
        <v>0</v>
      </c>
      <c r="M1834" s="58">
        <f>IF(H1834&lt;&gt;"",H1834*(1-L1834)+I1834*(1-VLOOKUP("A1",Rabattwerte_eintragen!$A$3:$C$26,3,FALSE)),"")</f>
        <v>242.95000000000002</v>
      </c>
      <c r="N1834" s="40"/>
      <c r="O1834" s="39" t="str">
        <f t="shared" si="32"/>
        <v>Artikel online anzeigen</v>
      </c>
      <c r="P1834" s="44"/>
      <c r="Q1834" s="49" t="s">
        <v>4188</v>
      </c>
      <c r="R1834" s="37"/>
      <c r="S1834" s="55"/>
      <c r="T1834" s="40" t="s">
        <v>1144</v>
      </c>
      <c r="U1834" s="63" t="s">
        <v>6069</v>
      </c>
    </row>
    <row r="1835" spans="1:21" x14ac:dyDescent="0.25">
      <c r="A1835" s="1">
        <v>8434</v>
      </c>
      <c r="B1835" s="46" t="s">
        <v>61</v>
      </c>
      <c r="C1835" s="46" t="s">
        <v>2245</v>
      </c>
      <c r="D1835" s="46" t="s">
        <v>2343</v>
      </c>
      <c r="E1835" s="47" t="s">
        <v>1135</v>
      </c>
      <c r="F1835" s="47" t="s">
        <v>1139</v>
      </c>
      <c r="G1835" s="47">
        <v>593731</v>
      </c>
      <c r="H1835" s="57">
        <v>249.5</v>
      </c>
      <c r="I1835" s="60">
        <f>IF(R1835="UP",VLOOKUP($I$1,Änderungen!$F$1:$G$4,2,FALSE),IF(OR(ISERROR(FIND("NOVOS",B1835)),ISERROR(FIND("Design ",B1835))),IF(OR(ISERROR(FIND("thanos EVO",B1835)),ISERROR(FIND("Design ",B1835))),0,96.55),19.35))</f>
        <v>0</v>
      </c>
      <c r="J1835" s="40"/>
      <c r="K1835" s="40" t="s">
        <v>1177</v>
      </c>
      <c r="L1835" s="29">
        <f>IF(K1835&lt;&gt;"",IFERROR(VLOOKUP(K1835,Rabattwerte_eintragen!$A$3:$C$24,3,FALSE),0),0)</f>
        <v>0</v>
      </c>
      <c r="M1835" s="58">
        <f>IF(H1835&lt;&gt;"",H1835*(1-L1835)+I1835*(1-VLOOKUP("A1",Rabattwerte_eintragen!$A$3:$C$26,3,FALSE)),"")</f>
        <v>249.5</v>
      </c>
      <c r="N1835" s="40"/>
      <c r="O1835" s="39" t="str">
        <f t="shared" si="32"/>
        <v>Artikel online anzeigen</v>
      </c>
      <c r="P1835" s="44"/>
      <c r="Q1835" s="49" t="s">
        <v>4189</v>
      </c>
      <c r="R1835" s="37"/>
      <c r="S1835" s="55"/>
      <c r="T1835" s="40" t="s">
        <v>1144</v>
      </c>
      <c r="U1835" s="63" t="s">
        <v>6070</v>
      </c>
    </row>
    <row r="1836" spans="1:21" x14ac:dyDescent="0.25">
      <c r="A1836" s="1">
        <v>8435</v>
      </c>
      <c r="B1836" s="46" t="s">
        <v>62</v>
      </c>
      <c r="C1836" s="46" t="s">
        <v>2245</v>
      </c>
      <c r="D1836" s="46" t="s">
        <v>2343</v>
      </c>
      <c r="E1836" s="47" t="s">
        <v>1135</v>
      </c>
      <c r="F1836" s="47" t="s">
        <v>1139</v>
      </c>
      <c r="G1836" s="47">
        <v>593748</v>
      </c>
      <c r="H1836" s="57">
        <v>249.5</v>
      </c>
      <c r="I1836" s="60">
        <f>IF(R1836="UP",VLOOKUP($I$1,Änderungen!$F$1:$G$4,2,FALSE),IF(OR(ISERROR(FIND("NOVOS",B1836)),ISERROR(FIND("Design ",B1836))),IF(OR(ISERROR(FIND("thanos EVO",B1836)),ISERROR(FIND("Design ",B1836))),0,96.55),19.35))</f>
        <v>0</v>
      </c>
      <c r="J1836" s="40"/>
      <c r="K1836" s="40" t="s">
        <v>1177</v>
      </c>
      <c r="L1836" s="29">
        <f>IF(K1836&lt;&gt;"",IFERROR(VLOOKUP(K1836,Rabattwerte_eintragen!$A$3:$C$24,3,FALSE),0),0)</f>
        <v>0</v>
      </c>
      <c r="M1836" s="58">
        <f>IF(H1836&lt;&gt;"",H1836*(1-L1836)+I1836*(1-VLOOKUP("A1",Rabattwerte_eintragen!$A$3:$C$26,3,FALSE)),"")</f>
        <v>249.5</v>
      </c>
      <c r="N1836" s="40"/>
      <c r="O1836" s="39" t="str">
        <f t="shared" si="32"/>
        <v>Artikel online anzeigen</v>
      </c>
      <c r="P1836" s="44"/>
      <c r="Q1836" s="49" t="s">
        <v>4190</v>
      </c>
      <c r="R1836" s="37"/>
      <c r="S1836" s="55"/>
      <c r="T1836" s="40" t="s">
        <v>1144</v>
      </c>
      <c r="U1836" s="63" t="s">
        <v>4804</v>
      </c>
    </row>
    <row r="1837" spans="1:21" x14ac:dyDescent="0.25">
      <c r="A1837" s="1">
        <v>9515</v>
      </c>
      <c r="B1837" s="46" t="s">
        <v>63</v>
      </c>
      <c r="C1837" s="46" t="s">
        <v>2245</v>
      </c>
      <c r="D1837" s="46" t="s">
        <v>2343</v>
      </c>
      <c r="E1837" s="47" t="s">
        <v>1135</v>
      </c>
      <c r="F1837" s="47" t="s">
        <v>1139</v>
      </c>
      <c r="G1837" s="47">
        <v>2000040</v>
      </c>
      <c r="H1837" s="57">
        <v>260.75</v>
      </c>
      <c r="I1837" s="60">
        <f>IF(R1837="UP",VLOOKUP($I$1,Änderungen!$F$1:$G$4,2,FALSE),IF(OR(ISERROR(FIND("NOVOS",B1837)),ISERROR(FIND("Design ",B1837))),IF(OR(ISERROR(FIND("thanos EVO",B1837)),ISERROR(FIND("Design ",B1837))),0,96.55),19.35))</f>
        <v>0</v>
      </c>
      <c r="J1837" s="40"/>
      <c r="K1837" s="40" t="s">
        <v>1177</v>
      </c>
      <c r="L1837" s="29">
        <f>IF(K1837&lt;&gt;"",IFERROR(VLOOKUP(K1837,Rabattwerte_eintragen!$A$3:$C$24,3,FALSE),0),0)</f>
        <v>0</v>
      </c>
      <c r="M1837" s="58">
        <f>IF(H1837&lt;&gt;"",H1837*(1-L1837)+I1837*(1-VLOOKUP("A1",Rabattwerte_eintragen!$A$3:$C$26,3,FALSE)),"")</f>
        <v>260.75</v>
      </c>
      <c r="N1837" s="40"/>
      <c r="O1837" s="39" t="str">
        <f t="shared" si="32"/>
        <v>Artikel online anzeigen</v>
      </c>
      <c r="P1837" s="44"/>
      <c r="Q1837" s="49" t="s">
        <v>4191</v>
      </c>
      <c r="R1837" s="37"/>
      <c r="S1837" s="55"/>
      <c r="T1837" s="40" t="s">
        <v>1144</v>
      </c>
      <c r="U1837" s="63" t="s">
        <v>4805</v>
      </c>
    </row>
    <row r="1838" spans="1:21" x14ac:dyDescent="0.25">
      <c r="A1838" s="1">
        <v>9517</v>
      </c>
      <c r="B1838" s="46" t="s">
        <v>64</v>
      </c>
      <c r="C1838" s="46" t="s">
        <v>2245</v>
      </c>
      <c r="D1838" s="46" t="s">
        <v>2343</v>
      </c>
      <c r="E1838" s="47" t="s">
        <v>1135</v>
      </c>
      <c r="F1838" s="47" t="s">
        <v>1139</v>
      </c>
      <c r="G1838" s="47">
        <v>2000030</v>
      </c>
      <c r="H1838" s="57">
        <v>260.75</v>
      </c>
      <c r="I1838" s="60">
        <f>IF(R1838="UP",VLOOKUP($I$1,Änderungen!$F$1:$G$4,2,FALSE),IF(OR(ISERROR(FIND("NOVOS",B1838)),ISERROR(FIND("Design ",B1838))),IF(OR(ISERROR(FIND("thanos EVO",B1838)),ISERROR(FIND("Design ",B1838))),0,96.55),19.35))</f>
        <v>0</v>
      </c>
      <c r="J1838" s="40"/>
      <c r="K1838" s="40" t="s">
        <v>1177</v>
      </c>
      <c r="L1838" s="29">
        <f>IF(K1838&lt;&gt;"",IFERROR(VLOOKUP(K1838,Rabattwerte_eintragen!$A$3:$C$24,3,FALSE),0),0)</f>
        <v>0</v>
      </c>
      <c r="M1838" s="58">
        <f>IF(H1838&lt;&gt;"",H1838*(1-L1838)+I1838*(1-VLOOKUP("A1",Rabattwerte_eintragen!$A$3:$C$26,3,FALSE)),"")</f>
        <v>260.75</v>
      </c>
      <c r="N1838" s="40"/>
      <c r="O1838" s="39" t="str">
        <f t="shared" si="32"/>
        <v>Artikel online anzeigen</v>
      </c>
      <c r="P1838" s="44"/>
      <c r="Q1838" s="49" t="s">
        <v>4192</v>
      </c>
      <c r="R1838" s="37"/>
      <c r="S1838" s="55"/>
      <c r="T1838" s="40" t="s">
        <v>1144</v>
      </c>
      <c r="U1838" s="63" t="s">
        <v>4806</v>
      </c>
    </row>
    <row r="1839" spans="1:21" x14ac:dyDescent="0.25">
      <c r="A1839" s="1">
        <v>8450</v>
      </c>
      <c r="B1839" s="46" t="s">
        <v>65</v>
      </c>
      <c r="C1839" s="46" t="s">
        <v>2245</v>
      </c>
      <c r="D1839" s="46" t="s">
        <v>2344</v>
      </c>
      <c r="E1839" s="47" t="s">
        <v>1135</v>
      </c>
      <c r="F1839" s="47" t="s">
        <v>1139</v>
      </c>
      <c r="G1839" s="47">
        <v>508315</v>
      </c>
      <c r="H1839" s="57">
        <v>249.5</v>
      </c>
      <c r="I1839" s="60">
        <f>IF(R1839="UP",VLOOKUP($I$1,Änderungen!$F$1:$G$4,2,FALSE),IF(OR(ISERROR(FIND("NOVOS",B1839)),ISERROR(FIND("Design ",B1839))),IF(OR(ISERROR(FIND("thanos EVO",B1839)),ISERROR(FIND("Design ",B1839))),0,96.55),19.35))</f>
        <v>0</v>
      </c>
      <c r="J1839" s="40"/>
      <c r="K1839" s="40" t="s">
        <v>1177</v>
      </c>
      <c r="L1839" s="29">
        <f>IF(K1839&lt;&gt;"",IFERROR(VLOOKUP(K1839,Rabattwerte_eintragen!$A$3:$C$24,3,FALSE),0),0)</f>
        <v>0</v>
      </c>
      <c r="M1839" s="58">
        <f>IF(H1839&lt;&gt;"",H1839*(1-L1839)+I1839*(1-VLOOKUP("A1",Rabattwerte_eintragen!$A$3:$C$26,3,FALSE)),"")</f>
        <v>249.5</v>
      </c>
      <c r="N1839" s="40"/>
      <c r="O1839" s="39" t="str">
        <f t="shared" si="32"/>
        <v>Artikel online anzeigen</v>
      </c>
      <c r="P1839" s="44"/>
      <c r="Q1839" s="49" t="s">
        <v>4193</v>
      </c>
      <c r="R1839" s="37"/>
      <c r="S1839" s="55"/>
      <c r="T1839" s="40" t="s">
        <v>1144</v>
      </c>
      <c r="U1839" s="63" t="s">
        <v>6071</v>
      </c>
    </row>
    <row r="1840" spans="1:21" x14ac:dyDescent="0.25">
      <c r="A1840" s="1">
        <v>8451</v>
      </c>
      <c r="B1840" s="46" t="s">
        <v>66</v>
      </c>
      <c r="C1840" s="46" t="s">
        <v>2245</v>
      </c>
      <c r="D1840" s="46" t="s">
        <v>2344</v>
      </c>
      <c r="E1840" s="47" t="s">
        <v>1135</v>
      </c>
      <c r="F1840" s="47" t="s">
        <v>1139</v>
      </c>
      <c r="G1840" s="47">
        <v>508322</v>
      </c>
      <c r="H1840" s="57">
        <v>291.35000000000002</v>
      </c>
      <c r="I1840" s="60">
        <f>IF(R1840="UP",VLOOKUP($I$1,Änderungen!$F$1:$G$4,2,FALSE),IF(OR(ISERROR(FIND("NOVOS",B1840)),ISERROR(FIND("Design ",B1840))),IF(OR(ISERROR(FIND("thanos EVO",B1840)),ISERROR(FIND("Design ",B1840))),0,96.55),19.35))</f>
        <v>0</v>
      </c>
      <c r="J1840" s="40"/>
      <c r="K1840" s="40" t="s">
        <v>1177</v>
      </c>
      <c r="L1840" s="29">
        <f>IF(K1840&lt;&gt;"",IFERROR(VLOOKUP(K1840,Rabattwerte_eintragen!$A$3:$C$24,3,FALSE),0),0)</f>
        <v>0</v>
      </c>
      <c r="M1840" s="58">
        <f>IF(H1840&lt;&gt;"",H1840*(1-L1840)+I1840*(1-VLOOKUP("A1",Rabattwerte_eintragen!$A$3:$C$26,3,FALSE)),"")</f>
        <v>291.35000000000002</v>
      </c>
      <c r="N1840" s="40"/>
      <c r="O1840" s="39" t="str">
        <f t="shared" si="32"/>
        <v>Artikel online anzeigen</v>
      </c>
      <c r="P1840" s="44"/>
      <c r="Q1840" s="49" t="s">
        <v>4194</v>
      </c>
      <c r="R1840" s="37"/>
      <c r="S1840" s="55"/>
      <c r="T1840" s="40" t="s">
        <v>1144</v>
      </c>
      <c r="U1840" s="63" t="s">
        <v>6072</v>
      </c>
    </row>
    <row r="1841" spans="1:21" x14ac:dyDescent="0.25">
      <c r="A1841" s="1">
        <v>8469</v>
      </c>
      <c r="B1841" s="46" t="s">
        <v>67</v>
      </c>
      <c r="C1841" s="46" t="s">
        <v>2245</v>
      </c>
      <c r="D1841" s="46" t="s">
        <v>2345</v>
      </c>
      <c r="E1841" s="47" t="s">
        <v>1135</v>
      </c>
      <c r="F1841" s="47" t="s">
        <v>1139</v>
      </c>
      <c r="G1841" s="47">
        <v>490030</v>
      </c>
      <c r="H1841" s="57">
        <v>578.69999999999993</v>
      </c>
      <c r="I1841" s="60">
        <f>IF(R1841="UP",VLOOKUP($I$1,Änderungen!$F$1:$G$4,2,FALSE),IF(OR(ISERROR(FIND("NOVOS",B1841)),ISERROR(FIND("Design ",B1841))),IF(OR(ISERROR(FIND("thanos EVO",B1841)),ISERROR(FIND("Design ",B1841))),0,96.55),19.35))</f>
        <v>0</v>
      </c>
      <c r="J1841" s="40"/>
      <c r="K1841" s="40" t="s">
        <v>1177</v>
      </c>
      <c r="L1841" s="29">
        <f>IF(K1841&lt;&gt;"",IFERROR(VLOOKUP(K1841,Rabattwerte_eintragen!$A$3:$C$24,3,FALSE),0),0)</f>
        <v>0</v>
      </c>
      <c r="M1841" s="58">
        <f>IF(H1841&lt;&gt;"",H1841*(1-L1841)+I1841*(1-VLOOKUP("A1",Rabattwerte_eintragen!$A$3:$C$26,3,FALSE)),"")</f>
        <v>578.69999999999993</v>
      </c>
      <c r="N1841" s="40"/>
      <c r="O1841" s="39" t="str">
        <f t="shared" si="32"/>
        <v>Artikel online anzeigen</v>
      </c>
      <c r="P1841" s="44"/>
      <c r="Q1841" s="49" t="s">
        <v>4195</v>
      </c>
      <c r="R1841" s="37"/>
      <c r="S1841" s="55"/>
      <c r="T1841" s="40" t="s">
        <v>1144</v>
      </c>
      <c r="U1841" s="63" t="s">
        <v>6073</v>
      </c>
    </row>
    <row r="1842" spans="1:21" x14ac:dyDescent="0.25">
      <c r="A1842" s="1">
        <v>8474</v>
      </c>
      <c r="B1842" s="46" t="s">
        <v>68</v>
      </c>
      <c r="C1842" s="46" t="s">
        <v>2245</v>
      </c>
      <c r="D1842" s="46" t="s">
        <v>2345</v>
      </c>
      <c r="E1842" s="47" t="s">
        <v>1135</v>
      </c>
      <c r="F1842" s="47" t="s">
        <v>1139</v>
      </c>
      <c r="G1842" s="47">
        <v>490047</v>
      </c>
      <c r="H1842" s="57">
        <v>578.69999999999993</v>
      </c>
      <c r="I1842" s="60">
        <f>IF(R1842="UP",VLOOKUP($I$1,Änderungen!$F$1:$G$4,2,FALSE),IF(OR(ISERROR(FIND("NOVOS",B1842)),ISERROR(FIND("Design ",B1842))),IF(OR(ISERROR(FIND("thanos EVO",B1842)),ISERROR(FIND("Design ",B1842))),0,96.55),19.35))</f>
        <v>0</v>
      </c>
      <c r="J1842" s="40"/>
      <c r="K1842" s="40" t="s">
        <v>1177</v>
      </c>
      <c r="L1842" s="29">
        <f>IF(K1842&lt;&gt;"",IFERROR(VLOOKUP(K1842,Rabattwerte_eintragen!$A$3:$C$24,3,FALSE),0),0)</f>
        <v>0</v>
      </c>
      <c r="M1842" s="58">
        <f>IF(H1842&lt;&gt;"",H1842*(1-L1842)+I1842*(1-VLOOKUP("A1",Rabattwerte_eintragen!$A$3:$C$26,3,FALSE)),"")</f>
        <v>578.69999999999993</v>
      </c>
      <c r="N1842" s="40"/>
      <c r="O1842" s="39" t="str">
        <f t="shared" si="32"/>
        <v>Artikel online anzeigen</v>
      </c>
      <c r="P1842" s="44"/>
      <c r="Q1842" s="49" t="s">
        <v>4196</v>
      </c>
      <c r="R1842" s="37"/>
      <c r="S1842" s="55"/>
      <c r="T1842" s="40" t="s">
        <v>1144</v>
      </c>
      <c r="U1842" s="63" t="s">
        <v>6074</v>
      </c>
    </row>
    <row r="1843" spans="1:21" x14ac:dyDescent="0.25">
      <c r="A1843" s="1">
        <v>8478</v>
      </c>
      <c r="B1843" s="46" t="s">
        <v>69</v>
      </c>
      <c r="C1843" s="46" t="s">
        <v>2245</v>
      </c>
      <c r="D1843" s="46" t="s">
        <v>2345</v>
      </c>
      <c r="E1843" s="47" t="s">
        <v>1135</v>
      </c>
      <c r="F1843" s="47" t="s">
        <v>1139</v>
      </c>
      <c r="G1843" s="47">
        <v>490054</v>
      </c>
      <c r="H1843" s="57">
        <v>578.69999999999993</v>
      </c>
      <c r="I1843" s="60">
        <f>IF(R1843="UP",VLOOKUP($I$1,Änderungen!$F$1:$G$4,2,FALSE),IF(OR(ISERROR(FIND("NOVOS",B1843)),ISERROR(FIND("Design ",B1843))),IF(OR(ISERROR(FIND("thanos EVO",B1843)),ISERROR(FIND("Design ",B1843))),0,96.55),19.35))</f>
        <v>0</v>
      </c>
      <c r="J1843" s="40"/>
      <c r="K1843" s="40" t="s">
        <v>1177</v>
      </c>
      <c r="L1843" s="29">
        <f>IF(K1843&lt;&gt;"",IFERROR(VLOOKUP(K1843,Rabattwerte_eintragen!$A$3:$C$24,3,FALSE),0),0)</f>
        <v>0</v>
      </c>
      <c r="M1843" s="58">
        <f>IF(H1843&lt;&gt;"",H1843*(1-L1843)+I1843*(1-VLOOKUP("A1",Rabattwerte_eintragen!$A$3:$C$26,3,FALSE)),"")</f>
        <v>578.69999999999993</v>
      </c>
      <c r="N1843" s="40"/>
      <c r="O1843" s="39" t="str">
        <f t="shared" si="32"/>
        <v>Artikel online anzeigen</v>
      </c>
      <c r="P1843" s="44"/>
      <c r="Q1843" s="49" t="s">
        <v>4197</v>
      </c>
      <c r="R1843" s="37"/>
      <c r="S1843" s="55"/>
      <c r="T1843" s="40" t="s">
        <v>1144</v>
      </c>
      <c r="U1843" s="63" t="s">
        <v>6075</v>
      </c>
    </row>
    <row r="1844" spans="1:21" x14ac:dyDescent="0.25">
      <c r="A1844" s="1">
        <v>8490</v>
      </c>
      <c r="B1844" s="46" t="s">
        <v>70</v>
      </c>
      <c r="C1844" s="46" t="s">
        <v>2245</v>
      </c>
      <c r="D1844" s="46" t="s">
        <v>2345</v>
      </c>
      <c r="E1844" s="47" t="s">
        <v>1135</v>
      </c>
      <c r="F1844" s="47" t="s">
        <v>1139</v>
      </c>
      <c r="G1844" s="47">
        <v>564458</v>
      </c>
      <c r="H1844" s="57">
        <v>578.69999999999993</v>
      </c>
      <c r="I1844" s="60">
        <f>IF(R1844="UP",VLOOKUP($I$1,Änderungen!$F$1:$G$4,2,FALSE),IF(OR(ISERROR(FIND("NOVOS",B1844)),ISERROR(FIND("Design ",B1844))),IF(OR(ISERROR(FIND("thanos EVO",B1844)),ISERROR(FIND("Design ",B1844))),0,96.55),19.35))</f>
        <v>0</v>
      </c>
      <c r="J1844" s="40"/>
      <c r="K1844" s="40" t="s">
        <v>1177</v>
      </c>
      <c r="L1844" s="29">
        <f>IF(K1844&lt;&gt;"",IFERROR(VLOOKUP(K1844,Rabattwerte_eintragen!$A$3:$C$24,3,FALSE),0),0)</f>
        <v>0</v>
      </c>
      <c r="M1844" s="58">
        <f>IF(H1844&lt;&gt;"",H1844*(1-L1844)+I1844*(1-VLOOKUP("A1",Rabattwerte_eintragen!$A$3:$C$26,3,FALSE)),"")</f>
        <v>578.69999999999993</v>
      </c>
      <c r="N1844" s="40"/>
      <c r="O1844" s="39" t="str">
        <f t="shared" si="32"/>
        <v>Artikel online anzeigen</v>
      </c>
      <c r="P1844" s="44"/>
      <c r="Q1844" s="49" t="s">
        <v>4198</v>
      </c>
      <c r="R1844" s="37"/>
      <c r="S1844" s="55"/>
      <c r="T1844" s="40" t="s">
        <v>1144</v>
      </c>
      <c r="U1844" s="63" t="s">
        <v>6076</v>
      </c>
    </row>
    <row r="1845" spans="1:21" x14ac:dyDescent="0.25">
      <c r="A1845" s="1">
        <v>8491</v>
      </c>
      <c r="B1845" s="46" t="s">
        <v>71</v>
      </c>
      <c r="C1845" s="46" t="s">
        <v>2245</v>
      </c>
      <c r="D1845" s="46" t="s">
        <v>2345</v>
      </c>
      <c r="E1845" s="47" t="s">
        <v>1135</v>
      </c>
      <c r="F1845" s="47" t="s">
        <v>1139</v>
      </c>
      <c r="G1845" s="47">
        <v>631495</v>
      </c>
      <c r="H1845" s="57">
        <v>578.69999999999993</v>
      </c>
      <c r="I1845" s="60">
        <f>IF(R1845="UP",VLOOKUP($I$1,Änderungen!$F$1:$G$4,2,FALSE),IF(OR(ISERROR(FIND("NOVOS",B1845)),ISERROR(FIND("Design ",B1845))),IF(OR(ISERROR(FIND("thanos EVO",B1845)),ISERROR(FIND("Design ",B1845))),0,96.55),19.35))</f>
        <v>0</v>
      </c>
      <c r="J1845" s="40"/>
      <c r="K1845" s="40" t="s">
        <v>1177</v>
      </c>
      <c r="L1845" s="29">
        <f>IF(K1845&lt;&gt;"",IFERROR(VLOOKUP(K1845,Rabattwerte_eintragen!$A$3:$C$24,3,FALSE),0),0)</f>
        <v>0</v>
      </c>
      <c r="M1845" s="58">
        <f>IF(H1845&lt;&gt;"",H1845*(1-L1845)+I1845*(1-VLOOKUP("A1",Rabattwerte_eintragen!$A$3:$C$26,3,FALSE)),"")</f>
        <v>578.69999999999993</v>
      </c>
      <c r="N1845" s="40"/>
      <c r="O1845" s="39" t="str">
        <f t="shared" si="32"/>
        <v>Artikel online anzeigen</v>
      </c>
      <c r="P1845" s="44"/>
      <c r="Q1845" s="49" t="s">
        <v>4199</v>
      </c>
      <c r="R1845" s="37"/>
      <c r="S1845" s="55"/>
      <c r="T1845" s="40" t="s">
        <v>1144</v>
      </c>
      <c r="U1845" s="63" t="s">
        <v>6077</v>
      </c>
    </row>
    <row r="1846" spans="1:21" x14ac:dyDescent="0.25">
      <c r="A1846" s="1">
        <v>8492</v>
      </c>
      <c r="B1846" s="46" t="s">
        <v>72</v>
      </c>
      <c r="C1846" s="46" t="s">
        <v>2245</v>
      </c>
      <c r="D1846" s="46" t="s">
        <v>2345</v>
      </c>
      <c r="E1846" s="47" t="s">
        <v>1135</v>
      </c>
      <c r="F1846" s="47" t="s">
        <v>1139</v>
      </c>
      <c r="G1846" s="47">
        <v>561273</v>
      </c>
      <c r="H1846" s="57">
        <v>578.69999999999993</v>
      </c>
      <c r="I1846" s="60">
        <f>IF(R1846="UP",VLOOKUP($I$1,Änderungen!$F$1:$G$4,2,FALSE),IF(OR(ISERROR(FIND("NOVOS",B1846)),ISERROR(FIND("Design ",B1846))),IF(OR(ISERROR(FIND("thanos EVO",B1846)),ISERROR(FIND("Design ",B1846))),0,96.55),19.35))</f>
        <v>0</v>
      </c>
      <c r="J1846" s="40"/>
      <c r="K1846" s="40" t="s">
        <v>1177</v>
      </c>
      <c r="L1846" s="29">
        <f>IF(K1846&lt;&gt;"",IFERROR(VLOOKUP(K1846,Rabattwerte_eintragen!$A$3:$C$24,3,FALSE),0),0)</f>
        <v>0</v>
      </c>
      <c r="M1846" s="58">
        <f>IF(H1846&lt;&gt;"",H1846*(1-L1846)+I1846*(1-VLOOKUP("A1",Rabattwerte_eintragen!$A$3:$C$26,3,FALSE)),"")</f>
        <v>578.69999999999993</v>
      </c>
      <c r="N1846" s="40"/>
      <c r="O1846" s="39" t="str">
        <f t="shared" si="32"/>
        <v>Artikel online anzeigen</v>
      </c>
      <c r="P1846" s="44"/>
      <c r="Q1846" s="49" t="s">
        <v>4200</v>
      </c>
      <c r="R1846" s="37"/>
      <c r="S1846" s="55"/>
      <c r="T1846" s="40" t="s">
        <v>1144</v>
      </c>
      <c r="U1846" s="63" t="s">
        <v>6078</v>
      </c>
    </row>
    <row r="1847" spans="1:21" x14ac:dyDescent="0.25">
      <c r="A1847" s="1">
        <v>8493</v>
      </c>
      <c r="B1847" s="46" t="s">
        <v>73</v>
      </c>
      <c r="C1847" s="46" t="s">
        <v>2245</v>
      </c>
      <c r="D1847" s="46" t="s">
        <v>2345</v>
      </c>
      <c r="E1847" s="47" t="s">
        <v>1135</v>
      </c>
      <c r="F1847" s="47" t="s">
        <v>1139</v>
      </c>
      <c r="G1847" s="47">
        <v>517690</v>
      </c>
      <c r="H1847" s="57">
        <v>259.75</v>
      </c>
      <c r="I1847" s="60">
        <f>IF(R1847="UP",VLOOKUP($I$1,Änderungen!$F$1:$G$4,2,FALSE),IF(OR(ISERROR(FIND("NOVOS",B1847)),ISERROR(FIND("Design ",B1847))),IF(OR(ISERROR(FIND("thanos EVO",B1847)),ISERROR(FIND("Design ",B1847))),0,96.55),19.35))</f>
        <v>0</v>
      </c>
      <c r="J1847" s="40"/>
      <c r="K1847" s="40" t="s">
        <v>1177</v>
      </c>
      <c r="L1847" s="29">
        <f>IF(K1847&lt;&gt;"",IFERROR(VLOOKUP(K1847,Rabattwerte_eintragen!$A$3:$C$24,3,FALSE),0),0)</f>
        <v>0</v>
      </c>
      <c r="M1847" s="58">
        <f>IF(H1847&lt;&gt;"",H1847*(1-L1847)+I1847*(1-VLOOKUP("A1",Rabattwerte_eintragen!$A$3:$C$26,3,FALSE)),"")</f>
        <v>259.75</v>
      </c>
      <c r="N1847" s="40"/>
      <c r="O1847" s="39" t="str">
        <f t="shared" si="32"/>
        <v>Artikel online anzeigen</v>
      </c>
      <c r="P1847" s="44"/>
      <c r="Q1847" s="49" t="s">
        <v>4201</v>
      </c>
      <c r="R1847" s="37"/>
      <c r="S1847" s="55"/>
      <c r="T1847" s="40" t="s">
        <v>1144</v>
      </c>
      <c r="U1847" s="63" t="s">
        <v>6079</v>
      </c>
    </row>
    <row r="1848" spans="1:21" x14ac:dyDescent="0.25">
      <c r="A1848" s="1">
        <v>8922</v>
      </c>
      <c r="B1848" s="46" t="s">
        <v>891</v>
      </c>
      <c r="C1848" s="46" t="s">
        <v>2246</v>
      </c>
      <c r="D1848" s="46" t="s">
        <v>2346</v>
      </c>
      <c r="E1848" s="47" t="s">
        <v>1013</v>
      </c>
      <c r="F1848" s="47" t="s">
        <v>1014</v>
      </c>
      <c r="G1848" s="47">
        <v>229678</v>
      </c>
      <c r="H1848" s="57">
        <v>501.4</v>
      </c>
      <c r="I1848" s="60">
        <f>IF(R1848="UP",VLOOKUP($I$1,Änderungen!$F$1:$G$4,2,FALSE),IF(OR(ISERROR(FIND("NOVOS",B1848)),ISERROR(FIND("Design ",B1848))),IF(OR(ISERROR(FIND("thanos EVO",B1848)),ISERROR(FIND("Design ",B1848))),0,96.55),19.35))</f>
        <v>0</v>
      </c>
      <c r="J1848" s="40"/>
      <c r="K1848" s="40" t="s">
        <v>1191</v>
      </c>
      <c r="L1848" s="29">
        <f>IF(K1848&lt;&gt;"",IFERROR(VLOOKUP(K1848,Rabattwerte_eintragen!$A$3:$C$24,3,FALSE),0),0)</f>
        <v>0</v>
      </c>
      <c r="M1848" s="58">
        <f>IF(H1848&lt;&gt;"",H1848*(1-L1848)+I1848*(1-VLOOKUP("A1",Rabattwerte_eintragen!$A$3:$C$26,3,FALSE)),"")</f>
        <v>501.4</v>
      </c>
      <c r="N1848" s="40"/>
      <c r="O1848" s="39" t="str">
        <f t="shared" si="32"/>
        <v>Artikel online anzeigen</v>
      </c>
      <c r="P1848" s="44"/>
      <c r="Q1848" s="49" t="s">
        <v>4202</v>
      </c>
      <c r="R1848" s="37"/>
      <c r="S1848" s="55"/>
      <c r="T1848" s="40" t="s">
        <v>4380</v>
      </c>
      <c r="U1848" s="63" t="s">
        <v>6080</v>
      </c>
    </row>
    <row r="1849" spans="1:21" x14ac:dyDescent="0.25">
      <c r="A1849" s="1">
        <v>8923</v>
      </c>
      <c r="B1849" s="46" t="s">
        <v>892</v>
      </c>
      <c r="C1849" s="46" t="s">
        <v>2246</v>
      </c>
      <c r="D1849" s="46" t="s">
        <v>2346</v>
      </c>
      <c r="E1849" s="47" t="s">
        <v>1013</v>
      </c>
      <c r="F1849" s="47" t="s">
        <v>1014</v>
      </c>
      <c r="G1849" s="47">
        <v>226639</v>
      </c>
      <c r="H1849" s="57">
        <v>584.20000000000005</v>
      </c>
      <c r="I1849" s="60">
        <f>IF(R1849="UP",VLOOKUP($I$1,Änderungen!$F$1:$G$4,2,FALSE),IF(OR(ISERROR(FIND("NOVOS",B1849)),ISERROR(FIND("Design ",B1849))),IF(OR(ISERROR(FIND("thanos EVO",B1849)),ISERROR(FIND("Design ",B1849))),0,96.55),19.35))</f>
        <v>0</v>
      </c>
      <c r="J1849" s="40"/>
      <c r="K1849" s="40" t="s">
        <v>1191</v>
      </c>
      <c r="L1849" s="29">
        <f>IF(K1849&lt;&gt;"",IFERROR(VLOOKUP(K1849,Rabattwerte_eintragen!$A$3:$C$24,3,FALSE),0),0)</f>
        <v>0</v>
      </c>
      <c r="M1849" s="58">
        <f>IF(H1849&lt;&gt;"",H1849*(1-L1849)+I1849*(1-VLOOKUP("A1",Rabattwerte_eintragen!$A$3:$C$26,3,FALSE)),"")</f>
        <v>584.20000000000005</v>
      </c>
      <c r="N1849" s="40"/>
      <c r="O1849" s="39" t="str">
        <f t="shared" si="32"/>
        <v>Artikel online anzeigen</v>
      </c>
      <c r="P1849" s="44"/>
      <c r="Q1849" s="49" t="s">
        <v>4203</v>
      </c>
      <c r="R1849" s="37"/>
      <c r="S1849" s="55"/>
      <c r="T1849" s="40" t="s">
        <v>4380</v>
      </c>
      <c r="U1849" s="63" t="s">
        <v>6081</v>
      </c>
    </row>
    <row r="1850" spans="1:21" x14ac:dyDescent="0.25">
      <c r="A1850" s="1">
        <v>8924</v>
      </c>
      <c r="B1850" s="46" t="s">
        <v>893</v>
      </c>
      <c r="C1850" s="46" t="s">
        <v>2246</v>
      </c>
      <c r="D1850" s="46" t="s">
        <v>2346</v>
      </c>
      <c r="E1850" s="47" t="s">
        <v>1013</v>
      </c>
      <c r="F1850" s="47" t="s">
        <v>1014</v>
      </c>
      <c r="G1850" s="47">
        <v>224000</v>
      </c>
      <c r="H1850" s="57">
        <v>680</v>
      </c>
      <c r="I1850" s="60">
        <f>IF(R1850="UP",VLOOKUP($I$1,Änderungen!$F$1:$G$4,2,FALSE),IF(OR(ISERROR(FIND("NOVOS",B1850)),ISERROR(FIND("Design ",B1850))),IF(OR(ISERROR(FIND("thanos EVO",B1850)),ISERROR(FIND("Design ",B1850))),0,96.55),19.35))</f>
        <v>0</v>
      </c>
      <c r="J1850" s="40"/>
      <c r="K1850" s="40" t="s">
        <v>1191</v>
      </c>
      <c r="L1850" s="29">
        <f>IF(K1850&lt;&gt;"",IFERROR(VLOOKUP(K1850,Rabattwerte_eintragen!$A$3:$C$24,3,FALSE),0),0)</f>
        <v>0</v>
      </c>
      <c r="M1850" s="58">
        <f>IF(H1850&lt;&gt;"",H1850*(1-L1850)+I1850*(1-VLOOKUP("A1",Rabattwerte_eintragen!$A$3:$C$26,3,FALSE)),"")</f>
        <v>680</v>
      </c>
      <c r="N1850" s="40"/>
      <c r="O1850" s="39" t="str">
        <f t="shared" si="32"/>
        <v>Artikel online anzeigen</v>
      </c>
      <c r="P1850" s="44"/>
      <c r="Q1850" s="49" t="s">
        <v>4204</v>
      </c>
      <c r="R1850" s="37"/>
      <c r="S1850" s="55"/>
      <c r="T1850" s="40" t="s">
        <v>4380</v>
      </c>
      <c r="U1850" s="63" t="s">
        <v>6082</v>
      </c>
    </row>
    <row r="1851" spans="1:21" x14ac:dyDescent="0.25">
      <c r="A1851" s="1">
        <v>8925</v>
      </c>
      <c r="B1851" s="46" t="s">
        <v>894</v>
      </c>
      <c r="C1851" s="46" t="s">
        <v>2246</v>
      </c>
      <c r="D1851" s="46" t="s">
        <v>2346</v>
      </c>
      <c r="E1851" s="47" t="s">
        <v>1013</v>
      </c>
      <c r="F1851" s="47" t="s">
        <v>1014</v>
      </c>
      <c r="G1851" s="47">
        <v>236980</v>
      </c>
      <c r="H1851" s="57">
        <v>750.40000000000009</v>
      </c>
      <c r="I1851" s="60">
        <f>IF(R1851="UP",VLOOKUP($I$1,Änderungen!$F$1:$G$4,2,FALSE),IF(OR(ISERROR(FIND("NOVOS",B1851)),ISERROR(FIND("Design ",B1851))),IF(OR(ISERROR(FIND("thanos EVO",B1851)),ISERROR(FIND("Design ",B1851))),0,96.55),19.35))</f>
        <v>0</v>
      </c>
      <c r="J1851" s="40"/>
      <c r="K1851" s="40" t="s">
        <v>1191</v>
      </c>
      <c r="L1851" s="29">
        <f>IF(K1851&lt;&gt;"",IFERROR(VLOOKUP(K1851,Rabattwerte_eintragen!$A$3:$C$24,3,FALSE),0),0)</f>
        <v>0</v>
      </c>
      <c r="M1851" s="58">
        <f>IF(H1851&lt;&gt;"",H1851*(1-L1851)+I1851*(1-VLOOKUP("A1",Rabattwerte_eintragen!$A$3:$C$26,3,FALSE)),"")</f>
        <v>750.40000000000009</v>
      </c>
      <c r="N1851" s="40"/>
      <c r="O1851" s="39" t="str">
        <f t="shared" si="32"/>
        <v>Artikel online anzeigen</v>
      </c>
      <c r="P1851" s="44"/>
      <c r="Q1851" s="49" t="s">
        <v>4205</v>
      </c>
      <c r="R1851" s="37"/>
      <c r="S1851" s="55"/>
      <c r="T1851" s="40" t="s">
        <v>4380</v>
      </c>
      <c r="U1851" s="63" t="s">
        <v>6083</v>
      </c>
    </row>
    <row r="1852" spans="1:21" x14ac:dyDescent="0.25">
      <c r="A1852" s="1">
        <v>8926</v>
      </c>
      <c r="B1852" s="46" t="s">
        <v>895</v>
      </c>
      <c r="C1852" s="46" t="s">
        <v>2246</v>
      </c>
      <c r="D1852" s="46" t="s">
        <v>2346</v>
      </c>
      <c r="E1852" s="47" t="s">
        <v>1013</v>
      </c>
      <c r="F1852" s="47" t="s">
        <v>1014</v>
      </c>
      <c r="G1852" s="47">
        <v>223874</v>
      </c>
      <c r="H1852" s="57">
        <v>809</v>
      </c>
      <c r="I1852" s="60">
        <f>IF(R1852="UP",VLOOKUP($I$1,Änderungen!$F$1:$G$4,2,FALSE),IF(OR(ISERROR(FIND("NOVOS",B1852)),ISERROR(FIND("Design ",B1852))),IF(OR(ISERROR(FIND("thanos EVO",B1852)),ISERROR(FIND("Design ",B1852))),0,96.55),19.35))</f>
        <v>0</v>
      </c>
      <c r="J1852" s="40"/>
      <c r="K1852" s="40" t="s">
        <v>1191</v>
      </c>
      <c r="L1852" s="29">
        <f>IF(K1852&lt;&gt;"",IFERROR(VLOOKUP(K1852,Rabattwerte_eintragen!$A$3:$C$24,3,FALSE),0),0)</f>
        <v>0</v>
      </c>
      <c r="M1852" s="58">
        <f>IF(H1852&lt;&gt;"",H1852*(1-L1852)+I1852*(1-VLOOKUP("A1",Rabattwerte_eintragen!$A$3:$C$26,3,FALSE)),"")</f>
        <v>809</v>
      </c>
      <c r="N1852" s="40"/>
      <c r="O1852" s="39" t="str">
        <f t="shared" si="32"/>
        <v>Artikel online anzeigen</v>
      </c>
      <c r="P1852" s="44"/>
      <c r="Q1852" s="49" t="s">
        <v>4206</v>
      </c>
      <c r="R1852" s="37"/>
      <c r="S1852" s="55"/>
      <c r="T1852" s="40" t="s">
        <v>4380</v>
      </c>
      <c r="U1852" s="63" t="s">
        <v>6084</v>
      </c>
    </row>
    <row r="1853" spans="1:21" x14ac:dyDescent="0.25">
      <c r="A1853" s="1">
        <v>8927</v>
      </c>
      <c r="B1853" s="46" t="s">
        <v>896</v>
      </c>
      <c r="C1853" s="46" t="s">
        <v>2246</v>
      </c>
      <c r="D1853" s="46" t="s">
        <v>2346</v>
      </c>
      <c r="E1853" s="47" t="s">
        <v>1013</v>
      </c>
      <c r="F1853" s="47" t="s">
        <v>1014</v>
      </c>
      <c r="G1853" s="47">
        <v>230605</v>
      </c>
      <c r="H1853" s="57">
        <v>879.4</v>
      </c>
      <c r="I1853" s="60">
        <f>IF(R1853="UP",VLOOKUP($I$1,Änderungen!$F$1:$G$4,2,FALSE),IF(OR(ISERROR(FIND("NOVOS",B1853)),ISERROR(FIND("Design ",B1853))),IF(OR(ISERROR(FIND("thanos EVO",B1853)),ISERROR(FIND("Design ",B1853))),0,96.55),19.35))</f>
        <v>0</v>
      </c>
      <c r="J1853" s="40"/>
      <c r="K1853" s="40" t="s">
        <v>1191</v>
      </c>
      <c r="L1853" s="29">
        <f>IF(K1853&lt;&gt;"",IFERROR(VLOOKUP(K1853,Rabattwerte_eintragen!$A$3:$C$24,3,FALSE),0),0)</f>
        <v>0</v>
      </c>
      <c r="M1853" s="58">
        <f>IF(H1853&lt;&gt;"",H1853*(1-L1853)+I1853*(1-VLOOKUP("A1",Rabattwerte_eintragen!$A$3:$C$26,3,FALSE)),"")</f>
        <v>879.4</v>
      </c>
      <c r="N1853" s="40"/>
      <c r="O1853" s="39" t="str">
        <f t="shared" si="32"/>
        <v>Artikel online anzeigen</v>
      </c>
      <c r="P1853" s="44"/>
      <c r="Q1853" s="49" t="s">
        <v>4207</v>
      </c>
      <c r="R1853" s="37"/>
      <c r="S1853" s="55"/>
      <c r="T1853" s="40" t="s">
        <v>4380</v>
      </c>
      <c r="U1853" s="63" t="s">
        <v>6085</v>
      </c>
    </row>
    <row r="1854" spans="1:21" x14ac:dyDescent="0.25">
      <c r="A1854" s="1">
        <v>8928</v>
      </c>
      <c r="B1854" s="46" t="s">
        <v>897</v>
      </c>
      <c r="C1854" s="46" t="s">
        <v>2246</v>
      </c>
      <c r="D1854" s="46" t="s">
        <v>2346</v>
      </c>
      <c r="E1854" s="47" t="s">
        <v>1013</v>
      </c>
      <c r="F1854" s="47" t="s">
        <v>1014</v>
      </c>
      <c r="G1854" s="47">
        <v>283137</v>
      </c>
      <c r="H1854" s="57">
        <v>501.4</v>
      </c>
      <c r="I1854" s="60">
        <f>IF(R1854="UP",VLOOKUP($I$1,Änderungen!$F$1:$G$4,2,FALSE),IF(OR(ISERROR(FIND("NOVOS",B1854)),ISERROR(FIND("Design ",B1854))),IF(OR(ISERROR(FIND("thanos EVO",B1854)),ISERROR(FIND("Design ",B1854))),0,96.55),19.35))</f>
        <v>0</v>
      </c>
      <c r="J1854" s="40"/>
      <c r="K1854" s="40" t="s">
        <v>1191</v>
      </c>
      <c r="L1854" s="29">
        <f>IF(K1854&lt;&gt;"",IFERROR(VLOOKUP(K1854,Rabattwerte_eintragen!$A$3:$C$24,3,FALSE),0),0)</f>
        <v>0</v>
      </c>
      <c r="M1854" s="58">
        <f>IF(H1854&lt;&gt;"",H1854*(1-L1854)+I1854*(1-VLOOKUP("A1",Rabattwerte_eintragen!$A$3:$C$26,3,FALSE)),"")</f>
        <v>501.4</v>
      </c>
      <c r="N1854" s="40"/>
      <c r="O1854" s="39" t="str">
        <f t="shared" si="32"/>
        <v>Artikel online anzeigen</v>
      </c>
      <c r="P1854" s="44"/>
      <c r="Q1854" s="49" t="s">
        <v>4208</v>
      </c>
      <c r="R1854" s="37"/>
      <c r="S1854" s="55"/>
      <c r="T1854" s="40" t="s">
        <v>4380</v>
      </c>
      <c r="U1854" s="63" t="s">
        <v>6086</v>
      </c>
    </row>
    <row r="1855" spans="1:21" x14ac:dyDescent="0.25">
      <c r="A1855" s="1">
        <v>8929</v>
      </c>
      <c r="B1855" s="46" t="s">
        <v>898</v>
      </c>
      <c r="C1855" s="46" t="s">
        <v>2246</v>
      </c>
      <c r="D1855" s="46" t="s">
        <v>2346</v>
      </c>
      <c r="E1855" s="47" t="s">
        <v>1013</v>
      </c>
      <c r="F1855" s="47" t="s">
        <v>1014</v>
      </c>
      <c r="G1855" s="47">
        <v>226622</v>
      </c>
      <c r="H1855" s="57">
        <v>584.20000000000005</v>
      </c>
      <c r="I1855" s="60">
        <f>IF(R1855="UP",VLOOKUP($I$1,Änderungen!$F$1:$G$4,2,FALSE),IF(OR(ISERROR(FIND("NOVOS",B1855)),ISERROR(FIND("Design ",B1855))),IF(OR(ISERROR(FIND("thanos EVO",B1855)),ISERROR(FIND("Design ",B1855))),0,96.55),19.35))</f>
        <v>0</v>
      </c>
      <c r="J1855" s="40"/>
      <c r="K1855" s="40" t="s">
        <v>1191</v>
      </c>
      <c r="L1855" s="29">
        <f>IF(K1855&lt;&gt;"",IFERROR(VLOOKUP(K1855,Rabattwerte_eintragen!$A$3:$C$24,3,FALSE),0),0)</f>
        <v>0</v>
      </c>
      <c r="M1855" s="58">
        <f>IF(H1855&lt;&gt;"",H1855*(1-L1855)+I1855*(1-VLOOKUP("A1",Rabattwerte_eintragen!$A$3:$C$26,3,FALSE)),"")</f>
        <v>584.20000000000005</v>
      </c>
      <c r="N1855" s="40"/>
      <c r="O1855" s="39" t="str">
        <f t="shared" si="32"/>
        <v>Artikel online anzeigen</v>
      </c>
      <c r="P1855" s="44"/>
      <c r="Q1855" s="49" t="s">
        <v>4209</v>
      </c>
      <c r="R1855" s="37"/>
      <c r="S1855" s="55"/>
      <c r="T1855" s="40" t="s">
        <v>4380</v>
      </c>
      <c r="U1855" s="63" t="s">
        <v>6087</v>
      </c>
    </row>
    <row r="1856" spans="1:21" x14ac:dyDescent="0.25">
      <c r="A1856" s="1">
        <v>8930</v>
      </c>
      <c r="B1856" s="46" t="s">
        <v>899</v>
      </c>
      <c r="C1856" s="46" t="s">
        <v>2246</v>
      </c>
      <c r="D1856" s="46" t="s">
        <v>2346</v>
      </c>
      <c r="E1856" s="47" t="s">
        <v>1013</v>
      </c>
      <c r="F1856" s="47" t="s">
        <v>1014</v>
      </c>
      <c r="G1856" s="47">
        <v>238885</v>
      </c>
      <c r="H1856" s="57">
        <v>680</v>
      </c>
      <c r="I1856" s="60">
        <f>IF(R1856="UP",VLOOKUP($I$1,Änderungen!$F$1:$G$4,2,FALSE),IF(OR(ISERROR(FIND("NOVOS",B1856)),ISERROR(FIND("Design ",B1856))),IF(OR(ISERROR(FIND("thanos EVO",B1856)),ISERROR(FIND("Design ",B1856))),0,96.55),19.35))</f>
        <v>0</v>
      </c>
      <c r="J1856" s="40"/>
      <c r="K1856" s="40" t="s">
        <v>1191</v>
      </c>
      <c r="L1856" s="29">
        <f>IF(K1856&lt;&gt;"",IFERROR(VLOOKUP(K1856,Rabattwerte_eintragen!$A$3:$C$24,3,FALSE),0),0)</f>
        <v>0</v>
      </c>
      <c r="M1856" s="58">
        <f>IF(H1856&lt;&gt;"",H1856*(1-L1856)+I1856*(1-VLOOKUP("A1",Rabattwerte_eintragen!$A$3:$C$26,3,FALSE)),"")</f>
        <v>680</v>
      </c>
      <c r="N1856" s="40"/>
      <c r="O1856" s="39" t="str">
        <f t="shared" si="32"/>
        <v>Artikel online anzeigen</v>
      </c>
      <c r="P1856" s="44"/>
      <c r="Q1856" s="49" t="s">
        <v>4210</v>
      </c>
      <c r="R1856" s="37"/>
      <c r="S1856" s="55"/>
      <c r="T1856" s="40" t="s">
        <v>4380</v>
      </c>
      <c r="U1856" s="63" t="s">
        <v>6088</v>
      </c>
    </row>
    <row r="1857" spans="1:21" x14ac:dyDescent="0.25">
      <c r="A1857" s="1">
        <v>8931</v>
      </c>
      <c r="B1857" s="46" t="s">
        <v>900</v>
      </c>
      <c r="C1857" s="46" t="s">
        <v>2246</v>
      </c>
      <c r="D1857" s="46" t="s">
        <v>2346</v>
      </c>
      <c r="E1857" s="47" t="s">
        <v>1013</v>
      </c>
      <c r="F1857" s="47" t="s">
        <v>1014</v>
      </c>
      <c r="G1857" s="47">
        <v>255189</v>
      </c>
      <c r="H1857" s="57">
        <v>750.40000000000009</v>
      </c>
      <c r="I1857" s="60">
        <f>IF(R1857="UP",VLOOKUP($I$1,Änderungen!$F$1:$G$4,2,FALSE),IF(OR(ISERROR(FIND("NOVOS",B1857)),ISERROR(FIND("Design ",B1857))),IF(OR(ISERROR(FIND("thanos EVO",B1857)),ISERROR(FIND("Design ",B1857))),0,96.55),19.35))</f>
        <v>0</v>
      </c>
      <c r="J1857" s="40"/>
      <c r="K1857" s="40" t="s">
        <v>1191</v>
      </c>
      <c r="L1857" s="29">
        <f>IF(K1857&lt;&gt;"",IFERROR(VLOOKUP(K1857,Rabattwerte_eintragen!$A$3:$C$24,3,FALSE),0),0)</f>
        <v>0</v>
      </c>
      <c r="M1857" s="58">
        <f>IF(H1857&lt;&gt;"",H1857*(1-L1857)+I1857*(1-VLOOKUP("A1",Rabattwerte_eintragen!$A$3:$C$26,3,FALSE)),"")</f>
        <v>750.40000000000009</v>
      </c>
      <c r="N1857" s="40"/>
      <c r="O1857" s="39" t="str">
        <f t="shared" si="32"/>
        <v>Artikel online anzeigen</v>
      </c>
      <c r="P1857" s="44"/>
      <c r="Q1857" s="49" t="s">
        <v>4211</v>
      </c>
      <c r="R1857" s="37"/>
      <c r="S1857" s="55"/>
      <c r="T1857" s="40" t="s">
        <v>4380</v>
      </c>
      <c r="U1857" s="63" t="s">
        <v>6089</v>
      </c>
    </row>
    <row r="1858" spans="1:21" x14ac:dyDescent="0.25">
      <c r="A1858" s="1">
        <v>8932</v>
      </c>
      <c r="B1858" s="46" t="s">
        <v>901</v>
      </c>
      <c r="C1858" s="46" t="s">
        <v>2246</v>
      </c>
      <c r="D1858" s="46" t="s">
        <v>2346</v>
      </c>
      <c r="E1858" s="47" t="s">
        <v>1013</v>
      </c>
      <c r="F1858" s="47" t="s">
        <v>1014</v>
      </c>
      <c r="G1858" s="47">
        <v>266109</v>
      </c>
      <c r="H1858" s="57">
        <v>809</v>
      </c>
      <c r="I1858" s="60">
        <f>IF(R1858="UP",VLOOKUP($I$1,Änderungen!$F$1:$G$4,2,FALSE),IF(OR(ISERROR(FIND("NOVOS",B1858)),ISERROR(FIND("Design ",B1858))),IF(OR(ISERROR(FIND("thanos EVO",B1858)),ISERROR(FIND("Design ",B1858))),0,96.55),19.35))</f>
        <v>0</v>
      </c>
      <c r="J1858" s="40"/>
      <c r="K1858" s="40" t="s">
        <v>1191</v>
      </c>
      <c r="L1858" s="29">
        <f>IF(K1858&lt;&gt;"",IFERROR(VLOOKUP(K1858,Rabattwerte_eintragen!$A$3:$C$24,3,FALSE),0),0)</f>
        <v>0</v>
      </c>
      <c r="M1858" s="58">
        <f>IF(H1858&lt;&gt;"",H1858*(1-L1858)+I1858*(1-VLOOKUP("A1",Rabattwerte_eintragen!$A$3:$C$26,3,FALSE)),"")</f>
        <v>809</v>
      </c>
      <c r="N1858" s="40"/>
      <c r="O1858" s="39" t="str">
        <f t="shared" si="32"/>
        <v>Artikel online anzeigen</v>
      </c>
      <c r="P1858" s="44"/>
      <c r="Q1858" s="49" t="s">
        <v>4212</v>
      </c>
      <c r="R1858" s="37"/>
      <c r="S1858" s="55"/>
      <c r="T1858" s="40" t="s">
        <v>4380</v>
      </c>
      <c r="U1858" s="63" t="s">
        <v>6090</v>
      </c>
    </row>
    <row r="1859" spans="1:21" x14ac:dyDescent="0.25">
      <c r="A1859" s="1">
        <v>8933</v>
      </c>
      <c r="B1859" s="46" t="s">
        <v>902</v>
      </c>
      <c r="C1859" s="46" t="s">
        <v>2246</v>
      </c>
      <c r="D1859" s="46" t="s">
        <v>2346</v>
      </c>
      <c r="E1859" s="47" t="s">
        <v>1013</v>
      </c>
      <c r="F1859" s="47" t="s">
        <v>1014</v>
      </c>
      <c r="G1859" s="47">
        <v>233712</v>
      </c>
      <c r="H1859" s="57">
        <v>879.4</v>
      </c>
      <c r="I1859" s="60">
        <f>IF(R1859="UP",VLOOKUP($I$1,Änderungen!$F$1:$G$4,2,FALSE),IF(OR(ISERROR(FIND("NOVOS",B1859)),ISERROR(FIND("Design ",B1859))),IF(OR(ISERROR(FIND("thanos EVO",B1859)),ISERROR(FIND("Design ",B1859))),0,96.55),19.35))</f>
        <v>0</v>
      </c>
      <c r="J1859" s="40"/>
      <c r="K1859" s="40" t="s">
        <v>1191</v>
      </c>
      <c r="L1859" s="29">
        <f>IF(K1859&lt;&gt;"",IFERROR(VLOOKUP(K1859,Rabattwerte_eintragen!$A$3:$C$24,3,FALSE),0),0)</f>
        <v>0</v>
      </c>
      <c r="M1859" s="58">
        <f>IF(H1859&lt;&gt;"",H1859*(1-L1859)+I1859*(1-VLOOKUP("A1",Rabattwerte_eintragen!$A$3:$C$26,3,FALSE)),"")</f>
        <v>879.4</v>
      </c>
      <c r="N1859" s="40"/>
      <c r="O1859" s="39" t="str">
        <f t="shared" si="32"/>
        <v>Artikel online anzeigen</v>
      </c>
      <c r="P1859" s="44"/>
      <c r="Q1859" s="49" t="s">
        <v>4213</v>
      </c>
      <c r="R1859" s="37"/>
      <c r="S1859" s="55"/>
      <c r="T1859" s="40" t="s">
        <v>4380</v>
      </c>
      <c r="U1859" s="63" t="s">
        <v>6091</v>
      </c>
    </row>
    <row r="1860" spans="1:21" x14ac:dyDescent="0.25">
      <c r="A1860" s="1">
        <v>8950</v>
      </c>
      <c r="B1860" s="46" t="s">
        <v>903</v>
      </c>
      <c r="C1860" s="46" t="s">
        <v>2246</v>
      </c>
      <c r="D1860" s="46" t="s">
        <v>2347</v>
      </c>
      <c r="E1860" s="47" t="s">
        <v>1013</v>
      </c>
      <c r="F1860" s="47" t="s">
        <v>1014</v>
      </c>
      <c r="G1860" s="47">
        <v>237161</v>
      </c>
      <c r="H1860" s="57">
        <v>965.40000000000009</v>
      </c>
      <c r="I1860" s="60">
        <f>IF(R1860="UP",VLOOKUP($I$1,Änderungen!$F$1:$G$4,2,FALSE),IF(OR(ISERROR(FIND("NOVOS",B1860)),ISERROR(FIND("Design ",B1860))),IF(OR(ISERROR(FIND("thanos EVO",B1860)),ISERROR(FIND("Design ",B1860))),0,96.55),19.35))</f>
        <v>0</v>
      </c>
      <c r="J1860" s="40"/>
      <c r="K1860" s="40" t="s">
        <v>1191</v>
      </c>
      <c r="L1860" s="29">
        <f>IF(K1860&lt;&gt;"",IFERROR(VLOOKUP(K1860,Rabattwerte_eintragen!$A$3:$C$24,3,FALSE),0),0)</f>
        <v>0</v>
      </c>
      <c r="M1860" s="58">
        <f>IF(H1860&lt;&gt;"",H1860*(1-L1860)+I1860*(1-VLOOKUP("A1",Rabattwerte_eintragen!$A$3:$C$26,3,FALSE)),"")</f>
        <v>965.40000000000009</v>
      </c>
      <c r="N1860" s="40"/>
      <c r="O1860" s="39" t="str">
        <f t="shared" si="32"/>
        <v>Artikel online anzeigen</v>
      </c>
      <c r="P1860" s="44"/>
      <c r="Q1860" s="49" t="s">
        <v>4214</v>
      </c>
      <c r="R1860" s="37"/>
      <c r="S1860" s="55"/>
      <c r="T1860" s="40" t="s">
        <v>4380</v>
      </c>
      <c r="U1860" s="63" t="s">
        <v>6092</v>
      </c>
    </row>
    <row r="1861" spans="1:21" x14ac:dyDescent="0.25">
      <c r="A1861" s="1">
        <v>8951</v>
      </c>
      <c r="B1861" s="46" t="s">
        <v>904</v>
      </c>
      <c r="C1861" s="46" t="s">
        <v>2246</v>
      </c>
      <c r="D1861" s="46" t="s">
        <v>2347</v>
      </c>
      <c r="E1861" s="47" t="s">
        <v>1013</v>
      </c>
      <c r="F1861" s="47" t="s">
        <v>1014</v>
      </c>
      <c r="G1861" s="47">
        <v>241649</v>
      </c>
      <c r="H1861" s="57">
        <v>1371.3999999999999</v>
      </c>
      <c r="I1861" s="60">
        <f>IF(R1861="UP",VLOOKUP($I$1,Änderungen!$F$1:$G$4,2,FALSE),IF(OR(ISERROR(FIND("NOVOS",B1861)),ISERROR(FIND("Design ",B1861))),IF(OR(ISERROR(FIND("thanos EVO",B1861)),ISERROR(FIND("Design ",B1861))),0,96.55),19.35))</f>
        <v>0</v>
      </c>
      <c r="J1861" s="40"/>
      <c r="K1861" s="40" t="s">
        <v>1191</v>
      </c>
      <c r="L1861" s="29">
        <f>IF(K1861&lt;&gt;"",IFERROR(VLOOKUP(K1861,Rabattwerte_eintragen!$A$3:$C$24,3,FALSE),0),0)</f>
        <v>0</v>
      </c>
      <c r="M1861" s="58">
        <f>IF(H1861&lt;&gt;"",H1861*(1-L1861)+I1861*(1-VLOOKUP("A1",Rabattwerte_eintragen!$A$3:$C$26,3,FALSE)),"")</f>
        <v>1371.3999999999999</v>
      </c>
      <c r="N1861" s="40"/>
      <c r="O1861" s="39" t="str">
        <f t="shared" si="32"/>
        <v>Artikel online anzeigen</v>
      </c>
      <c r="P1861" s="44"/>
      <c r="Q1861" s="49" t="s">
        <v>4215</v>
      </c>
      <c r="R1861" s="37"/>
      <c r="S1861" s="55"/>
      <c r="T1861" s="40" t="s">
        <v>4380</v>
      </c>
      <c r="U1861" s="63" t="s">
        <v>6093</v>
      </c>
    </row>
    <row r="1862" spans="1:21" x14ac:dyDescent="0.25">
      <c r="A1862" s="1">
        <v>8952</v>
      </c>
      <c r="B1862" s="46" t="s">
        <v>905</v>
      </c>
      <c r="C1862" s="46" t="s">
        <v>2246</v>
      </c>
      <c r="D1862" s="46" t="s">
        <v>2347</v>
      </c>
      <c r="E1862" s="47" t="s">
        <v>1013</v>
      </c>
      <c r="F1862" s="47" t="s">
        <v>1014</v>
      </c>
      <c r="G1862" s="47">
        <v>238489</v>
      </c>
      <c r="H1862" s="57">
        <v>1451</v>
      </c>
      <c r="I1862" s="60">
        <f>IF(R1862="UP",VLOOKUP($I$1,Änderungen!$F$1:$G$4,2,FALSE),IF(OR(ISERROR(FIND("NOVOS",B1862)),ISERROR(FIND("Design ",B1862))),IF(OR(ISERROR(FIND("thanos EVO",B1862)),ISERROR(FIND("Design ",B1862))),0,96.55),19.35))</f>
        <v>0</v>
      </c>
      <c r="J1862" s="40"/>
      <c r="K1862" s="40" t="s">
        <v>1191</v>
      </c>
      <c r="L1862" s="29">
        <f>IF(K1862&lt;&gt;"",IFERROR(VLOOKUP(K1862,Rabattwerte_eintragen!$A$3:$C$24,3,FALSE),0),0)</f>
        <v>0</v>
      </c>
      <c r="M1862" s="58">
        <f>IF(H1862&lt;&gt;"",H1862*(1-L1862)+I1862*(1-VLOOKUP("A1",Rabattwerte_eintragen!$A$3:$C$26,3,FALSE)),"")</f>
        <v>1451</v>
      </c>
      <c r="N1862" s="40"/>
      <c r="O1862" s="39" t="str">
        <f t="shared" si="32"/>
        <v>Artikel online anzeigen</v>
      </c>
      <c r="P1862" s="44"/>
      <c r="Q1862" s="49" t="s">
        <v>4216</v>
      </c>
      <c r="R1862" s="37"/>
      <c r="S1862" s="55"/>
      <c r="T1862" s="40" t="s">
        <v>4380</v>
      </c>
      <c r="U1862" s="63" t="s">
        <v>6094</v>
      </c>
    </row>
    <row r="1863" spans="1:21" x14ac:dyDescent="0.25">
      <c r="A1863" s="1">
        <v>8953</v>
      </c>
      <c r="B1863" s="46" t="s">
        <v>906</v>
      </c>
      <c r="C1863" s="46" t="s">
        <v>2246</v>
      </c>
      <c r="D1863" s="46" t="s">
        <v>2347</v>
      </c>
      <c r="E1863" s="47" t="s">
        <v>1013</v>
      </c>
      <c r="F1863" s="47" t="s">
        <v>1014</v>
      </c>
      <c r="G1863" s="47">
        <v>361200</v>
      </c>
      <c r="H1863" s="57">
        <v>1681.2</v>
      </c>
      <c r="I1863" s="60">
        <f>IF(R1863="UP",VLOOKUP($I$1,Änderungen!$F$1:$G$4,2,FALSE),IF(OR(ISERROR(FIND("NOVOS",B1863)),ISERROR(FIND("Design ",B1863))),IF(OR(ISERROR(FIND("thanos EVO",B1863)),ISERROR(FIND("Design ",B1863))),0,96.55),19.35))</f>
        <v>0</v>
      </c>
      <c r="J1863" s="40"/>
      <c r="K1863" s="40" t="s">
        <v>1191</v>
      </c>
      <c r="L1863" s="29">
        <f>IF(K1863&lt;&gt;"",IFERROR(VLOOKUP(K1863,Rabattwerte_eintragen!$A$3:$C$24,3,FALSE),0),0)</f>
        <v>0</v>
      </c>
      <c r="M1863" s="58">
        <f>IF(H1863&lt;&gt;"",H1863*(1-L1863)+I1863*(1-VLOOKUP("A1",Rabattwerte_eintragen!$A$3:$C$26,3,FALSE)),"")</f>
        <v>1681.2</v>
      </c>
      <c r="N1863" s="40"/>
      <c r="O1863" s="39" t="str">
        <f t="shared" si="32"/>
        <v>Artikel online anzeigen</v>
      </c>
      <c r="P1863" s="44"/>
      <c r="Q1863" s="49" t="s">
        <v>4217</v>
      </c>
      <c r="R1863" s="37"/>
      <c r="S1863" s="55"/>
      <c r="T1863" s="40" t="s">
        <v>4380</v>
      </c>
      <c r="U1863" s="63" t="s">
        <v>6095</v>
      </c>
    </row>
    <row r="1864" spans="1:21" x14ac:dyDescent="0.25">
      <c r="A1864" s="1">
        <v>8954</v>
      </c>
      <c r="B1864" s="46" t="s">
        <v>907</v>
      </c>
      <c r="C1864" s="46" t="s">
        <v>2246</v>
      </c>
      <c r="D1864" s="46" t="s">
        <v>2347</v>
      </c>
      <c r="E1864" s="47" t="s">
        <v>1013</v>
      </c>
      <c r="F1864" s="47" t="s">
        <v>1014</v>
      </c>
      <c r="G1864" s="47">
        <v>245500</v>
      </c>
      <c r="H1864" s="57">
        <v>965.40000000000009</v>
      </c>
      <c r="I1864" s="60">
        <f>IF(R1864="UP",VLOOKUP($I$1,Änderungen!$F$1:$G$4,2,FALSE),IF(OR(ISERROR(FIND("NOVOS",B1864)),ISERROR(FIND("Design ",B1864))),IF(OR(ISERROR(FIND("thanos EVO",B1864)),ISERROR(FIND("Design ",B1864))),0,96.55),19.35))</f>
        <v>0</v>
      </c>
      <c r="J1864" s="40"/>
      <c r="K1864" s="40" t="s">
        <v>1191</v>
      </c>
      <c r="L1864" s="29">
        <f>IF(K1864&lt;&gt;"",IFERROR(VLOOKUP(K1864,Rabattwerte_eintragen!$A$3:$C$24,3,FALSE),0),0)</f>
        <v>0</v>
      </c>
      <c r="M1864" s="58">
        <f>IF(H1864&lt;&gt;"",H1864*(1-L1864)+I1864*(1-VLOOKUP("A1",Rabattwerte_eintragen!$A$3:$C$26,3,FALSE)),"")</f>
        <v>965.40000000000009</v>
      </c>
      <c r="N1864" s="40"/>
      <c r="O1864" s="39" t="str">
        <f t="shared" si="32"/>
        <v>Artikel online anzeigen</v>
      </c>
      <c r="P1864" s="44"/>
      <c r="Q1864" s="49" t="s">
        <v>4218</v>
      </c>
      <c r="R1864" s="37"/>
      <c r="S1864" s="55"/>
      <c r="T1864" s="40" t="s">
        <v>4380</v>
      </c>
      <c r="U1864" s="63" t="s">
        <v>6096</v>
      </c>
    </row>
    <row r="1865" spans="1:21" x14ac:dyDescent="0.25">
      <c r="A1865" s="1">
        <v>8955</v>
      </c>
      <c r="B1865" s="46" t="s">
        <v>908</v>
      </c>
      <c r="C1865" s="46" t="s">
        <v>2246</v>
      </c>
      <c r="D1865" s="46" t="s">
        <v>2347</v>
      </c>
      <c r="E1865" s="47" t="s">
        <v>1013</v>
      </c>
      <c r="F1865" s="47" t="s">
        <v>1014</v>
      </c>
      <c r="G1865" s="47">
        <v>231091</v>
      </c>
      <c r="H1865" s="57">
        <v>1371.3999999999999</v>
      </c>
      <c r="I1865" s="60">
        <f>IF(R1865="UP",VLOOKUP($I$1,Änderungen!$F$1:$G$4,2,FALSE),IF(OR(ISERROR(FIND("NOVOS",B1865)),ISERROR(FIND("Design ",B1865))),IF(OR(ISERROR(FIND("thanos EVO",B1865)),ISERROR(FIND("Design ",B1865))),0,96.55),19.35))</f>
        <v>0</v>
      </c>
      <c r="J1865" s="40"/>
      <c r="K1865" s="40" t="s">
        <v>1191</v>
      </c>
      <c r="L1865" s="29">
        <f>IF(K1865&lt;&gt;"",IFERROR(VLOOKUP(K1865,Rabattwerte_eintragen!$A$3:$C$24,3,FALSE),0),0)</f>
        <v>0</v>
      </c>
      <c r="M1865" s="58">
        <f>IF(H1865&lt;&gt;"",H1865*(1-L1865)+I1865*(1-VLOOKUP("A1",Rabattwerte_eintragen!$A$3:$C$26,3,FALSE)),"")</f>
        <v>1371.3999999999999</v>
      </c>
      <c r="N1865" s="40"/>
      <c r="O1865" s="39" t="str">
        <f t="shared" si="32"/>
        <v>Artikel online anzeigen</v>
      </c>
      <c r="P1865" s="44"/>
      <c r="Q1865" s="49" t="s">
        <v>4219</v>
      </c>
      <c r="R1865" s="37"/>
      <c r="S1865" s="55"/>
      <c r="T1865" s="40" t="s">
        <v>4380</v>
      </c>
      <c r="U1865" s="63" t="s">
        <v>6097</v>
      </c>
    </row>
    <row r="1866" spans="1:21" x14ac:dyDescent="0.25">
      <c r="A1866" s="1">
        <v>8956</v>
      </c>
      <c r="B1866" s="46" t="s">
        <v>909</v>
      </c>
      <c r="C1866" s="46" t="s">
        <v>2246</v>
      </c>
      <c r="D1866" s="46" t="s">
        <v>2347</v>
      </c>
      <c r="E1866" s="47" t="s">
        <v>1013</v>
      </c>
      <c r="F1866" s="47" t="s">
        <v>1014</v>
      </c>
      <c r="G1866" s="47">
        <v>270977</v>
      </c>
      <c r="H1866" s="57">
        <v>1451</v>
      </c>
      <c r="I1866" s="60">
        <f>IF(R1866="UP",VLOOKUP($I$1,Änderungen!$F$1:$G$4,2,FALSE),IF(OR(ISERROR(FIND("NOVOS",B1866)),ISERROR(FIND("Design ",B1866))),IF(OR(ISERROR(FIND("thanos EVO",B1866)),ISERROR(FIND("Design ",B1866))),0,96.55),19.35))</f>
        <v>0</v>
      </c>
      <c r="J1866" s="40"/>
      <c r="K1866" s="40" t="s">
        <v>1191</v>
      </c>
      <c r="L1866" s="29">
        <f>IF(K1866&lt;&gt;"",IFERROR(VLOOKUP(K1866,Rabattwerte_eintragen!$A$3:$C$24,3,FALSE),0),0)</f>
        <v>0</v>
      </c>
      <c r="M1866" s="58">
        <f>IF(H1866&lt;&gt;"",H1866*(1-L1866)+I1866*(1-VLOOKUP("A1",Rabattwerte_eintragen!$A$3:$C$26,3,FALSE)),"")</f>
        <v>1451</v>
      </c>
      <c r="N1866" s="40"/>
      <c r="O1866" s="39" t="str">
        <f t="shared" si="32"/>
        <v>Artikel online anzeigen</v>
      </c>
      <c r="P1866" s="44"/>
      <c r="Q1866" s="49" t="s">
        <v>4220</v>
      </c>
      <c r="R1866" s="37"/>
      <c r="S1866" s="55"/>
      <c r="T1866" s="40" t="s">
        <v>4380</v>
      </c>
      <c r="U1866" s="63" t="s">
        <v>6098</v>
      </c>
    </row>
    <row r="1867" spans="1:21" x14ac:dyDescent="0.25">
      <c r="A1867" s="1">
        <v>8957</v>
      </c>
      <c r="B1867" s="46" t="s">
        <v>910</v>
      </c>
      <c r="C1867" s="46" t="s">
        <v>2246</v>
      </c>
      <c r="D1867" s="46" t="s">
        <v>2347</v>
      </c>
      <c r="E1867" s="47" t="s">
        <v>1013</v>
      </c>
      <c r="F1867" s="47" t="s">
        <v>1014</v>
      </c>
      <c r="G1867" s="47">
        <v>344333</v>
      </c>
      <c r="H1867" s="57">
        <v>1681.2</v>
      </c>
      <c r="I1867" s="60">
        <f>IF(R1867="UP",VLOOKUP($I$1,Änderungen!$F$1:$G$4,2,FALSE),IF(OR(ISERROR(FIND("NOVOS",B1867)),ISERROR(FIND("Design ",B1867))),IF(OR(ISERROR(FIND("thanos EVO",B1867)),ISERROR(FIND("Design ",B1867))),0,96.55),19.35))</f>
        <v>0</v>
      </c>
      <c r="J1867" s="40"/>
      <c r="K1867" s="40" t="s">
        <v>1191</v>
      </c>
      <c r="L1867" s="29">
        <f>IF(K1867&lt;&gt;"",IFERROR(VLOOKUP(K1867,Rabattwerte_eintragen!$A$3:$C$24,3,FALSE),0),0)</f>
        <v>0</v>
      </c>
      <c r="M1867" s="58">
        <f>IF(H1867&lt;&gt;"",H1867*(1-L1867)+I1867*(1-VLOOKUP("A1",Rabattwerte_eintragen!$A$3:$C$26,3,FALSE)),"")</f>
        <v>1681.2</v>
      </c>
      <c r="N1867" s="40"/>
      <c r="O1867" s="39" t="str">
        <f t="shared" si="32"/>
        <v>Artikel online anzeigen</v>
      </c>
      <c r="P1867" s="44"/>
      <c r="Q1867" s="49" t="s">
        <v>4221</v>
      </c>
      <c r="R1867" s="37"/>
      <c r="S1867" s="55"/>
      <c r="T1867" s="40" t="s">
        <v>4380</v>
      </c>
      <c r="U1867" s="63" t="s">
        <v>6099</v>
      </c>
    </row>
    <row r="1868" spans="1:21" x14ac:dyDescent="0.25">
      <c r="A1868" s="1">
        <v>8970</v>
      </c>
      <c r="B1868" s="46" t="s">
        <v>911</v>
      </c>
      <c r="C1868" s="46" t="s">
        <v>2246</v>
      </c>
      <c r="D1868" s="46" t="s">
        <v>2348</v>
      </c>
      <c r="E1868" s="47" t="s">
        <v>1013</v>
      </c>
      <c r="F1868" s="47" t="s">
        <v>1015</v>
      </c>
      <c r="G1868" s="47">
        <v>230148</v>
      </c>
      <c r="H1868" s="57">
        <v>572.4</v>
      </c>
      <c r="I1868" s="60">
        <f>IF(R1868="UP",VLOOKUP($I$1,Änderungen!$F$1:$G$4,2,FALSE),IF(OR(ISERROR(FIND("NOVOS",B1868)),ISERROR(FIND("Design ",B1868))),IF(OR(ISERROR(FIND("thanos EVO",B1868)),ISERROR(FIND("Design ",B1868))),0,96.55),19.35))</f>
        <v>0</v>
      </c>
      <c r="J1868" s="40"/>
      <c r="K1868" s="40" t="s">
        <v>1191</v>
      </c>
      <c r="L1868" s="29">
        <f>IF(K1868&lt;&gt;"",IFERROR(VLOOKUP(K1868,Rabattwerte_eintragen!$A$3:$C$24,3,FALSE),0),0)</f>
        <v>0</v>
      </c>
      <c r="M1868" s="58">
        <f>IF(H1868&lt;&gt;"",H1868*(1-L1868)+I1868*(1-VLOOKUP("A1",Rabattwerte_eintragen!$A$3:$C$26,3,FALSE)),"")</f>
        <v>572.4</v>
      </c>
      <c r="N1868" s="40"/>
      <c r="O1868" s="39" t="str">
        <f t="shared" si="32"/>
        <v>Artikel online anzeigen</v>
      </c>
      <c r="P1868" s="44"/>
      <c r="Q1868" s="49" t="s">
        <v>4222</v>
      </c>
      <c r="R1868" s="37"/>
      <c r="S1868" s="55"/>
      <c r="T1868" s="40" t="s">
        <v>4380</v>
      </c>
      <c r="U1868" s="63" t="s">
        <v>6100</v>
      </c>
    </row>
    <row r="1869" spans="1:21" x14ac:dyDescent="0.25">
      <c r="A1869" s="1">
        <v>8971</v>
      </c>
      <c r="B1869" s="46" t="s">
        <v>912</v>
      </c>
      <c r="C1869" s="46" t="s">
        <v>2246</v>
      </c>
      <c r="D1869" s="46" t="s">
        <v>2348</v>
      </c>
      <c r="E1869" s="47" t="s">
        <v>1013</v>
      </c>
      <c r="F1869" s="47" t="s">
        <v>1015</v>
      </c>
      <c r="G1869" s="47">
        <v>246514</v>
      </c>
      <c r="H1869" s="57">
        <v>631</v>
      </c>
      <c r="I1869" s="60">
        <f>IF(R1869="UP",VLOOKUP($I$1,Änderungen!$F$1:$G$4,2,FALSE),IF(OR(ISERROR(FIND("NOVOS",B1869)),ISERROR(FIND("Design ",B1869))),IF(OR(ISERROR(FIND("thanos EVO",B1869)),ISERROR(FIND("Design ",B1869))),0,96.55),19.35))</f>
        <v>0</v>
      </c>
      <c r="J1869" s="40"/>
      <c r="K1869" s="40" t="s">
        <v>1191</v>
      </c>
      <c r="L1869" s="29">
        <f>IF(K1869&lt;&gt;"",IFERROR(VLOOKUP(K1869,Rabattwerte_eintragen!$A$3:$C$24,3,FALSE),0),0)</f>
        <v>0</v>
      </c>
      <c r="M1869" s="58">
        <f>IF(H1869&lt;&gt;"",H1869*(1-L1869)+I1869*(1-VLOOKUP("A1",Rabattwerte_eintragen!$A$3:$C$26,3,FALSE)),"")</f>
        <v>631</v>
      </c>
      <c r="N1869" s="40"/>
      <c r="O1869" s="39" t="str">
        <f t="shared" ref="O1869:O1932" si="33">IF(Q1869&lt;&gt;"",HYPERLINK(Q1869, "Artikel online anzeigen"),"")</f>
        <v>Artikel online anzeigen</v>
      </c>
      <c r="P1869" s="44"/>
      <c r="Q1869" s="49" t="s">
        <v>4223</v>
      </c>
      <c r="R1869" s="37"/>
      <c r="S1869" s="55"/>
      <c r="T1869" s="40" t="s">
        <v>4380</v>
      </c>
      <c r="U1869" s="63" t="s">
        <v>6101</v>
      </c>
    </row>
    <row r="1870" spans="1:21" x14ac:dyDescent="0.25">
      <c r="A1870" s="1">
        <v>8972</v>
      </c>
      <c r="B1870" s="46" t="s">
        <v>913</v>
      </c>
      <c r="C1870" s="46" t="s">
        <v>2246</v>
      </c>
      <c r="D1870" s="46" t="s">
        <v>2348</v>
      </c>
      <c r="E1870" s="47" t="s">
        <v>1013</v>
      </c>
      <c r="F1870" s="47" t="s">
        <v>1015</v>
      </c>
      <c r="G1870" s="47">
        <v>224260</v>
      </c>
      <c r="H1870" s="57">
        <v>701</v>
      </c>
      <c r="I1870" s="60">
        <f>IF(R1870="UP",VLOOKUP($I$1,Änderungen!$F$1:$G$4,2,FALSE),IF(OR(ISERROR(FIND("NOVOS",B1870)),ISERROR(FIND("Design ",B1870))),IF(OR(ISERROR(FIND("thanos EVO",B1870)),ISERROR(FIND("Design ",B1870))),0,96.55),19.35))</f>
        <v>0</v>
      </c>
      <c r="J1870" s="40"/>
      <c r="K1870" s="40" t="s">
        <v>1191</v>
      </c>
      <c r="L1870" s="29">
        <f>IF(K1870&lt;&gt;"",IFERROR(VLOOKUP(K1870,Rabattwerte_eintragen!$A$3:$C$24,3,FALSE),0),0)</f>
        <v>0</v>
      </c>
      <c r="M1870" s="58">
        <f>IF(H1870&lt;&gt;"",H1870*(1-L1870)+I1870*(1-VLOOKUP("A1",Rabattwerte_eintragen!$A$3:$C$26,3,FALSE)),"")</f>
        <v>701</v>
      </c>
      <c r="N1870" s="40"/>
      <c r="O1870" s="39" t="str">
        <f t="shared" si="33"/>
        <v>Artikel online anzeigen</v>
      </c>
      <c r="P1870" s="44"/>
      <c r="Q1870" s="49" t="s">
        <v>4224</v>
      </c>
      <c r="R1870" s="37"/>
      <c r="S1870" s="55"/>
      <c r="T1870" s="40" t="s">
        <v>4380</v>
      </c>
      <c r="U1870" s="63" t="s">
        <v>6102</v>
      </c>
    </row>
    <row r="1871" spans="1:21" x14ac:dyDescent="0.25">
      <c r="A1871" s="1">
        <v>8973</v>
      </c>
      <c r="B1871" s="46" t="s">
        <v>914</v>
      </c>
      <c r="C1871" s="46" t="s">
        <v>2246</v>
      </c>
      <c r="D1871" s="46" t="s">
        <v>2348</v>
      </c>
      <c r="E1871" s="47" t="s">
        <v>1013</v>
      </c>
      <c r="F1871" s="47" t="s">
        <v>1015</v>
      </c>
      <c r="G1871" s="47">
        <v>233736</v>
      </c>
      <c r="H1871" s="57">
        <v>775</v>
      </c>
      <c r="I1871" s="60">
        <f>IF(R1871="UP",VLOOKUP($I$1,Änderungen!$F$1:$G$4,2,FALSE),IF(OR(ISERROR(FIND("NOVOS",B1871)),ISERROR(FIND("Design ",B1871))),IF(OR(ISERROR(FIND("thanos EVO",B1871)),ISERROR(FIND("Design ",B1871))),0,96.55),19.35))</f>
        <v>0</v>
      </c>
      <c r="J1871" s="40"/>
      <c r="K1871" s="40" t="s">
        <v>1191</v>
      </c>
      <c r="L1871" s="29">
        <f>IF(K1871&lt;&gt;"",IFERROR(VLOOKUP(K1871,Rabattwerte_eintragen!$A$3:$C$24,3,FALSE),0),0)</f>
        <v>0</v>
      </c>
      <c r="M1871" s="58">
        <f>IF(H1871&lt;&gt;"",H1871*(1-L1871)+I1871*(1-VLOOKUP("A1",Rabattwerte_eintragen!$A$3:$C$26,3,FALSE)),"")</f>
        <v>775</v>
      </c>
      <c r="N1871" s="40"/>
      <c r="O1871" s="39" t="str">
        <f t="shared" si="33"/>
        <v>Artikel online anzeigen</v>
      </c>
      <c r="P1871" s="44"/>
      <c r="Q1871" s="49" t="s">
        <v>4225</v>
      </c>
      <c r="R1871" s="37"/>
      <c r="S1871" s="55"/>
      <c r="T1871" s="40" t="s">
        <v>4380</v>
      </c>
      <c r="U1871" s="63" t="s">
        <v>6103</v>
      </c>
    </row>
    <row r="1872" spans="1:21" x14ac:dyDescent="0.25">
      <c r="A1872" s="1">
        <v>8974</v>
      </c>
      <c r="B1872" s="46" t="s">
        <v>915</v>
      </c>
      <c r="C1872" s="46" t="s">
        <v>2246</v>
      </c>
      <c r="D1872" s="46" t="s">
        <v>2348</v>
      </c>
      <c r="E1872" s="47" t="s">
        <v>1013</v>
      </c>
      <c r="F1872" s="47" t="s">
        <v>1015</v>
      </c>
      <c r="G1872" s="47">
        <v>224314</v>
      </c>
      <c r="H1872" s="57">
        <v>857.8</v>
      </c>
      <c r="I1872" s="60">
        <f>IF(R1872="UP",VLOOKUP($I$1,Änderungen!$F$1:$G$4,2,FALSE),IF(OR(ISERROR(FIND("NOVOS",B1872)),ISERROR(FIND("Design ",B1872))),IF(OR(ISERROR(FIND("thanos EVO",B1872)),ISERROR(FIND("Design ",B1872))),0,96.55),19.35))</f>
        <v>0</v>
      </c>
      <c r="J1872" s="40"/>
      <c r="K1872" s="40" t="s">
        <v>1191</v>
      </c>
      <c r="L1872" s="29">
        <f>IF(K1872&lt;&gt;"",IFERROR(VLOOKUP(K1872,Rabattwerte_eintragen!$A$3:$C$24,3,FALSE),0),0)</f>
        <v>0</v>
      </c>
      <c r="M1872" s="58">
        <f>IF(H1872&lt;&gt;"",H1872*(1-L1872)+I1872*(1-VLOOKUP("A1",Rabattwerte_eintragen!$A$3:$C$26,3,FALSE)),"")</f>
        <v>857.8</v>
      </c>
      <c r="N1872" s="40"/>
      <c r="O1872" s="39" t="str">
        <f t="shared" si="33"/>
        <v>Artikel online anzeigen</v>
      </c>
      <c r="P1872" s="44"/>
      <c r="Q1872" s="49" t="s">
        <v>4226</v>
      </c>
      <c r="R1872" s="37"/>
      <c r="S1872" s="55"/>
      <c r="T1872" s="40" t="s">
        <v>4380</v>
      </c>
      <c r="U1872" s="63" t="s">
        <v>6104</v>
      </c>
    </row>
    <row r="1873" spans="1:21" x14ac:dyDescent="0.25">
      <c r="A1873" s="1">
        <v>8975</v>
      </c>
      <c r="B1873" s="46" t="s">
        <v>916</v>
      </c>
      <c r="C1873" s="46" t="s">
        <v>2246</v>
      </c>
      <c r="D1873" s="46" t="s">
        <v>2348</v>
      </c>
      <c r="E1873" s="47" t="s">
        <v>1013</v>
      </c>
      <c r="F1873" s="47" t="s">
        <v>1015</v>
      </c>
      <c r="G1873" s="47">
        <v>273558</v>
      </c>
      <c r="H1873" s="57">
        <v>572.4</v>
      </c>
      <c r="I1873" s="60">
        <f>IF(R1873="UP",VLOOKUP($I$1,Änderungen!$F$1:$G$4,2,FALSE),IF(OR(ISERROR(FIND("NOVOS",B1873)),ISERROR(FIND("Design ",B1873))),IF(OR(ISERROR(FIND("thanos EVO",B1873)),ISERROR(FIND("Design ",B1873))),0,96.55),19.35))</f>
        <v>0</v>
      </c>
      <c r="J1873" s="40"/>
      <c r="K1873" s="40" t="s">
        <v>1191</v>
      </c>
      <c r="L1873" s="29">
        <f>IF(K1873&lt;&gt;"",IFERROR(VLOOKUP(K1873,Rabattwerte_eintragen!$A$3:$C$24,3,FALSE),0),0)</f>
        <v>0</v>
      </c>
      <c r="M1873" s="58">
        <f>IF(H1873&lt;&gt;"",H1873*(1-L1873)+I1873*(1-VLOOKUP("A1",Rabattwerte_eintragen!$A$3:$C$26,3,FALSE)),"")</f>
        <v>572.4</v>
      </c>
      <c r="N1873" s="40"/>
      <c r="O1873" s="39" t="str">
        <f t="shared" si="33"/>
        <v>Artikel online anzeigen</v>
      </c>
      <c r="P1873" s="44"/>
      <c r="Q1873" s="49" t="s">
        <v>4227</v>
      </c>
      <c r="R1873" s="37"/>
      <c r="S1873" s="55"/>
      <c r="T1873" s="40" t="s">
        <v>4380</v>
      </c>
      <c r="U1873" s="63" t="s">
        <v>6105</v>
      </c>
    </row>
    <row r="1874" spans="1:21" x14ac:dyDescent="0.25">
      <c r="A1874" s="1">
        <v>8976</v>
      </c>
      <c r="B1874" s="46" t="s">
        <v>917</v>
      </c>
      <c r="C1874" s="46" t="s">
        <v>2246</v>
      </c>
      <c r="D1874" s="46" t="s">
        <v>2348</v>
      </c>
      <c r="E1874" s="47" t="s">
        <v>1013</v>
      </c>
      <c r="F1874" s="47" t="s">
        <v>1015</v>
      </c>
      <c r="G1874" s="47">
        <v>268226</v>
      </c>
      <c r="H1874" s="57">
        <v>631</v>
      </c>
      <c r="I1874" s="60">
        <f>IF(R1874="UP",VLOOKUP($I$1,Änderungen!$F$1:$G$4,2,FALSE),IF(OR(ISERROR(FIND("NOVOS",B1874)),ISERROR(FIND("Design ",B1874))),IF(OR(ISERROR(FIND("thanos EVO",B1874)),ISERROR(FIND("Design ",B1874))),0,96.55),19.35))</f>
        <v>0</v>
      </c>
      <c r="J1874" s="40"/>
      <c r="K1874" s="40" t="s">
        <v>1191</v>
      </c>
      <c r="L1874" s="29">
        <f>IF(K1874&lt;&gt;"",IFERROR(VLOOKUP(K1874,Rabattwerte_eintragen!$A$3:$C$24,3,FALSE),0),0)</f>
        <v>0</v>
      </c>
      <c r="M1874" s="58">
        <f>IF(H1874&lt;&gt;"",H1874*(1-L1874)+I1874*(1-VLOOKUP("A1",Rabattwerte_eintragen!$A$3:$C$26,3,FALSE)),"")</f>
        <v>631</v>
      </c>
      <c r="N1874" s="40"/>
      <c r="O1874" s="39" t="str">
        <f t="shared" si="33"/>
        <v>Artikel online anzeigen</v>
      </c>
      <c r="P1874" s="44"/>
      <c r="Q1874" s="49" t="s">
        <v>4228</v>
      </c>
      <c r="R1874" s="37"/>
      <c r="S1874" s="55"/>
      <c r="T1874" s="40" t="s">
        <v>4380</v>
      </c>
      <c r="U1874" s="63" t="s">
        <v>6106</v>
      </c>
    </row>
    <row r="1875" spans="1:21" x14ac:dyDescent="0.25">
      <c r="A1875" s="1">
        <v>8977</v>
      </c>
      <c r="B1875" s="46" t="s">
        <v>918</v>
      </c>
      <c r="C1875" s="46" t="s">
        <v>2246</v>
      </c>
      <c r="D1875" s="46" t="s">
        <v>2348</v>
      </c>
      <c r="E1875" s="47" t="s">
        <v>1013</v>
      </c>
      <c r="F1875" s="47" t="s">
        <v>1015</v>
      </c>
      <c r="G1875" s="47">
        <v>275910</v>
      </c>
      <c r="H1875" s="57">
        <v>701</v>
      </c>
      <c r="I1875" s="60">
        <f>IF(R1875="UP",VLOOKUP($I$1,Änderungen!$F$1:$G$4,2,FALSE),IF(OR(ISERROR(FIND("NOVOS",B1875)),ISERROR(FIND("Design ",B1875))),IF(OR(ISERROR(FIND("thanos EVO",B1875)),ISERROR(FIND("Design ",B1875))),0,96.55),19.35))</f>
        <v>0</v>
      </c>
      <c r="J1875" s="40"/>
      <c r="K1875" s="40" t="s">
        <v>1191</v>
      </c>
      <c r="L1875" s="29">
        <f>IF(K1875&lt;&gt;"",IFERROR(VLOOKUP(K1875,Rabattwerte_eintragen!$A$3:$C$24,3,FALSE),0),0)</f>
        <v>0</v>
      </c>
      <c r="M1875" s="58">
        <f>IF(H1875&lt;&gt;"",H1875*(1-L1875)+I1875*(1-VLOOKUP("A1",Rabattwerte_eintragen!$A$3:$C$26,3,FALSE)),"")</f>
        <v>701</v>
      </c>
      <c r="N1875" s="40"/>
      <c r="O1875" s="39" t="str">
        <f t="shared" si="33"/>
        <v>Artikel online anzeigen</v>
      </c>
      <c r="P1875" s="44"/>
      <c r="Q1875" s="49" t="s">
        <v>4229</v>
      </c>
      <c r="R1875" s="37"/>
      <c r="S1875" s="55"/>
      <c r="T1875" s="40" t="s">
        <v>4380</v>
      </c>
      <c r="U1875" s="63" t="s">
        <v>6107</v>
      </c>
    </row>
    <row r="1876" spans="1:21" x14ac:dyDescent="0.25">
      <c r="A1876" s="1">
        <v>8978</v>
      </c>
      <c r="B1876" s="46" t="s">
        <v>919</v>
      </c>
      <c r="C1876" s="46" t="s">
        <v>2246</v>
      </c>
      <c r="D1876" s="46" t="s">
        <v>2348</v>
      </c>
      <c r="E1876" s="47" t="s">
        <v>1013</v>
      </c>
      <c r="F1876" s="47" t="s">
        <v>1015</v>
      </c>
      <c r="G1876" s="47">
        <v>275927</v>
      </c>
      <c r="H1876" s="57">
        <v>775</v>
      </c>
      <c r="I1876" s="60">
        <f>IF(R1876="UP",VLOOKUP($I$1,Änderungen!$F$1:$G$4,2,FALSE),IF(OR(ISERROR(FIND("NOVOS",B1876)),ISERROR(FIND("Design ",B1876))),IF(OR(ISERROR(FIND("thanos EVO",B1876)),ISERROR(FIND("Design ",B1876))),0,96.55),19.35))</f>
        <v>0</v>
      </c>
      <c r="J1876" s="40"/>
      <c r="K1876" s="40" t="s">
        <v>1191</v>
      </c>
      <c r="L1876" s="29">
        <f>IF(K1876&lt;&gt;"",IFERROR(VLOOKUP(K1876,Rabattwerte_eintragen!$A$3:$C$24,3,FALSE),0),0)</f>
        <v>0</v>
      </c>
      <c r="M1876" s="58">
        <f>IF(H1876&lt;&gt;"",H1876*(1-L1876)+I1876*(1-VLOOKUP("A1",Rabattwerte_eintragen!$A$3:$C$26,3,FALSE)),"")</f>
        <v>775</v>
      </c>
      <c r="N1876" s="40"/>
      <c r="O1876" s="39" t="str">
        <f t="shared" si="33"/>
        <v>Artikel online anzeigen</v>
      </c>
      <c r="P1876" s="44"/>
      <c r="Q1876" s="49" t="s">
        <v>4230</v>
      </c>
      <c r="R1876" s="37"/>
      <c r="S1876" s="55"/>
      <c r="T1876" s="40" t="s">
        <v>4380</v>
      </c>
      <c r="U1876" s="63" t="s">
        <v>6103</v>
      </c>
    </row>
    <row r="1877" spans="1:21" x14ac:dyDescent="0.25">
      <c r="A1877" s="1">
        <v>8979</v>
      </c>
      <c r="B1877" s="46" t="s">
        <v>920</v>
      </c>
      <c r="C1877" s="46" t="s">
        <v>2246</v>
      </c>
      <c r="D1877" s="46" t="s">
        <v>2348</v>
      </c>
      <c r="E1877" s="47" t="s">
        <v>1013</v>
      </c>
      <c r="F1877" s="47" t="s">
        <v>1015</v>
      </c>
      <c r="G1877" s="47">
        <v>241182</v>
      </c>
      <c r="H1877" s="57">
        <v>857.8</v>
      </c>
      <c r="I1877" s="60">
        <f>IF(R1877="UP",VLOOKUP($I$1,Änderungen!$F$1:$G$4,2,FALSE),IF(OR(ISERROR(FIND("NOVOS",B1877)),ISERROR(FIND("Design ",B1877))),IF(OR(ISERROR(FIND("thanos EVO",B1877)),ISERROR(FIND("Design ",B1877))),0,96.55),19.35))</f>
        <v>0</v>
      </c>
      <c r="J1877" s="40"/>
      <c r="K1877" s="40" t="s">
        <v>1191</v>
      </c>
      <c r="L1877" s="29">
        <f>IF(K1877&lt;&gt;"",IFERROR(VLOOKUP(K1877,Rabattwerte_eintragen!$A$3:$C$24,3,FALSE),0),0)</f>
        <v>0</v>
      </c>
      <c r="M1877" s="58">
        <f>IF(H1877&lt;&gt;"",H1877*(1-L1877)+I1877*(1-VLOOKUP("A1",Rabattwerte_eintragen!$A$3:$C$26,3,FALSE)),"")</f>
        <v>857.8</v>
      </c>
      <c r="N1877" s="40"/>
      <c r="O1877" s="39" t="str">
        <f t="shared" si="33"/>
        <v>Artikel online anzeigen</v>
      </c>
      <c r="P1877" s="44"/>
      <c r="Q1877" s="49" t="s">
        <v>4231</v>
      </c>
      <c r="R1877" s="37"/>
      <c r="S1877" s="55"/>
      <c r="T1877" s="40" t="s">
        <v>4380</v>
      </c>
      <c r="U1877" s="63" t="s">
        <v>6104</v>
      </c>
    </row>
    <row r="1878" spans="1:21" x14ac:dyDescent="0.25">
      <c r="A1878" s="1">
        <v>8992</v>
      </c>
      <c r="B1878" s="46" t="s">
        <v>921</v>
      </c>
      <c r="C1878" s="46" t="s">
        <v>2246</v>
      </c>
      <c r="D1878" s="46" t="s">
        <v>2349</v>
      </c>
      <c r="E1878" s="47" t="s">
        <v>1013</v>
      </c>
      <c r="F1878" s="47" t="s">
        <v>1015</v>
      </c>
      <c r="G1878" s="47">
        <v>224796</v>
      </c>
      <c r="H1878" s="57">
        <v>1877.8</v>
      </c>
      <c r="I1878" s="60">
        <f>IF(R1878="UP",VLOOKUP($I$1,Änderungen!$F$1:$G$4,2,FALSE),IF(OR(ISERROR(FIND("NOVOS",B1878)),ISERROR(FIND("Design ",B1878))),IF(OR(ISERROR(FIND("thanos EVO",B1878)),ISERROR(FIND("Design ",B1878))),0,96.55),19.35))</f>
        <v>0</v>
      </c>
      <c r="J1878" s="40"/>
      <c r="K1878" s="40" t="s">
        <v>1191</v>
      </c>
      <c r="L1878" s="29">
        <f>IF(K1878&lt;&gt;"",IFERROR(VLOOKUP(K1878,Rabattwerte_eintragen!$A$3:$C$24,3,FALSE),0),0)</f>
        <v>0</v>
      </c>
      <c r="M1878" s="58">
        <f>IF(H1878&lt;&gt;"",H1878*(1-L1878)+I1878*(1-VLOOKUP("A1",Rabattwerte_eintragen!$A$3:$C$26,3,FALSE)),"")</f>
        <v>1877.8</v>
      </c>
      <c r="N1878" s="40"/>
      <c r="O1878" s="39" t="str">
        <f t="shared" si="33"/>
        <v>Artikel online anzeigen</v>
      </c>
      <c r="P1878" s="44"/>
      <c r="Q1878" s="49" t="s">
        <v>4232</v>
      </c>
      <c r="R1878" s="37"/>
      <c r="S1878" s="55"/>
      <c r="T1878" s="40" t="s">
        <v>4380</v>
      </c>
      <c r="U1878" s="63" t="s">
        <v>6108</v>
      </c>
    </row>
    <row r="1879" spans="1:21" x14ac:dyDescent="0.25">
      <c r="A1879" s="1">
        <v>8993</v>
      </c>
      <c r="B1879" s="46" t="s">
        <v>922</v>
      </c>
      <c r="C1879" s="46" t="s">
        <v>2246</v>
      </c>
      <c r="D1879" s="46" t="s">
        <v>2349</v>
      </c>
      <c r="E1879" s="47" t="s">
        <v>1013</v>
      </c>
      <c r="F1879" s="47" t="s">
        <v>1015</v>
      </c>
      <c r="G1879" s="47">
        <v>225649</v>
      </c>
      <c r="H1879" s="57">
        <v>2145.4</v>
      </c>
      <c r="I1879" s="60">
        <f>IF(R1879="UP",VLOOKUP($I$1,Änderungen!$F$1:$G$4,2,FALSE),IF(OR(ISERROR(FIND("NOVOS",B1879)),ISERROR(FIND("Design ",B1879))),IF(OR(ISERROR(FIND("thanos EVO",B1879)),ISERROR(FIND("Design ",B1879))),0,96.55),19.35))</f>
        <v>0</v>
      </c>
      <c r="J1879" s="40"/>
      <c r="K1879" s="40" t="s">
        <v>1191</v>
      </c>
      <c r="L1879" s="29">
        <f>IF(K1879&lt;&gt;"",IFERROR(VLOOKUP(K1879,Rabattwerte_eintragen!$A$3:$C$24,3,FALSE),0),0)</f>
        <v>0</v>
      </c>
      <c r="M1879" s="58">
        <f>IF(H1879&lt;&gt;"",H1879*(1-L1879)+I1879*(1-VLOOKUP("A1",Rabattwerte_eintragen!$A$3:$C$26,3,FALSE)),"")</f>
        <v>2145.4</v>
      </c>
      <c r="N1879" s="40"/>
      <c r="O1879" s="39" t="str">
        <f t="shared" si="33"/>
        <v>Artikel online anzeigen</v>
      </c>
      <c r="P1879" s="44"/>
      <c r="Q1879" s="49" t="s">
        <v>4233</v>
      </c>
      <c r="R1879" s="37"/>
      <c r="S1879" s="55"/>
      <c r="T1879" s="40" t="s">
        <v>4380</v>
      </c>
      <c r="U1879" s="63" t="s">
        <v>6109</v>
      </c>
    </row>
    <row r="1880" spans="1:21" x14ac:dyDescent="0.25">
      <c r="A1880" s="1">
        <v>8994</v>
      </c>
      <c r="B1880" s="46" t="s">
        <v>923</v>
      </c>
      <c r="C1880" s="46" t="s">
        <v>2246</v>
      </c>
      <c r="D1880" s="46" t="s">
        <v>2349</v>
      </c>
      <c r="E1880" s="47" t="s">
        <v>1013</v>
      </c>
      <c r="F1880" s="47" t="s">
        <v>1015</v>
      </c>
      <c r="G1880" s="47">
        <v>225656</v>
      </c>
      <c r="H1880" s="57">
        <v>2504.6</v>
      </c>
      <c r="I1880" s="60">
        <f>IF(R1880="UP",VLOOKUP($I$1,Änderungen!$F$1:$G$4,2,FALSE),IF(OR(ISERROR(FIND("NOVOS",B1880)),ISERROR(FIND("Design ",B1880))),IF(OR(ISERROR(FIND("thanos EVO",B1880)),ISERROR(FIND("Design ",B1880))),0,96.55),19.35))</f>
        <v>0</v>
      </c>
      <c r="J1880" s="40"/>
      <c r="K1880" s="40" t="s">
        <v>1191</v>
      </c>
      <c r="L1880" s="29">
        <f>IF(K1880&lt;&gt;"",IFERROR(VLOOKUP(K1880,Rabattwerte_eintragen!$A$3:$C$24,3,FALSE),0),0)</f>
        <v>0</v>
      </c>
      <c r="M1880" s="58">
        <f>IF(H1880&lt;&gt;"",H1880*(1-L1880)+I1880*(1-VLOOKUP("A1",Rabattwerte_eintragen!$A$3:$C$26,3,FALSE)),"")</f>
        <v>2504.6</v>
      </c>
      <c r="N1880" s="40"/>
      <c r="O1880" s="39" t="str">
        <f t="shared" si="33"/>
        <v>Artikel online anzeigen</v>
      </c>
      <c r="P1880" s="44"/>
      <c r="Q1880" s="49" t="s">
        <v>4234</v>
      </c>
      <c r="R1880" s="37"/>
      <c r="S1880" s="55"/>
      <c r="T1880" s="40" t="s">
        <v>4380</v>
      </c>
      <c r="U1880" s="63" t="s">
        <v>6110</v>
      </c>
    </row>
    <row r="1881" spans="1:21" x14ac:dyDescent="0.25">
      <c r="A1881" s="1">
        <v>8995</v>
      </c>
      <c r="B1881" s="46" t="s">
        <v>924</v>
      </c>
      <c r="C1881" s="46" t="s">
        <v>2246</v>
      </c>
      <c r="D1881" s="46" t="s">
        <v>2349</v>
      </c>
      <c r="E1881" s="47" t="s">
        <v>1013</v>
      </c>
      <c r="F1881" s="47" t="s">
        <v>1015</v>
      </c>
      <c r="G1881" s="47">
        <v>256353</v>
      </c>
      <c r="H1881" s="57">
        <v>2793.3999999999996</v>
      </c>
      <c r="I1881" s="60">
        <f>IF(R1881="UP",VLOOKUP($I$1,Änderungen!$F$1:$G$4,2,FALSE),IF(OR(ISERROR(FIND("NOVOS",B1881)),ISERROR(FIND("Design ",B1881))),IF(OR(ISERROR(FIND("thanos EVO",B1881)),ISERROR(FIND("Design ",B1881))),0,96.55),19.35))</f>
        <v>0</v>
      </c>
      <c r="J1881" s="40"/>
      <c r="K1881" s="40" t="s">
        <v>1191</v>
      </c>
      <c r="L1881" s="29">
        <f>IF(K1881&lt;&gt;"",IFERROR(VLOOKUP(K1881,Rabattwerte_eintragen!$A$3:$C$24,3,FALSE),0),0)</f>
        <v>0</v>
      </c>
      <c r="M1881" s="58">
        <f>IF(H1881&lt;&gt;"",H1881*(1-L1881)+I1881*(1-VLOOKUP("A1",Rabattwerte_eintragen!$A$3:$C$26,3,FALSE)),"")</f>
        <v>2793.3999999999996</v>
      </c>
      <c r="N1881" s="40"/>
      <c r="O1881" s="39" t="str">
        <f t="shared" si="33"/>
        <v>Artikel online anzeigen</v>
      </c>
      <c r="P1881" s="44"/>
      <c r="Q1881" s="49" t="s">
        <v>4235</v>
      </c>
      <c r="R1881" s="37"/>
      <c r="S1881" s="55"/>
      <c r="T1881" s="40" t="s">
        <v>4380</v>
      </c>
      <c r="U1881" s="63" t="s">
        <v>6111</v>
      </c>
    </row>
    <row r="1882" spans="1:21" x14ac:dyDescent="0.25">
      <c r="A1882" s="1">
        <v>8996</v>
      </c>
      <c r="B1882" s="46" t="s">
        <v>925</v>
      </c>
      <c r="C1882" s="46" t="s">
        <v>2246</v>
      </c>
      <c r="D1882" s="46" t="s">
        <v>2349</v>
      </c>
      <c r="E1882" s="47" t="s">
        <v>1013</v>
      </c>
      <c r="F1882" s="47" t="s">
        <v>1015</v>
      </c>
      <c r="G1882" s="47">
        <v>225236</v>
      </c>
      <c r="H1882" s="57">
        <v>1877.8</v>
      </c>
      <c r="I1882" s="60">
        <f>IF(R1882="UP",VLOOKUP($I$1,Änderungen!$F$1:$G$4,2,FALSE),IF(OR(ISERROR(FIND("NOVOS",B1882)),ISERROR(FIND("Design ",B1882))),IF(OR(ISERROR(FIND("thanos EVO",B1882)),ISERROR(FIND("Design ",B1882))),0,96.55),19.35))</f>
        <v>0</v>
      </c>
      <c r="J1882" s="40"/>
      <c r="K1882" s="40" t="s">
        <v>1191</v>
      </c>
      <c r="L1882" s="29">
        <f>IF(K1882&lt;&gt;"",IFERROR(VLOOKUP(K1882,Rabattwerte_eintragen!$A$3:$C$24,3,FALSE),0),0)</f>
        <v>0</v>
      </c>
      <c r="M1882" s="58">
        <f>IF(H1882&lt;&gt;"",H1882*(1-L1882)+I1882*(1-VLOOKUP("A1",Rabattwerte_eintragen!$A$3:$C$26,3,FALSE)),"")</f>
        <v>1877.8</v>
      </c>
      <c r="N1882" s="40"/>
      <c r="O1882" s="39" t="str">
        <f t="shared" si="33"/>
        <v>Artikel online anzeigen</v>
      </c>
      <c r="P1882" s="44"/>
      <c r="Q1882" s="49" t="s">
        <v>4236</v>
      </c>
      <c r="R1882" s="37"/>
      <c r="S1882" s="55"/>
      <c r="T1882" s="40" t="s">
        <v>4380</v>
      </c>
      <c r="U1882" s="63" t="s">
        <v>6112</v>
      </c>
    </row>
    <row r="1883" spans="1:21" x14ac:dyDescent="0.25">
      <c r="A1883" s="1">
        <v>8997</v>
      </c>
      <c r="B1883" s="46" t="s">
        <v>926</v>
      </c>
      <c r="C1883" s="46" t="s">
        <v>2246</v>
      </c>
      <c r="D1883" s="46" t="s">
        <v>2349</v>
      </c>
      <c r="E1883" s="47" t="s">
        <v>1013</v>
      </c>
      <c r="F1883" s="47" t="s">
        <v>1015</v>
      </c>
      <c r="G1883" s="47">
        <v>240970</v>
      </c>
      <c r="H1883" s="57">
        <v>2145.4</v>
      </c>
      <c r="I1883" s="60">
        <f>IF(R1883="UP",VLOOKUP($I$1,Änderungen!$F$1:$G$4,2,FALSE),IF(OR(ISERROR(FIND("NOVOS",B1883)),ISERROR(FIND("Design ",B1883))),IF(OR(ISERROR(FIND("thanos EVO",B1883)),ISERROR(FIND("Design ",B1883))),0,96.55),19.35))</f>
        <v>0</v>
      </c>
      <c r="J1883" s="40"/>
      <c r="K1883" s="40" t="s">
        <v>1191</v>
      </c>
      <c r="L1883" s="29">
        <f>IF(K1883&lt;&gt;"",IFERROR(VLOOKUP(K1883,Rabattwerte_eintragen!$A$3:$C$24,3,FALSE),0),0)</f>
        <v>0</v>
      </c>
      <c r="M1883" s="58">
        <f>IF(H1883&lt;&gt;"",H1883*(1-L1883)+I1883*(1-VLOOKUP("A1",Rabattwerte_eintragen!$A$3:$C$26,3,FALSE)),"")</f>
        <v>2145.4</v>
      </c>
      <c r="N1883" s="40"/>
      <c r="O1883" s="39" t="str">
        <f t="shared" si="33"/>
        <v>Artikel online anzeigen</v>
      </c>
      <c r="P1883" s="44"/>
      <c r="Q1883" s="49" t="s">
        <v>4237</v>
      </c>
      <c r="R1883" s="37"/>
      <c r="S1883" s="55"/>
      <c r="T1883" s="40" t="s">
        <v>4380</v>
      </c>
      <c r="U1883" s="63" t="s">
        <v>6113</v>
      </c>
    </row>
    <row r="1884" spans="1:21" x14ac:dyDescent="0.25">
      <c r="A1884" s="1">
        <v>8998</v>
      </c>
      <c r="B1884" s="46" t="s">
        <v>927</v>
      </c>
      <c r="C1884" s="46" t="s">
        <v>2246</v>
      </c>
      <c r="D1884" s="46" t="s">
        <v>2349</v>
      </c>
      <c r="E1884" s="47" t="s">
        <v>1013</v>
      </c>
      <c r="F1884" s="47" t="s">
        <v>1015</v>
      </c>
      <c r="G1884" s="47">
        <v>241014</v>
      </c>
      <c r="H1884" s="57">
        <v>2504.6</v>
      </c>
      <c r="I1884" s="60">
        <f>IF(R1884="UP",VLOOKUP($I$1,Änderungen!$F$1:$G$4,2,FALSE),IF(OR(ISERROR(FIND("NOVOS",B1884)),ISERROR(FIND("Design ",B1884))),IF(OR(ISERROR(FIND("thanos EVO",B1884)),ISERROR(FIND("Design ",B1884))),0,96.55),19.35))</f>
        <v>0</v>
      </c>
      <c r="J1884" s="40"/>
      <c r="K1884" s="40" t="s">
        <v>1191</v>
      </c>
      <c r="L1884" s="29">
        <f>IF(K1884&lt;&gt;"",IFERROR(VLOOKUP(K1884,Rabattwerte_eintragen!$A$3:$C$24,3,FALSE),0),0)</f>
        <v>0</v>
      </c>
      <c r="M1884" s="58">
        <f>IF(H1884&lt;&gt;"",H1884*(1-L1884)+I1884*(1-VLOOKUP("A1",Rabattwerte_eintragen!$A$3:$C$26,3,FALSE)),"")</f>
        <v>2504.6</v>
      </c>
      <c r="N1884" s="40"/>
      <c r="O1884" s="39" t="str">
        <f t="shared" si="33"/>
        <v>Artikel online anzeigen</v>
      </c>
      <c r="P1884" s="44"/>
      <c r="Q1884" s="49" t="s">
        <v>4238</v>
      </c>
      <c r="R1884" s="37"/>
      <c r="S1884" s="55"/>
      <c r="T1884" s="40" t="s">
        <v>4380</v>
      </c>
      <c r="U1884" s="63" t="s">
        <v>6114</v>
      </c>
    </row>
    <row r="1885" spans="1:21" x14ac:dyDescent="0.25">
      <c r="A1885" s="1">
        <v>8999</v>
      </c>
      <c r="B1885" s="46" t="s">
        <v>928</v>
      </c>
      <c r="C1885" s="46" t="s">
        <v>2246</v>
      </c>
      <c r="D1885" s="46" t="s">
        <v>2349</v>
      </c>
      <c r="E1885" s="47" t="s">
        <v>1013</v>
      </c>
      <c r="F1885" s="47" t="s">
        <v>1015</v>
      </c>
      <c r="G1885" s="47">
        <v>223836</v>
      </c>
      <c r="H1885" s="57">
        <v>2793.3999999999996</v>
      </c>
      <c r="I1885" s="60">
        <f>IF(R1885="UP",VLOOKUP($I$1,Änderungen!$F$1:$G$4,2,FALSE),IF(OR(ISERROR(FIND("NOVOS",B1885)),ISERROR(FIND("Design ",B1885))),IF(OR(ISERROR(FIND("thanos EVO",B1885)),ISERROR(FIND("Design ",B1885))),0,96.55),19.35))</f>
        <v>0</v>
      </c>
      <c r="J1885" s="40"/>
      <c r="K1885" s="40" t="s">
        <v>1191</v>
      </c>
      <c r="L1885" s="29">
        <f>IF(K1885&lt;&gt;"",IFERROR(VLOOKUP(K1885,Rabattwerte_eintragen!$A$3:$C$24,3,FALSE),0),0)</f>
        <v>0</v>
      </c>
      <c r="M1885" s="58">
        <f>IF(H1885&lt;&gt;"",H1885*(1-L1885)+I1885*(1-VLOOKUP("A1",Rabattwerte_eintragen!$A$3:$C$26,3,FALSE)),"")</f>
        <v>2793.3999999999996</v>
      </c>
      <c r="N1885" s="40"/>
      <c r="O1885" s="39" t="str">
        <f t="shared" si="33"/>
        <v>Artikel online anzeigen</v>
      </c>
      <c r="P1885" s="44"/>
      <c r="Q1885" s="49" t="s">
        <v>4239</v>
      </c>
      <c r="R1885" s="37"/>
      <c r="S1885" s="55"/>
      <c r="T1885" s="40" t="s">
        <v>4380</v>
      </c>
      <c r="U1885" s="63" t="s">
        <v>6115</v>
      </c>
    </row>
    <row r="1886" spans="1:21" x14ac:dyDescent="0.25">
      <c r="A1886" s="1">
        <v>4900</v>
      </c>
      <c r="B1886" s="46" t="s">
        <v>1085</v>
      </c>
      <c r="C1886" s="46" t="s">
        <v>2247</v>
      </c>
      <c r="D1886" s="46" t="s">
        <v>2350</v>
      </c>
      <c r="E1886" s="47" t="s">
        <v>1016</v>
      </c>
      <c r="F1886" s="47" t="s">
        <v>1017</v>
      </c>
      <c r="G1886" s="47">
        <v>669009</v>
      </c>
      <c r="H1886" s="57">
        <v>15.149999999999999</v>
      </c>
      <c r="I1886" s="60">
        <f>IF(R1886="UP",VLOOKUP($I$1,Änderungen!$F$1:$G$4,2,FALSE),IF(OR(ISERROR(FIND("NOVOS",B1886)),ISERROR(FIND("Design ",B1886))),IF(OR(ISERROR(FIND("thanos EVO",B1886)),ISERROR(FIND("Design ",B1886))),0,96.55),19.35))</f>
        <v>0</v>
      </c>
      <c r="J1886" s="40" t="s">
        <v>1019</v>
      </c>
      <c r="K1886" s="40" t="s">
        <v>1174</v>
      </c>
      <c r="L1886" s="29">
        <f>IF(K1886&lt;&gt;"",IFERROR(VLOOKUP(K1886,Rabattwerte_eintragen!$A$3:$C$24,3,FALSE),0),0)</f>
        <v>0</v>
      </c>
      <c r="M1886" s="58">
        <f>IF(H1886&lt;&gt;"",H1886*(1-L1886)+I1886*(1-VLOOKUP("A1",Rabattwerte_eintragen!$A$3:$C$26,3,FALSE)),"")</f>
        <v>15.149999999999999</v>
      </c>
      <c r="N1886" s="40"/>
      <c r="O1886" s="39" t="str">
        <f t="shared" si="33"/>
        <v>Artikel online anzeigen</v>
      </c>
      <c r="P1886" s="44"/>
      <c r="Q1886" s="49" t="s">
        <v>4240</v>
      </c>
      <c r="R1886" s="37"/>
      <c r="S1886" s="55"/>
      <c r="T1886" s="40" t="s">
        <v>1151</v>
      </c>
      <c r="U1886" s="63" t="s">
        <v>4807</v>
      </c>
    </row>
    <row r="1887" spans="1:21" x14ac:dyDescent="0.25">
      <c r="A1887" s="1">
        <v>8809</v>
      </c>
      <c r="B1887" s="46" t="s">
        <v>1009</v>
      </c>
      <c r="C1887" s="46" t="s">
        <v>2247</v>
      </c>
      <c r="D1887" s="46" t="s">
        <v>2350</v>
      </c>
      <c r="E1887" s="47" t="s">
        <v>1016</v>
      </c>
      <c r="F1887" s="47" t="s">
        <v>1017</v>
      </c>
      <c r="G1887" s="47">
        <v>663892</v>
      </c>
      <c r="H1887" s="57">
        <v>16.05</v>
      </c>
      <c r="I1887" s="60">
        <f>IF(R1887="UP",VLOOKUP($I$1,Änderungen!$F$1:$G$4,2,FALSE),IF(OR(ISERROR(FIND("NOVOS",B1887)),ISERROR(FIND("Design ",B1887))),IF(OR(ISERROR(FIND("thanos EVO",B1887)),ISERROR(FIND("Design ",B1887))),0,96.55),19.35))</f>
        <v>0</v>
      </c>
      <c r="J1887" s="40" t="s">
        <v>1019</v>
      </c>
      <c r="K1887" s="40" t="s">
        <v>1174</v>
      </c>
      <c r="L1887" s="29">
        <f>IF(K1887&lt;&gt;"",IFERROR(VLOOKUP(K1887,Rabattwerte_eintragen!$A$3:$C$24,3,FALSE),0),0)</f>
        <v>0</v>
      </c>
      <c r="M1887" s="58">
        <f>IF(H1887&lt;&gt;"",H1887*(1-L1887)+I1887*(1-VLOOKUP("A1",Rabattwerte_eintragen!$A$3:$C$26,3,FALSE)),"")</f>
        <v>16.05</v>
      </c>
      <c r="N1887" s="40"/>
      <c r="O1887" s="39" t="str">
        <f t="shared" si="33"/>
        <v>Artikel online anzeigen</v>
      </c>
      <c r="P1887" s="44"/>
      <c r="Q1887" s="49" t="s">
        <v>4241</v>
      </c>
      <c r="R1887" s="37"/>
      <c r="S1887" s="55"/>
      <c r="T1887" s="40" t="s">
        <v>1151</v>
      </c>
      <c r="U1887" s="63" t="s">
        <v>4808</v>
      </c>
    </row>
    <row r="1888" spans="1:21" x14ac:dyDescent="0.25">
      <c r="A1888" s="1">
        <v>3481</v>
      </c>
      <c r="B1888" s="46" t="s">
        <v>947</v>
      </c>
      <c r="C1888" s="46" t="s">
        <v>2247</v>
      </c>
      <c r="D1888" s="46" t="s">
        <v>2350</v>
      </c>
      <c r="E1888" s="47" t="s">
        <v>1016</v>
      </c>
      <c r="F1888" s="47" t="s">
        <v>1017</v>
      </c>
      <c r="G1888" s="47">
        <v>679466</v>
      </c>
      <c r="H1888" s="57">
        <v>15.3</v>
      </c>
      <c r="I1888" s="60">
        <f>IF(R1888="UP",VLOOKUP($I$1,Änderungen!$F$1:$G$4,2,FALSE),IF(OR(ISERROR(FIND("NOVOS",B1888)),ISERROR(FIND("Design ",B1888))),IF(OR(ISERROR(FIND("thanos EVO",B1888)),ISERROR(FIND("Design ",B1888))),0,96.55),19.35))</f>
        <v>0</v>
      </c>
      <c r="J1888" s="40"/>
      <c r="K1888" s="40" t="s">
        <v>1174</v>
      </c>
      <c r="L1888" s="29">
        <f>IF(K1888&lt;&gt;"",IFERROR(VLOOKUP(K1888,Rabattwerte_eintragen!$A$3:$C$24,3,FALSE),0),0)</f>
        <v>0</v>
      </c>
      <c r="M1888" s="58">
        <f>IF(H1888&lt;&gt;"",H1888*(1-L1888)+I1888*(1-VLOOKUP("A1",Rabattwerte_eintragen!$A$3:$C$26,3,FALSE)),"")</f>
        <v>15.3</v>
      </c>
      <c r="N1888" s="40"/>
      <c r="O1888" s="39" t="str">
        <f t="shared" si="33"/>
        <v>Artikel online anzeigen</v>
      </c>
      <c r="P1888" s="44"/>
      <c r="Q1888" s="49" t="s">
        <v>4242</v>
      </c>
      <c r="R1888" s="37"/>
      <c r="S1888" s="55"/>
      <c r="T1888" s="40" t="s">
        <v>1152</v>
      </c>
      <c r="U1888" s="63" t="s">
        <v>4809</v>
      </c>
    </row>
    <row r="1889" spans="1:21" x14ac:dyDescent="0.25">
      <c r="A1889" s="1">
        <v>3437</v>
      </c>
      <c r="B1889" s="46" t="s">
        <v>946</v>
      </c>
      <c r="C1889" s="46" t="s">
        <v>2247</v>
      </c>
      <c r="D1889" s="46" t="s">
        <v>2350</v>
      </c>
      <c r="E1889" s="47" t="s">
        <v>1016</v>
      </c>
      <c r="F1889" s="47" t="s">
        <v>1017</v>
      </c>
      <c r="G1889" s="47">
        <v>670593</v>
      </c>
      <c r="H1889" s="57">
        <v>22</v>
      </c>
      <c r="I1889" s="60">
        <f>IF(R1889="UP",VLOOKUP($I$1,Änderungen!$F$1:$G$4,2,FALSE),IF(OR(ISERROR(FIND("NOVOS",B1889)),ISERROR(FIND("Design ",B1889))),IF(OR(ISERROR(FIND("thanos EVO",B1889)),ISERROR(FIND("Design ",B1889))),0,96.55),19.35))</f>
        <v>0</v>
      </c>
      <c r="J1889" s="40" t="s">
        <v>1019</v>
      </c>
      <c r="K1889" s="40" t="s">
        <v>1174</v>
      </c>
      <c r="L1889" s="29">
        <f>IF(K1889&lt;&gt;"",IFERROR(VLOOKUP(K1889,Rabattwerte_eintragen!$A$3:$C$24,3,FALSE),0),0)</f>
        <v>0</v>
      </c>
      <c r="M1889" s="58">
        <f>IF(H1889&lt;&gt;"",H1889*(1-L1889)+I1889*(1-VLOOKUP("A1",Rabattwerte_eintragen!$A$3:$C$26,3,FALSE)),"")</f>
        <v>22</v>
      </c>
      <c r="N1889" s="40"/>
      <c r="O1889" s="39" t="str">
        <f t="shared" si="33"/>
        <v>Artikel online anzeigen</v>
      </c>
      <c r="P1889" s="44"/>
      <c r="Q1889" s="49" t="s">
        <v>4243</v>
      </c>
      <c r="R1889" s="37"/>
      <c r="S1889" s="55"/>
      <c r="T1889" s="40" t="s">
        <v>1152</v>
      </c>
      <c r="U1889" s="63" t="s">
        <v>1018</v>
      </c>
    </row>
    <row r="1890" spans="1:21" x14ac:dyDescent="0.25">
      <c r="A1890" s="1">
        <v>13685</v>
      </c>
      <c r="B1890" s="46" t="s">
        <v>2074</v>
      </c>
      <c r="C1890" s="46" t="s">
        <v>2247</v>
      </c>
      <c r="D1890" s="46" t="s">
        <v>2350</v>
      </c>
      <c r="E1890" s="47" t="s">
        <v>1016</v>
      </c>
      <c r="F1890" s="47" t="s">
        <v>1017</v>
      </c>
      <c r="G1890" s="47">
        <v>841375</v>
      </c>
      <c r="H1890" s="57">
        <v>28.05</v>
      </c>
      <c r="I1890" s="60">
        <f>IF(R1890="UP",VLOOKUP($I$1,Änderungen!$F$1:$G$4,2,FALSE),IF(OR(ISERROR(FIND("NOVOS",B1890)),ISERROR(FIND("Design ",B1890))),IF(OR(ISERROR(FIND("thanos EVO",B1890)),ISERROR(FIND("Design ",B1890))),0,96.55),19.35))</f>
        <v>0</v>
      </c>
      <c r="J1890" s="40"/>
      <c r="K1890" s="40" t="s">
        <v>1174</v>
      </c>
      <c r="L1890" s="29">
        <f>IF(K1890&lt;&gt;"",IFERROR(VLOOKUP(K1890,Rabattwerte_eintragen!$A$3:$C$24,3,FALSE),0),0)</f>
        <v>0</v>
      </c>
      <c r="M1890" s="58">
        <f>IF(H1890&lt;&gt;"",H1890*(1-L1890)+I1890*(1-VLOOKUP("A1",Rabattwerte_eintragen!$A$3:$C$26,3,FALSE)),"")</f>
        <v>28.05</v>
      </c>
      <c r="N1890" s="40"/>
      <c r="O1890" s="39" t="str">
        <f t="shared" si="33"/>
        <v>Artikel online anzeigen</v>
      </c>
      <c r="P1890" s="44"/>
      <c r="Q1890" s="49" t="s">
        <v>4244</v>
      </c>
      <c r="R1890" s="37"/>
      <c r="S1890" s="55"/>
      <c r="T1890" s="40" t="s">
        <v>1151</v>
      </c>
      <c r="U1890" s="63" t="s">
        <v>1018</v>
      </c>
    </row>
    <row r="1891" spans="1:21" x14ac:dyDescent="0.25">
      <c r="A1891" s="1">
        <v>8338</v>
      </c>
      <c r="B1891" s="46" t="s">
        <v>987</v>
      </c>
      <c r="C1891" s="46" t="s">
        <v>2247</v>
      </c>
      <c r="D1891" s="46" t="s">
        <v>2350</v>
      </c>
      <c r="E1891" s="47" t="s">
        <v>1016</v>
      </c>
      <c r="F1891" s="47" t="s">
        <v>1017</v>
      </c>
      <c r="G1891" s="47">
        <v>255097</v>
      </c>
      <c r="H1891" s="57">
        <v>26</v>
      </c>
      <c r="I1891" s="60">
        <f>IF(R1891="UP",VLOOKUP($I$1,Änderungen!$F$1:$G$4,2,FALSE),IF(OR(ISERROR(FIND("NOVOS",B1891)),ISERROR(FIND("Design ",B1891))),IF(OR(ISERROR(FIND("thanos EVO",B1891)),ISERROR(FIND("Design ",B1891))),0,96.55),19.35))</f>
        <v>0</v>
      </c>
      <c r="J1891" s="40"/>
      <c r="K1891" s="40" t="s">
        <v>1174</v>
      </c>
      <c r="L1891" s="29">
        <f>IF(K1891&lt;&gt;"",IFERROR(VLOOKUP(K1891,Rabattwerte_eintragen!$A$3:$C$24,3,FALSE),0),0)</f>
        <v>0</v>
      </c>
      <c r="M1891" s="58">
        <f>IF(H1891&lt;&gt;"",H1891*(1-L1891)+I1891*(1-VLOOKUP("A1",Rabattwerte_eintragen!$A$3:$C$26,3,FALSE)),"")</f>
        <v>26</v>
      </c>
      <c r="N1891" s="40"/>
      <c r="O1891" s="39" t="str">
        <f t="shared" si="33"/>
        <v>Artikel online anzeigen</v>
      </c>
      <c r="P1891" s="44"/>
      <c r="Q1891" s="49" t="s">
        <v>4245</v>
      </c>
      <c r="R1891" s="37"/>
      <c r="S1891" s="55"/>
      <c r="T1891" s="40" t="s">
        <v>1153</v>
      </c>
      <c r="U1891" s="63" t="s">
        <v>1018</v>
      </c>
    </row>
    <row r="1892" spans="1:21" x14ac:dyDescent="0.25">
      <c r="A1892" s="1">
        <v>3386</v>
      </c>
      <c r="B1892" s="46" t="s">
        <v>940</v>
      </c>
      <c r="C1892" s="46" t="s">
        <v>2247</v>
      </c>
      <c r="D1892" s="46" t="s">
        <v>2350</v>
      </c>
      <c r="E1892" s="47" t="s">
        <v>1016</v>
      </c>
      <c r="F1892" s="47" t="s">
        <v>1017</v>
      </c>
      <c r="G1892" s="47">
        <v>660945</v>
      </c>
      <c r="H1892" s="57">
        <v>1.6500000000000001</v>
      </c>
      <c r="I1892" s="60">
        <f>IF(R1892="UP",VLOOKUP($I$1,Änderungen!$F$1:$G$4,2,FALSE),IF(OR(ISERROR(FIND("NOVOS",B1892)),ISERROR(FIND("Design ",B1892))),IF(OR(ISERROR(FIND("thanos EVO",B1892)),ISERROR(FIND("Design ",B1892))),0,96.55),19.35))</f>
        <v>0</v>
      </c>
      <c r="J1892" s="40"/>
      <c r="K1892" s="40" t="s">
        <v>1174</v>
      </c>
      <c r="L1892" s="29">
        <f>IF(K1892&lt;&gt;"",IFERROR(VLOOKUP(K1892,Rabattwerte_eintragen!$A$3:$C$24,3,FALSE),0),0)</f>
        <v>0</v>
      </c>
      <c r="M1892" s="58">
        <f>IF(H1892&lt;&gt;"",H1892*(1-L1892)+I1892*(1-VLOOKUP("A1",Rabattwerte_eintragen!$A$3:$C$26,3,FALSE)),"")</f>
        <v>1.6500000000000001</v>
      </c>
      <c r="N1892" s="40"/>
      <c r="O1892" s="39" t="str">
        <f t="shared" si="33"/>
        <v>Artikel online anzeigen</v>
      </c>
      <c r="P1892" s="44"/>
      <c r="Q1892" s="49" t="s">
        <v>4246</v>
      </c>
      <c r="R1892" s="37"/>
      <c r="S1892" s="55"/>
      <c r="T1892" s="40" t="s">
        <v>1153</v>
      </c>
      <c r="U1892" s="63" t="s">
        <v>1018</v>
      </c>
    </row>
    <row r="1893" spans="1:21" x14ac:dyDescent="0.25">
      <c r="A1893" s="1">
        <v>3486</v>
      </c>
      <c r="B1893" s="46" t="s">
        <v>942</v>
      </c>
      <c r="C1893" s="46" t="s">
        <v>2247</v>
      </c>
      <c r="D1893" s="46" t="s">
        <v>2350</v>
      </c>
      <c r="E1893" s="47" t="s">
        <v>1016</v>
      </c>
      <c r="F1893" s="47" t="s">
        <v>1017</v>
      </c>
      <c r="G1893" s="47">
        <v>103206</v>
      </c>
      <c r="H1893" s="57">
        <v>23.15</v>
      </c>
      <c r="I1893" s="60">
        <f>IF(R1893="UP",VLOOKUP($I$1,Änderungen!$F$1:$G$4,2,FALSE),IF(OR(ISERROR(FIND("NOVOS",B1893)),ISERROR(FIND("Design ",B1893))),IF(OR(ISERROR(FIND("thanos EVO",B1893)),ISERROR(FIND("Design ",B1893))),0,96.55),19.35))</f>
        <v>0</v>
      </c>
      <c r="J1893" s="40"/>
      <c r="K1893" s="40" t="s">
        <v>1174</v>
      </c>
      <c r="L1893" s="29">
        <f>IF(K1893&lt;&gt;"",IFERROR(VLOOKUP(K1893,Rabattwerte_eintragen!$A$3:$C$24,3,FALSE),0),0)</f>
        <v>0</v>
      </c>
      <c r="M1893" s="58">
        <f>IF(H1893&lt;&gt;"",H1893*(1-L1893)+I1893*(1-VLOOKUP("A1",Rabattwerte_eintragen!$A$3:$C$26,3,FALSE)),"")</f>
        <v>23.15</v>
      </c>
      <c r="N1893" s="40"/>
      <c r="O1893" s="39" t="str">
        <f t="shared" si="33"/>
        <v>Artikel online anzeigen</v>
      </c>
      <c r="P1893" s="44"/>
      <c r="Q1893" s="49" t="s">
        <v>4247</v>
      </c>
      <c r="R1893" s="37"/>
      <c r="S1893" s="55"/>
      <c r="T1893" s="40" t="s">
        <v>1152</v>
      </c>
      <c r="U1893" s="63" t="s">
        <v>4810</v>
      </c>
    </row>
    <row r="1894" spans="1:21" x14ac:dyDescent="0.25">
      <c r="A1894" s="1">
        <v>3487</v>
      </c>
      <c r="B1894" s="46" t="s">
        <v>943</v>
      </c>
      <c r="C1894" s="46" t="s">
        <v>2247</v>
      </c>
      <c r="D1894" s="46" t="s">
        <v>2350</v>
      </c>
      <c r="E1894" s="47" t="s">
        <v>1016</v>
      </c>
      <c r="F1894" s="47" t="s">
        <v>1017</v>
      </c>
      <c r="G1894" s="47">
        <v>103213</v>
      </c>
      <c r="H1894" s="57">
        <v>23.15</v>
      </c>
      <c r="I1894" s="60">
        <f>IF(R1894="UP",VLOOKUP($I$1,Änderungen!$F$1:$G$4,2,FALSE),IF(OR(ISERROR(FIND("NOVOS",B1894)),ISERROR(FIND("Design ",B1894))),IF(OR(ISERROR(FIND("thanos EVO",B1894)),ISERROR(FIND("Design ",B1894))),0,96.55),19.35))</f>
        <v>0</v>
      </c>
      <c r="J1894" s="40"/>
      <c r="K1894" s="40" t="s">
        <v>1174</v>
      </c>
      <c r="L1894" s="29">
        <f>IF(K1894&lt;&gt;"",IFERROR(VLOOKUP(K1894,Rabattwerte_eintragen!$A$3:$C$24,3,FALSE),0),0)</f>
        <v>0</v>
      </c>
      <c r="M1894" s="58">
        <f>IF(H1894&lt;&gt;"",H1894*(1-L1894)+I1894*(1-VLOOKUP("A1",Rabattwerte_eintragen!$A$3:$C$26,3,FALSE)),"")</f>
        <v>23.15</v>
      </c>
      <c r="N1894" s="40"/>
      <c r="O1894" s="39" t="str">
        <f t="shared" si="33"/>
        <v>Artikel online anzeigen</v>
      </c>
      <c r="P1894" s="44"/>
      <c r="Q1894" s="49" t="s">
        <v>4248</v>
      </c>
      <c r="R1894" s="37"/>
      <c r="S1894" s="55"/>
      <c r="T1894" s="40" t="s">
        <v>1152</v>
      </c>
      <c r="U1894" s="63" t="s">
        <v>4811</v>
      </c>
    </row>
    <row r="1895" spans="1:21" x14ac:dyDescent="0.25">
      <c r="A1895" s="1">
        <v>8812</v>
      </c>
      <c r="B1895" s="46" t="s">
        <v>1003</v>
      </c>
      <c r="C1895" s="46" t="s">
        <v>2247</v>
      </c>
      <c r="D1895" s="46" t="s">
        <v>2350</v>
      </c>
      <c r="E1895" s="47" t="s">
        <v>1016</v>
      </c>
      <c r="F1895" s="47" t="s">
        <v>1017</v>
      </c>
      <c r="G1895" s="47">
        <v>373388</v>
      </c>
      <c r="H1895" s="57">
        <v>112.10000000000001</v>
      </c>
      <c r="I1895" s="60">
        <f>IF(R1895="UP",VLOOKUP($I$1,Änderungen!$F$1:$G$4,2,FALSE),IF(OR(ISERROR(FIND("NOVOS",B1895)),ISERROR(FIND("Design ",B1895))),IF(OR(ISERROR(FIND("thanos EVO",B1895)),ISERROR(FIND("Design ",B1895))),0,96.55),19.35))</f>
        <v>0</v>
      </c>
      <c r="J1895" s="40" t="s">
        <v>1019</v>
      </c>
      <c r="K1895" s="40" t="s">
        <v>1174</v>
      </c>
      <c r="L1895" s="29">
        <f>IF(K1895&lt;&gt;"",IFERROR(VLOOKUP(K1895,Rabattwerte_eintragen!$A$3:$C$24,3,FALSE),0),0)</f>
        <v>0</v>
      </c>
      <c r="M1895" s="58">
        <f>IF(H1895&lt;&gt;"",H1895*(1-L1895)+I1895*(1-VLOOKUP("A1",Rabattwerte_eintragen!$A$3:$C$26,3,FALSE)),"")</f>
        <v>112.10000000000001</v>
      </c>
      <c r="N1895" s="40"/>
      <c r="O1895" s="39" t="str">
        <f t="shared" si="33"/>
        <v>Artikel online anzeigen</v>
      </c>
      <c r="P1895" s="44"/>
      <c r="Q1895" s="49" t="s">
        <v>4249</v>
      </c>
      <c r="R1895" s="37"/>
      <c r="S1895" s="55"/>
      <c r="T1895" s="40" t="s">
        <v>1149</v>
      </c>
      <c r="U1895" s="63" t="s">
        <v>1018</v>
      </c>
    </row>
    <row r="1896" spans="1:21" x14ac:dyDescent="0.25">
      <c r="A1896" s="1">
        <v>8814</v>
      </c>
      <c r="B1896" s="46" t="s">
        <v>1005</v>
      </c>
      <c r="C1896" s="46" t="s">
        <v>2247</v>
      </c>
      <c r="D1896" s="46" t="s">
        <v>2350</v>
      </c>
      <c r="E1896" s="47" t="s">
        <v>1016</v>
      </c>
      <c r="F1896" s="47" t="s">
        <v>1017</v>
      </c>
      <c r="G1896" s="47">
        <v>373395</v>
      </c>
      <c r="H1896" s="57">
        <v>128.6</v>
      </c>
      <c r="I1896" s="60">
        <f>IF(R1896="UP",VLOOKUP($I$1,Änderungen!$F$1:$G$4,2,FALSE),IF(OR(ISERROR(FIND("NOVOS",B1896)),ISERROR(FIND("Design ",B1896))),IF(OR(ISERROR(FIND("thanos EVO",B1896)),ISERROR(FIND("Design ",B1896))),0,96.55),19.35))</f>
        <v>0</v>
      </c>
      <c r="J1896" s="40" t="s">
        <v>1019</v>
      </c>
      <c r="K1896" s="40" t="s">
        <v>1174</v>
      </c>
      <c r="L1896" s="29">
        <f>IF(K1896&lt;&gt;"",IFERROR(VLOOKUP(K1896,Rabattwerte_eintragen!$A$3:$C$24,3,FALSE),0),0)</f>
        <v>0</v>
      </c>
      <c r="M1896" s="58">
        <f>IF(H1896&lt;&gt;"",H1896*(1-L1896)+I1896*(1-VLOOKUP("A1",Rabattwerte_eintragen!$A$3:$C$26,3,FALSE)),"")</f>
        <v>128.6</v>
      </c>
      <c r="N1896" s="40"/>
      <c r="O1896" s="39" t="str">
        <f t="shared" si="33"/>
        <v>Artikel online anzeigen</v>
      </c>
      <c r="P1896" s="44"/>
      <c r="Q1896" s="49" t="s">
        <v>4250</v>
      </c>
      <c r="R1896" s="37"/>
      <c r="S1896" s="55"/>
      <c r="T1896" s="40" t="s">
        <v>1149</v>
      </c>
      <c r="U1896" s="63" t="s">
        <v>1018</v>
      </c>
    </row>
    <row r="1897" spans="1:21" x14ac:dyDescent="0.25">
      <c r="A1897" s="1">
        <v>8813</v>
      </c>
      <c r="B1897" s="46" t="s">
        <v>1004</v>
      </c>
      <c r="C1897" s="46" t="s">
        <v>2247</v>
      </c>
      <c r="D1897" s="46" t="s">
        <v>2350</v>
      </c>
      <c r="E1897" s="47" t="s">
        <v>1016</v>
      </c>
      <c r="F1897" s="47" t="s">
        <v>1017</v>
      </c>
      <c r="G1897" s="47">
        <v>373401</v>
      </c>
      <c r="H1897" s="57">
        <v>24.8</v>
      </c>
      <c r="I1897" s="60">
        <f>IF(R1897="UP",VLOOKUP($I$1,Änderungen!$F$1:$G$4,2,FALSE),IF(OR(ISERROR(FIND("NOVOS",B1897)),ISERROR(FIND("Design ",B1897))),IF(OR(ISERROR(FIND("thanos EVO",B1897)),ISERROR(FIND("Design ",B1897))),0,96.55),19.35))</f>
        <v>0</v>
      </c>
      <c r="J1897" s="40" t="s">
        <v>1019</v>
      </c>
      <c r="K1897" s="40" t="s">
        <v>1174</v>
      </c>
      <c r="L1897" s="29">
        <f>IF(K1897&lt;&gt;"",IFERROR(VLOOKUP(K1897,Rabattwerte_eintragen!$A$3:$C$24,3,FALSE),0),0)</f>
        <v>0</v>
      </c>
      <c r="M1897" s="58">
        <f>IF(H1897&lt;&gt;"",H1897*(1-L1897)+I1897*(1-VLOOKUP("A1",Rabattwerte_eintragen!$A$3:$C$26,3,FALSE)),"")</f>
        <v>24.8</v>
      </c>
      <c r="N1897" s="40"/>
      <c r="O1897" s="39" t="str">
        <f t="shared" si="33"/>
        <v>Artikel online anzeigen</v>
      </c>
      <c r="P1897" s="44"/>
      <c r="Q1897" s="49" t="s">
        <v>4251</v>
      </c>
      <c r="R1897" s="37"/>
      <c r="S1897" s="55"/>
      <c r="T1897" s="40" t="s">
        <v>1149</v>
      </c>
      <c r="U1897" s="63" t="s">
        <v>1018</v>
      </c>
    </row>
    <row r="1898" spans="1:21" x14ac:dyDescent="0.25">
      <c r="A1898" s="1">
        <v>8815</v>
      </c>
      <c r="B1898" s="46" t="s">
        <v>1006</v>
      </c>
      <c r="C1898" s="46" t="s">
        <v>2247</v>
      </c>
      <c r="D1898" s="46" t="s">
        <v>2350</v>
      </c>
      <c r="E1898" s="47" t="s">
        <v>1016</v>
      </c>
      <c r="F1898" s="47" t="s">
        <v>1017</v>
      </c>
      <c r="G1898" s="47">
        <v>373418</v>
      </c>
      <c r="H1898" s="57">
        <v>40.25</v>
      </c>
      <c r="I1898" s="60">
        <f>IF(R1898="UP",VLOOKUP($I$1,Änderungen!$F$1:$G$4,2,FALSE),IF(OR(ISERROR(FIND("NOVOS",B1898)),ISERROR(FIND("Design ",B1898))),IF(OR(ISERROR(FIND("thanos EVO",B1898)),ISERROR(FIND("Design ",B1898))),0,96.55),19.35))</f>
        <v>0</v>
      </c>
      <c r="J1898" s="40" t="s">
        <v>1019</v>
      </c>
      <c r="K1898" s="40" t="s">
        <v>1174</v>
      </c>
      <c r="L1898" s="29">
        <f>IF(K1898&lt;&gt;"",IFERROR(VLOOKUP(K1898,Rabattwerte_eintragen!$A$3:$C$24,3,FALSE),0),0)</f>
        <v>0</v>
      </c>
      <c r="M1898" s="58">
        <f>IF(H1898&lt;&gt;"",H1898*(1-L1898)+I1898*(1-VLOOKUP("A1",Rabattwerte_eintragen!$A$3:$C$26,3,FALSE)),"")</f>
        <v>40.25</v>
      </c>
      <c r="N1898" s="40"/>
      <c r="O1898" s="39" t="str">
        <f t="shared" si="33"/>
        <v>Artikel online anzeigen</v>
      </c>
      <c r="P1898" s="44"/>
      <c r="Q1898" s="49" t="s">
        <v>4252</v>
      </c>
      <c r="R1898" s="37"/>
      <c r="S1898" s="55"/>
      <c r="T1898" s="40" t="s">
        <v>1149</v>
      </c>
      <c r="U1898" s="63" t="s">
        <v>1018</v>
      </c>
    </row>
    <row r="1899" spans="1:21" x14ac:dyDescent="0.25">
      <c r="A1899" s="1">
        <v>3488</v>
      </c>
      <c r="B1899" s="46" t="s">
        <v>944</v>
      </c>
      <c r="C1899" s="46" t="s">
        <v>2247</v>
      </c>
      <c r="D1899" s="46" t="s">
        <v>2350</v>
      </c>
      <c r="E1899" s="47" t="s">
        <v>1016</v>
      </c>
      <c r="F1899" s="47" t="s">
        <v>1017</v>
      </c>
      <c r="G1899" s="47">
        <v>658911</v>
      </c>
      <c r="H1899" s="57">
        <v>4.9000000000000004</v>
      </c>
      <c r="I1899" s="60">
        <f>IF(R1899="UP",VLOOKUP($I$1,Änderungen!$F$1:$G$4,2,FALSE),IF(OR(ISERROR(FIND("NOVOS",B1899)),ISERROR(FIND("Design ",B1899))),IF(OR(ISERROR(FIND("thanos EVO",B1899)),ISERROR(FIND("Design ",B1899))),0,96.55),19.35))</f>
        <v>0</v>
      </c>
      <c r="J1899" s="40" t="s">
        <v>1019</v>
      </c>
      <c r="K1899" s="40" t="s">
        <v>1174</v>
      </c>
      <c r="L1899" s="29">
        <f>IF(K1899&lt;&gt;"",IFERROR(VLOOKUP(K1899,Rabattwerte_eintragen!$A$3:$C$24,3,FALSE),0),0)</f>
        <v>0</v>
      </c>
      <c r="M1899" s="58">
        <f>IF(H1899&lt;&gt;"",H1899*(1-L1899)+I1899*(1-VLOOKUP("A1",Rabattwerte_eintragen!$A$3:$C$26,3,FALSE)),"")</f>
        <v>4.9000000000000004</v>
      </c>
      <c r="N1899" s="40"/>
      <c r="O1899" s="39" t="str">
        <f t="shared" si="33"/>
        <v>Artikel online anzeigen</v>
      </c>
      <c r="P1899" s="44"/>
      <c r="Q1899" s="49" t="s">
        <v>4253</v>
      </c>
      <c r="R1899" s="37"/>
      <c r="S1899" s="55"/>
      <c r="T1899" s="40" t="s">
        <v>1153</v>
      </c>
      <c r="U1899" s="63" t="s">
        <v>4812</v>
      </c>
    </row>
    <row r="1900" spans="1:21" x14ac:dyDescent="0.25">
      <c r="A1900" s="1">
        <v>3490</v>
      </c>
      <c r="B1900" s="46" t="s">
        <v>945</v>
      </c>
      <c r="C1900" s="46" t="s">
        <v>2247</v>
      </c>
      <c r="D1900" s="46" t="s">
        <v>2350</v>
      </c>
      <c r="E1900" s="47" t="s">
        <v>1016</v>
      </c>
      <c r="F1900" s="47" t="s">
        <v>1017</v>
      </c>
      <c r="G1900" s="47">
        <v>648103</v>
      </c>
      <c r="H1900" s="57">
        <v>7.7</v>
      </c>
      <c r="I1900" s="60">
        <f>IF(R1900="UP",VLOOKUP($I$1,Änderungen!$F$1:$G$4,2,FALSE),IF(OR(ISERROR(FIND("NOVOS",B1900)),ISERROR(FIND("Design ",B1900))),IF(OR(ISERROR(FIND("thanos EVO",B1900)),ISERROR(FIND("Design ",B1900))),0,96.55),19.35))</f>
        <v>0</v>
      </c>
      <c r="J1900" s="40" t="s">
        <v>1019</v>
      </c>
      <c r="K1900" s="40" t="s">
        <v>1174</v>
      </c>
      <c r="L1900" s="29">
        <f>IF(K1900&lt;&gt;"",IFERROR(VLOOKUP(K1900,Rabattwerte_eintragen!$A$3:$C$24,3,FALSE),0),0)</f>
        <v>0</v>
      </c>
      <c r="M1900" s="58">
        <f>IF(H1900&lt;&gt;"",H1900*(1-L1900)+I1900*(1-VLOOKUP("A1",Rabattwerte_eintragen!$A$3:$C$26,3,FALSE)),"")</f>
        <v>7.7</v>
      </c>
      <c r="N1900" s="40"/>
      <c r="O1900" s="39" t="str">
        <f t="shared" si="33"/>
        <v>Artikel online anzeigen</v>
      </c>
      <c r="P1900" s="44"/>
      <c r="Q1900" s="49" t="s">
        <v>4254</v>
      </c>
      <c r="R1900" s="37"/>
      <c r="S1900" s="55"/>
      <c r="T1900" s="40" t="s">
        <v>1153</v>
      </c>
      <c r="U1900" s="63" t="s">
        <v>4813</v>
      </c>
    </row>
    <row r="1901" spans="1:21" x14ac:dyDescent="0.25">
      <c r="A1901" s="1">
        <v>3491</v>
      </c>
      <c r="B1901" s="46" t="s">
        <v>1086</v>
      </c>
      <c r="C1901" s="46" t="s">
        <v>2247</v>
      </c>
      <c r="D1901" s="46" t="s">
        <v>2350</v>
      </c>
      <c r="E1901" s="47" t="s">
        <v>1016</v>
      </c>
      <c r="F1901" s="47" t="s">
        <v>1017</v>
      </c>
      <c r="G1901" s="47">
        <v>668071</v>
      </c>
      <c r="H1901" s="57">
        <v>4.9000000000000004</v>
      </c>
      <c r="I1901" s="60">
        <f>IF(R1901="UP",VLOOKUP($I$1,Änderungen!$F$1:$G$4,2,FALSE),IF(OR(ISERROR(FIND("NOVOS",B1901)),ISERROR(FIND("Design ",B1901))),IF(OR(ISERROR(FIND("thanos EVO",B1901)),ISERROR(FIND("Design ",B1901))),0,96.55),19.35))</f>
        <v>0</v>
      </c>
      <c r="J1901" s="40" t="s">
        <v>1019</v>
      </c>
      <c r="K1901" s="40" t="s">
        <v>1174</v>
      </c>
      <c r="L1901" s="29">
        <f>IF(K1901&lt;&gt;"",IFERROR(VLOOKUP(K1901,Rabattwerte_eintragen!$A$3:$C$24,3,FALSE),0),0)</f>
        <v>0</v>
      </c>
      <c r="M1901" s="58">
        <f>IF(H1901&lt;&gt;"",H1901*(1-L1901)+I1901*(1-VLOOKUP("A1",Rabattwerte_eintragen!$A$3:$C$26,3,FALSE)),"")</f>
        <v>4.9000000000000004</v>
      </c>
      <c r="N1901" s="40"/>
      <c r="O1901" s="39" t="str">
        <f t="shared" si="33"/>
        <v>Artikel online anzeigen</v>
      </c>
      <c r="P1901" s="44"/>
      <c r="Q1901" s="49" t="s">
        <v>4255</v>
      </c>
      <c r="R1901" s="37"/>
      <c r="S1901" s="55"/>
      <c r="T1901" s="40" t="s">
        <v>1153</v>
      </c>
      <c r="U1901" s="63" t="s">
        <v>4814</v>
      </c>
    </row>
    <row r="1902" spans="1:21" x14ac:dyDescent="0.25">
      <c r="A1902" s="1">
        <v>9273</v>
      </c>
      <c r="B1902" s="46" t="s">
        <v>948</v>
      </c>
      <c r="C1902" s="46" t="s">
        <v>2247</v>
      </c>
      <c r="D1902" s="46" t="s">
        <v>2350</v>
      </c>
      <c r="E1902" s="47" t="s">
        <v>1016</v>
      </c>
      <c r="F1902" s="47" t="s">
        <v>1017</v>
      </c>
      <c r="G1902" s="47">
        <v>778596</v>
      </c>
      <c r="H1902" s="57">
        <v>15.3</v>
      </c>
      <c r="I1902" s="60">
        <f>IF(R1902="UP",VLOOKUP($I$1,Änderungen!$F$1:$G$4,2,FALSE),IF(OR(ISERROR(FIND("NOVOS",B1902)),ISERROR(FIND("Design ",B1902))),IF(OR(ISERROR(FIND("thanos EVO",B1902)),ISERROR(FIND("Design ",B1902))),0,96.55),19.35))</f>
        <v>0</v>
      </c>
      <c r="J1902" s="40"/>
      <c r="K1902" s="40" t="s">
        <v>1174</v>
      </c>
      <c r="L1902" s="29">
        <f>IF(K1902&lt;&gt;"",IFERROR(VLOOKUP(K1902,Rabattwerte_eintragen!$A$3:$C$24,3,FALSE),0),0)</f>
        <v>0</v>
      </c>
      <c r="M1902" s="58">
        <f>IF(H1902&lt;&gt;"",H1902*(1-L1902)+I1902*(1-VLOOKUP("A1",Rabattwerte_eintragen!$A$3:$C$26,3,FALSE)),"")</f>
        <v>15.3</v>
      </c>
      <c r="N1902" s="40"/>
      <c r="O1902" s="39" t="str">
        <f t="shared" si="33"/>
        <v>Artikel online anzeigen</v>
      </c>
      <c r="P1902" s="44"/>
      <c r="Q1902" s="49" t="s">
        <v>4256</v>
      </c>
      <c r="R1902" s="37"/>
      <c r="S1902" s="55"/>
      <c r="T1902" s="40" t="s">
        <v>1153</v>
      </c>
      <c r="U1902" s="63" t="s">
        <v>1018</v>
      </c>
    </row>
    <row r="1903" spans="1:21" x14ac:dyDescent="0.25">
      <c r="A1903" s="1">
        <v>3436</v>
      </c>
      <c r="B1903" s="46" t="s">
        <v>941</v>
      </c>
      <c r="C1903" s="46" t="s">
        <v>2247</v>
      </c>
      <c r="D1903" s="46" t="s">
        <v>2350</v>
      </c>
      <c r="E1903" s="47" t="s">
        <v>1016</v>
      </c>
      <c r="F1903" s="47" t="s">
        <v>1017</v>
      </c>
      <c r="G1903" s="47">
        <v>102308</v>
      </c>
      <c r="H1903" s="57">
        <v>2.6500000000000004</v>
      </c>
      <c r="I1903" s="60">
        <f>IF(R1903="UP",VLOOKUP($I$1,Änderungen!$F$1:$G$4,2,FALSE),IF(OR(ISERROR(FIND("NOVOS",B1903)),ISERROR(FIND("Design ",B1903))),IF(OR(ISERROR(FIND("thanos EVO",B1903)),ISERROR(FIND("Design ",B1903))),0,96.55),19.35))</f>
        <v>0</v>
      </c>
      <c r="J1903" s="40" t="s">
        <v>1019</v>
      </c>
      <c r="K1903" s="40" t="s">
        <v>1174</v>
      </c>
      <c r="L1903" s="29">
        <f>IF(K1903&lt;&gt;"",IFERROR(VLOOKUP(K1903,Rabattwerte_eintragen!$A$3:$C$24,3,FALSE),0),0)</f>
        <v>0</v>
      </c>
      <c r="M1903" s="58">
        <f>IF(H1903&lt;&gt;"",H1903*(1-L1903)+I1903*(1-VLOOKUP("A1",Rabattwerte_eintragen!$A$3:$C$26,3,FALSE)),"")</f>
        <v>2.6500000000000004</v>
      </c>
      <c r="N1903" s="40"/>
      <c r="O1903" s="39" t="str">
        <f t="shared" si="33"/>
        <v>Artikel online anzeigen</v>
      </c>
      <c r="P1903" s="44"/>
      <c r="Q1903" s="49" t="s">
        <v>4257</v>
      </c>
      <c r="R1903" s="37"/>
      <c r="S1903" s="55"/>
      <c r="T1903" s="40" t="s">
        <v>1152</v>
      </c>
      <c r="U1903" s="63" t="s">
        <v>1018</v>
      </c>
    </row>
    <row r="1904" spans="1:21" x14ac:dyDescent="0.25">
      <c r="A1904" s="1">
        <v>13538</v>
      </c>
      <c r="B1904" s="46" t="s">
        <v>2075</v>
      </c>
      <c r="C1904" s="46" t="s">
        <v>2247</v>
      </c>
      <c r="D1904" s="46" t="s">
        <v>2350</v>
      </c>
      <c r="E1904" s="47" t="s">
        <v>1016</v>
      </c>
      <c r="F1904" s="47" t="s">
        <v>1017</v>
      </c>
      <c r="G1904" s="47">
        <v>2000144</v>
      </c>
      <c r="H1904" s="57">
        <v>12</v>
      </c>
      <c r="I1904" s="60">
        <f>IF(R1904="UP",VLOOKUP($I$1,Änderungen!$F$1:$G$4,2,FALSE),IF(OR(ISERROR(FIND("NOVOS",B1904)),ISERROR(FIND("Design ",B1904))),IF(OR(ISERROR(FIND("thanos EVO",B1904)),ISERROR(FIND("Design ",B1904))),0,96.55),19.35))</f>
        <v>0</v>
      </c>
      <c r="J1904" s="40"/>
      <c r="K1904" s="40" t="s">
        <v>1190</v>
      </c>
      <c r="L1904" s="29">
        <f>IF(K1904&lt;&gt;"",IFERROR(VLOOKUP(K1904,Rabattwerte_eintragen!$A$3:$C$24,3,FALSE),0),0)</f>
        <v>0</v>
      </c>
      <c r="M1904" s="58">
        <f>IF(H1904&lt;&gt;"",H1904*(1-L1904)+I1904*(1-VLOOKUP("A1",Rabattwerte_eintragen!$A$3:$C$26,3,FALSE)),"")</f>
        <v>12</v>
      </c>
      <c r="N1904" s="40"/>
      <c r="O1904" s="39" t="str">
        <f t="shared" si="33"/>
        <v>Artikel online anzeigen</v>
      </c>
      <c r="P1904" s="44"/>
      <c r="Q1904" s="49" t="s">
        <v>4258</v>
      </c>
      <c r="R1904" s="37"/>
      <c r="S1904" s="55"/>
      <c r="T1904" s="40" t="s">
        <v>1153</v>
      </c>
      <c r="U1904" s="63" t="s">
        <v>1018</v>
      </c>
    </row>
    <row r="1905" spans="1:21" x14ac:dyDescent="0.25">
      <c r="A1905" s="1">
        <v>3382</v>
      </c>
      <c r="B1905" s="46" t="s">
        <v>2076</v>
      </c>
      <c r="C1905" s="46" t="s">
        <v>2247</v>
      </c>
      <c r="D1905" s="46" t="s">
        <v>2351</v>
      </c>
      <c r="E1905" s="47" t="s">
        <v>1016</v>
      </c>
      <c r="F1905" s="47" t="s">
        <v>1017</v>
      </c>
      <c r="G1905" s="47">
        <v>667739</v>
      </c>
      <c r="H1905" s="57">
        <v>8.4499999999999993</v>
      </c>
      <c r="I1905" s="60">
        <f>IF(R1905="UP",VLOOKUP($I$1,Änderungen!$F$1:$G$4,2,FALSE),IF(OR(ISERROR(FIND("NOVOS",B1905)),ISERROR(FIND("Design ",B1905))),IF(OR(ISERROR(FIND("thanos EVO",B1905)),ISERROR(FIND("Design ",B1905))),0,96.55),19.35))</f>
        <v>0</v>
      </c>
      <c r="J1905" s="40"/>
      <c r="K1905" s="40" t="s">
        <v>1174</v>
      </c>
      <c r="L1905" s="29">
        <f>IF(K1905&lt;&gt;"",IFERROR(VLOOKUP(K1905,Rabattwerte_eintragen!$A$3:$C$24,3,FALSE),0),0)</f>
        <v>0</v>
      </c>
      <c r="M1905" s="58">
        <f>IF(H1905&lt;&gt;"",H1905*(1-L1905)+I1905*(1-VLOOKUP("A1",Rabattwerte_eintragen!$A$3:$C$26,3,FALSE)),"")</f>
        <v>8.4499999999999993</v>
      </c>
      <c r="N1905" s="40"/>
      <c r="O1905" s="39" t="str">
        <f t="shared" si="33"/>
        <v>Artikel online anzeigen</v>
      </c>
      <c r="P1905" s="44"/>
      <c r="Q1905" s="49" t="s">
        <v>4259</v>
      </c>
      <c r="R1905" s="37"/>
      <c r="S1905" s="55"/>
      <c r="T1905" s="40" t="s">
        <v>1152</v>
      </c>
      <c r="U1905" s="63" t="s">
        <v>1018</v>
      </c>
    </row>
    <row r="1906" spans="1:21" x14ac:dyDescent="0.25">
      <c r="A1906" s="1">
        <v>3383</v>
      </c>
      <c r="B1906" s="46" t="s">
        <v>2077</v>
      </c>
      <c r="C1906" s="46" t="s">
        <v>2247</v>
      </c>
      <c r="D1906" s="46" t="s">
        <v>2351</v>
      </c>
      <c r="E1906" s="47" t="s">
        <v>1016</v>
      </c>
      <c r="F1906" s="47" t="s">
        <v>1017</v>
      </c>
      <c r="G1906" s="47">
        <v>667722</v>
      </c>
      <c r="H1906" s="57">
        <v>9.9499999999999993</v>
      </c>
      <c r="I1906" s="60">
        <f>IF(R1906="UP",VLOOKUP($I$1,Änderungen!$F$1:$G$4,2,FALSE),IF(OR(ISERROR(FIND("NOVOS",B1906)),ISERROR(FIND("Design ",B1906))),IF(OR(ISERROR(FIND("thanos EVO",B1906)),ISERROR(FIND("Design ",B1906))),0,96.55),19.35))</f>
        <v>0</v>
      </c>
      <c r="J1906" s="40"/>
      <c r="K1906" s="40" t="s">
        <v>1174</v>
      </c>
      <c r="L1906" s="29">
        <f>IF(K1906&lt;&gt;"",IFERROR(VLOOKUP(K1906,Rabattwerte_eintragen!$A$3:$C$24,3,FALSE),0),0)</f>
        <v>0</v>
      </c>
      <c r="M1906" s="58">
        <f>IF(H1906&lt;&gt;"",H1906*(1-L1906)+I1906*(1-VLOOKUP("A1",Rabattwerte_eintragen!$A$3:$C$26,3,FALSE)),"")</f>
        <v>9.9499999999999993</v>
      </c>
      <c r="N1906" s="40"/>
      <c r="O1906" s="39" t="str">
        <f t="shared" si="33"/>
        <v>Artikel online anzeigen</v>
      </c>
      <c r="P1906" s="44"/>
      <c r="Q1906" s="49" t="s">
        <v>4260</v>
      </c>
      <c r="R1906" s="37"/>
      <c r="S1906" s="55"/>
      <c r="T1906" s="40" t="s">
        <v>1152</v>
      </c>
      <c r="U1906" s="63" t="s">
        <v>1018</v>
      </c>
    </row>
    <row r="1907" spans="1:21" x14ac:dyDescent="0.25">
      <c r="A1907" s="1">
        <v>3384</v>
      </c>
      <c r="B1907" s="46" t="s">
        <v>2078</v>
      </c>
      <c r="C1907" s="46" t="s">
        <v>2247</v>
      </c>
      <c r="D1907" s="46" t="s">
        <v>2351</v>
      </c>
      <c r="E1907" s="47" t="s">
        <v>1016</v>
      </c>
      <c r="F1907" s="47" t="s">
        <v>1017</v>
      </c>
      <c r="G1907" s="47">
        <v>668354</v>
      </c>
      <c r="H1907" s="57">
        <v>14.25</v>
      </c>
      <c r="I1907" s="60">
        <f>IF(R1907="UP",VLOOKUP($I$1,Änderungen!$F$1:$G$4,2,FALSE),IF(OR(ISERROR(FIND("NOVOS",B1907)),ISERROR(FIND("Design ",B1907))),IF(OR(ISERROR(FIND("thanos EVO",B1907)),ISERROR(FIND("Design ",B1907))),0,96.55),19.35))</f>
        <v>0</v>
      </c>
      <c r="J1907" s="40" t="s">
        <v>1019</v>
      </c>
      <c r="K1907" s="40" t="s">
        <v>1174</v>
      </c>
      <c r="L1907" s="29">
        <f>IF(K1907&lt;&gt;"",IFERROR(VLOOKUP(K1907,Rabattwerte_eintragen!$A$3:$C$24,3,FALSE),0),0)</f>
        <v>0</v>
      </c>
      <c r="M1907" s="58">
        <f>IF(H1907&lt;&gt;"",H1907*(1-L1907)+I1907*(1-VLOOKUP("A1",Rabattwerte_eintragen!$A$3:$C$26,3,FALSE)),"")</f>
        <v>14.25</v>
      </c>
      <c r="N1907" s="40"/>
      <c r="O1907" s="39" t="str">
        <f t="shared" si="33"/>
        <v>Artikel online anzeigen</v>
      </c>
      <c r="P1907" s="44"/>
      <c r="Q1907" s="49" t="s">
        <v>4261</v>
      </c>
      <c r="R1907" s="37"/>
      <c r="S1907" s="55"/>
      <c r="T1907" s="40" t="s">
        <v>1152</v>
      </c>
      <c r="U1907" s="63" t="s">
        <v>1018</v>
      </c>
    </row>
    <row r="1908" spans="1:21" x14ac:dyDescent="0.25">
      <c r="A1908" s="1">
        <v>3385</v>
      </c>
      <c r="B1908" s="46" t="s">
        <v>2079</v>
      </c>
      <c r="C1908" s="46" t="s">
        <v>2247</v>
      </c>
      <c r="D1908" s="46" t="s">
        <v>2351</v>
      </c>
      <c r="E1908" s="47" t="s">
        <v>1016</v>
      </c>
      <c r="F1908" s="47" t="s">
        <v>1017</v>
      </c>
      <c r="G1908" s="47">
        <v>668361</v>
      </c>
      <c r="H1908" s="57">
        <v>19.899999999999999</v>
      </c>
      <c r="I1908" s="60">
        <f>IF(R1908="UP",VLOOKUP($I$1,Änderungen!$F$1:$G$4,2,FALSE),IF(OR(ISERROR(FIND("NOVOS",B1908)),ISERROR(FIND("Design ",B1908))),IF(OR(ISERROR(FIND("thanos EVO",B1908)),ISERROR(FIND("Design ",B1908))),0,96.55),19.35))</f>
        <v>0</v>
      </c>
      <c r="J1908" s="40" t="s">
        <v>1019</v>
      </c>
      <c r="K1908" s="40" t="s">
        <v>1174</v>
      </c>
      <c r="L1908" s="29">
        <f>IF(K1908&lt;&gt;"",IFERROR(VLOOKUP(K1908,Rabattwerte_eintragen!$A$3:$C$24,3,FALSE),0),0)</f>
        <v>0</v>
      </c>
      <c r="M1908" s="58">
        <f>IF(H1908&lt;&gt;"",H1908*(1-L1908)+I1908*(1-VLOOKUP("A1",Rabattwerte_eintragen!$A$3:$C$26,3,FALSE)),"")</f>
        <v>19.899999999999999</v>
      </c>
      <c r="N1908" s="40"/>
      <c r="O1908" s="39" t="str">
        <f t="shared" si="33"/>
        <v>Artikel online anzeigen</v>
      </c>
      <c r="P1908" s="44"/>
      <c r="Q1908" s="49" t="s">
        <v>4262</v>
      </c>
      <c r="R1908" s="37"/>
      <c r="S1908" s="55"/>
      <c r="T1908" s="40" t="s">
        <v>1152</v>
      </c>
      <c r="U1908" s="63" t="s">
        <v>1018</v>
      </c>
    </row>
    <row r="1909" spans="1:21" x14ac:dyDescent="0.25">
      <c r="A1909" s="1">
        <v>3433</v>
      </c>
      <c r="B1909" s="46" t="s">
        <v>938</v>
      </c>
      <c r="C1909" s="46" t="s">
        <v>2247</v>
      </c>
      <c r="D1909" s="46" t="s">
        <v>2351</v>
      </c>
      <c r="E1909" s="47" t="s">
        <v>1016</v>
      </c>
      <c r="F1909" s="47" t="s">
        <v>1017</v>
      </c>
      <c r="G1909" s="47">
        <v>748551</v>
      </c>
      <c r="H1909" s="57">
        <v>12.350000000000001</v>
      </c>
      <c r="I1909" s="60">
        <f>IF(R1909="UP",VLOOKUP($I$1,Änderungen!$F$1:$G$4,2,FALSE),IF(OR(ISERROR(FIND("NOVOS",B1909)),ISERROR(FIND("Design ",B1909))),IF(OR(ISERROR(FIND("thanos EVO",B1909)),ISERROR(FIND("Design ",B1909))),0,96.55),19.35))</f>
        <v>0</v>
      </c>
      <c r="J1909" s="40"/>
      <c r="K1909" s="40" t="s">
        <v>1174</v>
      </c>
      <c r="L1909" s="29">
        <f>IF(K1909&lt;&gt;"",IFERROR(VLOOKUP(K1909,Rabattwerte_eintragen!$A$3:$C$24,3,FALSE),0),0)</f>
        <v>0</v>
      </c>
      <c r="M1909" s="58">
        <f>IF(H1909&lt;&gt;"",H1909*(1-L1909)+I1909*(1-VLOOKUP("A1",Rabattwerte_eintragen!$A$3:$C$26,3,FALSE)),"")</f>
        <v>12.350000000000001</v>
      </c>
      <c r="N1909" s="40"/>
      <c r="O1909" s="39" t="str">
        <f t="shared" si="33"/>
        <v>Artikel online anzeigen</v>
      </c>
      <c r="P1909" s="44"/>
      <c r="Q1909" s="49" t="s">
        <v>4263</v>
      </c>
      <c r="R1909" s="37"/>
      <c r="S1909" s="55"/>
      <c r="T1909" s="40" t="s">
        <v>1152</v>
      </c>
      <c r="U1909" s="63" t="s">
        <v>4815</v>
      </c>
    </row>
    <row r="1910" spans="1:21" x14ac:dyDescent="0.25">
      <c r="A1910" s="1">
        <v>3479</v>
      </c>
      <c r="B1910" s="46" t="s">
        <v>939</v>
      </c>
      <c r="C1910" s="46" t="s">
        <v>2247</v>
      </c>
      <c r="D1910" s="46" t="s">
        <v>2351</v>
      </c>
      <c r="E1910" s="47" t="s">
        <v>1016</v>
      </c>
      <c r="F1910" s="47" t="s">
        <v>1017</v>
      </c>
      <c r="G1910" s="47">
        <v>698511</v>
      </c>
      <c r="H1910" s="57">
        <v>15.9</v>
      </c>
      <c r="I1910" s="60">
        <f>IF(R1910="UP",VLOOKUP($I$1,Änderungen!$F$1:$G$4,2,FALSE),IF(OR(ISERROR(FIND("NOVOS",B1910)),ISERROR(FIND("Design ",B1910))),IF(OR(ISERROR(FIND("thanos EVO",B1910)),ISERROR(FIND("Design ",B1910))),0,96.55),19.35))</f>
        <v>0</v>
      </c>
      <c r="J1910" s="40"/>
      <c r="K1910" s="40" t="s">
        <v>1174</v>
      </c>
      <c r="L1910" s="29">
        <f>IF(K1910&lt;&gt;"",IFERROR(VLOOKUP(K1910,Rabattwerte_eintragen!$A$3:$C$24,3,FALSE),0),0)</f>
        <v>0</v>
      </c>
      <c r="M1910" s="58">
        <f>IF(H1910&lt;&gt;"",H1910*(1-L1910)+I1910*(1-VLOOKUP("A1",Rabattwerte_eintragen!$A$3:$C$26,3,FALSE)),"")</f>
        <v>15.9</v>
      </c>
      <c r="N1910" s="40"/>
      <c r="O1910" s="39" t="str">
        <f t="shared" si="33"/>
        <v>Artikel online anzeigen</v>
      </c>
      <c r="P1910" s="44"/>
      <c r="Q1910" s="49" t="s">
        <v>4264</v>
      </c>
      <c r="R1910" s="37"/>
      <c r="S1910" s="55"/>
      <c r="T1910" s="40" t="s">
        <v>1152</v>
      </c>
      <c r="U1910" s="63" t="s">
        <v>4816</v>
      </c>
    </row>
    <row r="1911" spans="1:21" x14ac:dyDescent="0.25">
      <c r="A1911" s="1">
        <v>9810</v>
      </c>
      <c r="B1911" s="46" t="s">
        <v>2080</v>
      </c>
      <c r="C1911" s="46" t="s">
        <v>2247</v>
      </c>
      <c r="D1911" s="46" t="s">
        <v>2351</v>
      </c>
      <c r="E1911" s="47" t="s">
        <v>1016</v>
      </c>
      <c r="F1911" s="47" t="s">
        <v>1017</v>
      </c>
      <c r="G1911" s="47">
        <v>851077</v>
      </c>
      <c r="H1911" s="57">
        <v>18.25</v>
      </c>
      <c r="I1911" s="60">
        <f>IF(R1911="UP",VLOOKUP($I$1,Änderungen!$F$1:$G$4,2,FALSE),IF(OR(ISERROR(FIND("NOVOS",B1911)),ISERROR(FIND("Design ",B1911))),IF(OR(ISERROR(FIND("thanos EVO",B1911)),ISERROR(FIND("Design ",B1911))),0,96.55),19.35))</f>
        <v>0</v>
      </c>
      <c r="J1911" s="40"/>
      <c r="K1911" s="40" t="s">
        <v>1174</v>
      </c>
      <c r="L1911" s="29">
        <f>IF(K1911&lt;&gt;"",IFERROR(VLOOKUP(K1911,Rabattwerte_eintragen!$A$3:$C$24,3,FALSE),0),0)</f>
        <v>0</v>
      </c>
      <c r="M1911" s="58">
        <f>IF(H1911&lt;&gt;"",H1911*(1-L1911)+I1911*(1-VLOOKUP("A1",Rabattwerte_eintragen!$A$3:$C$26,3,FALSE)),"")</f>
        <v>18.25</v>
      </c>
      <c r="N1911" s="40"/>
      <c r="O1911" s="39" t="str">
        <f t="shared" si="33"/>
        <v>Artikel online anzeigen</v>
      </c>
      <c r="P1911" s="44"/>
      <c r="Q1911" s="49" t="s">
        <v>4265</v>
      </c>
      <c r="R1911" s="37"/>
      <c r="S1911" s="55"/>
      <c r="T1911" s="40" t="s">
        <v>1153</v>
      </c>
      <c r="U1911" s="63" t="s">
        <v>4817</v>
      </c>
    </row>
    <row r="1912" spans="1:21" x14ac:dyDescent="0.25">
      <c r="A1912" s="1">
        <v>9813</v>
      </c>
      <c r="B1912" s="46" t="s">
        <v>2081</v>
      </c>
      <c r="C1912" s="46" t="s">
        <v>2247</v>
      </c>
      <c r="D1912" s="46" t="s">
        <v>2351</v>
      </c>
      <c r="E1912" s="47" t="s">
        <v>1016</v>
      </c>
      <c r="F1912" s="47" t="s">
        <v>1017</v>
      </c>
      <c r="G1912" s="47">
        <v>641364</v>
      </c>
      <c r="H1912" s="57">
        <v>18.25</v>
      </c>
      <c r="I1912" s="60">
        <f>IF(R1912="UP",VLOOKUP($I$1,Änderungen!$F$1:$G$4,2,FALSE),IF(OR(ISERROR(FIND("NOVOS",B1912)),ISERROR(FIND("Design ",B1912))),IF(OR(ISERROR(FIND("thanos EVO",B1912)),ISERROR(FIND("Design ",B1912))),0,96.55),19.35))</f>
        <v>0</v>
      </c>
      <c r="J1912" s="40" t="s">
        <v>1019</v>
      </c>
      <c r="K1912" s="40" t="s">
        <v>1174</v>
      </c>
      <c r="L1912" s="29">
        <f>IF(K1912&lt;&gt;"",IFERROR(VLOOKUP(K1912,Rabattwerte_eintragen!$A$3:$C$24,3,FALSE),0),0)</f>
        <v>0</v>
      </c>
      <c r="M1912" s="58">
        <f>IF(H1912&lt;&gt;"",H1912*(1-L1912)+I1912*(1-VLOOKUP("A1",Rabattwerte_eintragen!$A$3:$C$26,3,FALSE)),"")</f>
        <v>18.25</v>
      </c>
      <c r="N1912" s="40"/>
      <c r="O1912" s="39" t="str">
        <f t="shared" si="33"/>
        <v>Artikel online anzeigen</v>
      </c>
      <c r="P1912" s="44"/>
      <c r="Q1912" s="49" t="s">
        <v>4266</v>
      </c>
      <c r="R1912" s="37"/>
      <c r="S1912" s="55"/>
      <c r="T1912" s="40" t="s">
        <v>1153</v>
      </c>
      <c r="U1912" s="63" t="s">
        <v>4818</v>
      </c>
    </row>
    <row r="1913" spans="1:21" x14ac:dyDescent="0.25">
      <c r="A1913" s="1">
        <v>9811</v>
      </c>
      <c r="B1913" s="46" t="s">
        <v>2082</v>
      </c>
      <c r="C1913" s="46" t="s">
        <v>2247</v>
      </c>
      <c r="D1913" s="46" t="s">
        <v>2351</v>
      </c>
      <c r="E1913" s="47" t="s">
        <v>1016</v>
      </c>
      <c r="F1913" s="47" t="s">
        <v>1017</v>
      </c>
      <c r="G1913" s="47">
        <v>752206</v>
      </c>
      <c r="H1913" s="57">
        <v>18.25</v>
      </c>
      <c r="I1913" s="60">
        <f>IF(R1913="UP",VLOOKUP($I$1,Änderungen!$F$1:$G$4,2,FALSE),IF(OR(ISERROR(FIND("NOVOS",B1913)),ISERROR(FIND("Design ",B1913))),IF(OR(ISERROR(FIND("thanos EVO",B1913)),ISERROR(FIND("Design ",B1913))),0,96.55),19.35))</f>
        <v>0</v>
      </c>
      <c r="J1913" s="40"/>
      <c r="K1913" s="40" t="s">
        <v>1174</v>
      </c>
      <c r="L1913" s="29">
        <f>IF(K1913&lt;&gt;"",IFERROR(VLOOKUP(K1913,Rabattwerte_eintragen!$A$3:$C$24,3,FALSE),0),0)</f>
        <v>0</v>
      </c>
      <c r="M1913" s="58">
        <f>IF(H1913&lt;&gt;"",H1913*(1-L1913)+I1913*(1-VLOOKUP("A1",Rabattwerte_eintragen!$A$3:$C$26,3,FALSE)),"")</f>
        <v>18.25</v>
      </c>
      <c r="N1913" s="40"/>
      <c r="O1913" s="39" t="str">
        <f t="shared" si="33"/>
        <v>Artikel online anzeigen</v>
      </c>
      <c r="P1913" s="44"/>
      <c r="Q1913" s="49" t="s">
        <v>4267</v>
      </c>
      <c r="R1913" s="37"/>
      <c r="S1913" s="55"/>
      <c r="T1913" s="40" t="s">
        <v>1153</v>
      </c>
      <c r="U1913" s="63" t="s">
        <v>4819</v>
      </c>
    </row>
    <row r="1914" spans="1:21" x14ac:dyDescent="0.25">
      <c r="A1914" s="1">
        <v>9812</v>
      </c>
      <c r="B1914" s="46" t="s">
        <v>2083</v>
      </c>
      <c r="C1914" s="46" t="s">
        <v>2247</v>
      </c>
      <c r="D1914" s="46" t="s">
        <v>2351</v>
      </c>
      <c r="E1914" s="47" t="s">
        <v>1016</v>
      </c>
      <c r="F1914" s="47" t="s">
        <v>1017</v>
      </c>
      <c r="G1914" s="47">
        <v>641333</v>
      </c>
      <c r="H1914" s="57">
        <v>18.25</v>
      </c>
      <c r="I1914" s="60">
        <f>IF(R1914="UP",VLOOKUP($I$1,Änderungen!$F$1:$G$4,2,FALSE),IF(OR(ISERROR(FIND("NOVOS",B1914)),ISERROR(FIND("Design ",B1914))),IF(OR(ISERROR(FIND("thanos EVO",B1914)),ISERROR(FIND("Design ",B1914))),0,96.55),19.35))</f>
        <v>0</v>
      </c>
      <c r="J1914" s="40" t="s">
        <v>1019</v>
      </c>
      <c r="K1914" s="40" t="s">
        <v>1174</v>
      </c>
      <c r="L1914" s="29">
        <f>IF(K1914&lt;&gt;"",IFERROR(VLOOKUP(K1914,Rabattwerte_eintragen!$A$3:$C$24,3,FALSE),0),0)</f>
        <v>0</v>
      </c>
      <c r="M1914" s="58">
        <f>IF(H1914&lt;&gt;"",H1914*(1-L1914)+I1914*(1-VLOOKUP("A1",Rabattwerte_eintragen!$A$3:$C$26,3,FALSE)),"")</f>
        <v>18.25</v>
      </c>
      <c r="N1914" s="40"/>
      <c r="O1914" s="39" t="str">
        <f t="shared" si="33"/>
        <v>Artikel online anzeigen</v>
      </c>
      <c r="P1914" s="44"/>
      <c r="Q1914" s="49" t="s">
        <v>4268</v>
      </c>
      <c r="R1914" s="37"/>
      <c r="S1914" s="55"/>
      <c r="T1914" s="40" t="s">
        <v>1153</v>
      </c>
      <c r="U1914" s="63" t="s">
        <v>4819</v>
      </c>
    </row>
    <row r="1915" spans="1:21" x14ac:dyDescent="0.25">
      <c r="A1915" s="1">
        <v>10680</v>
      </c>
      <c r="B1915" s="46" t="s">
        <v>2084</v>
      </c>
      <c r="C1915" s="46" t="s">
        <v>2247</v>
      </c>
      <c r="D1915" s="46" t="s">
        <v>2351</v>
      </c>
      <c r="E1915" s="47" t="s">
        <v>1016</v>
      </c>
      <c r="F1915" s="47" t="s">
        <v>1017</v>
      </c>
      <c r="G1915" s="47">
        <v>797573</v>
      </c>
      <c r="H1915" s="57">
        <v>18.25</v>
      </c>
      <c r="I1915" s="60">
        <f>IF(R1915="UP",VLOOKUP($I$1,Änderungen!$F$1:$G$4,2,FALSE),IF(OR(ISERROR(FIND("NOVOS",B1915)),ISERROR(FIND("Design ",B1915))),IF(OR(ISERROR(FIND("thanos EVO",B1915)),ISERROR(FIND("Design ",B1915))),0,96.55),19.35))</f>
        <v>0</v>
      </c>
      <c r="J1915" s="40"/>
      <c r="K1915" s="40" t="s">
        <v>1174</v>
      </c>
      <c r="L1915" s="29">
        <f>IF(K1915&lt;&gt;"",IFERROR(VLOOKUP(K1915,Rabattwerte_eintragen!$A$3:$C$24,3,FALSE),0),0)</f>
        <v>0</v>
      </c>
      <c r="M1915" s="58">
        <f>IF(H1915&lt;&gt;"",H1915*(1-L1915)+I1915*(1-VLOOKUP("A1",Rabattwerte_eintragen!$A$3:$C$26,3,FALSE)),"")</f>
        <v>18.25</v>
      </c>
      <c r="N1915" s="40"/>
      <c r="O1915" s="39" t="str">
        <f t="shared" si="33"/>
        <v>Artikel online anzeigen</v>
      </c>
      <c r="P1915" s="44"/>
      <c r="Q1915" s="49" t="s">
        <v>4269</v>
      </c>
      <c r="R1915" s="37"/>
      <c r="S1915" s="55"/>
      <c r="T1915" s="40" t="s">
        <v>1153</v>
      </c>
      <c r="U1915" s="63" t="s">
        <v>4820</v>
      </c>
    </row>
    <row r="1916" spans="1:21" x14ac:dyDescent="0.25">
      <c r="A1916" s="1">
        <v>3462</v>
      </c>
      <c r="B1916" s="46" t="s">
        <v>960</v>
      </c>
      <c r="C1916" s="46" t="s">
        <v>2248</v>
      </c>
      <c r="D1916" s="46" t="s">
        <v>2352</v>
      </c>
      <c r="E1916" s="47" t="s">
        <v>1016</v>
      </c>
      <c r="F1916" s="47" t="s">
        <v>1017</v>
      </c>
      <c r="G1916" s="47">
        <v>610995</v>
      </c>
      <c r="H1916" s="57">
        <v>14.7</v>
      </c>
      <c r="I1916" s="60">
        <f>IF(R1916="UP",VLOOKUP($I$1,Änderungen!$F$1:$G$4,2,FALSE),IF(OR(ISERROR(FIND("NOVOS",B1916)),ISERROR(FIND("Design ",B1916))),IF(OR(ISERROR(FIND("thanos EVO",B1916)),ISERROR(FIND("Design ",B1916))),0,96.55),19.35))</f>
        <v>0</v>
      </c>
      <c r="J1916" s="40"/>
      <c r="K1916" s="40" t="s">
        <v>1175</v>
      </c>
      <c r="L1916" s="29">
        <f>IF(K1916&lt;&gt;"",IFERROR(VLOOKUP(K1916,Rabattwerte_eintragen!$A$3:$C$24,3,FALSE),0),0)</f>
        <v>0</v>
      </c>
      <c r="M1916" s="58">
        <f>IF(H1916&lt;&gt;"",H1916*(1-L1916)+I1916*(1-VLOOKUP("A1",Rabattwerte_eintragen!$A$3:$C$26,3,FALSE)),"")</f>
        <v>14.7</v>
      </c>
      <c r="N1916" s="40"/>
      <c r="O1916" s="39" t="str">
        <f t="shared" si="33"/>
        <v>Artikel online anzeigen</v>
      </c>
      <c r="P1916" s="44"/>
      <c r="Q1916" s="49" t="s">
        <v>4270</v>
      </c>
      <c r="R1916" s="37"/>
      <c r="S1916" s="55"/>
      <c r="T1916" s="40" t="s">
        <v>1152</v>
      </c>
      <c r="U1916" s="63" t="s">
        <v>4821</v>
      </c>
    </row>
    <row r="1917" spans="1:21" x14ac:dyDescent="0.25">
      <c r="A1917" s="1">
        <v>3463</v>
      </c>
      <c r="B1917" s="46" t="s">
        <v>961</v>
      </c>
      <c r="C1917" s="46" t="s">
        <v>2248</v>
      </c>
      <c r="D1917" s="46" t="s">
        <v>2352</v>
      </c>
      <c r="E1917" s="47" t="s">
        <v>1016</v>
      </c>
      <c r="F1917" s="47" t="s">
        <v>1017</v>
      </c>
      <c r="G1917" s="47">
        <v>611008</v>
      </c>
      <c r="H1917" s="57">
        <v>16.649999999999999</v>
      </c>
      <c r="I1917" s="60">
        <f>IF(R1917="UP",VLOOKUP($I$1,Änderungen!$F$1:$G$4,2,FALSE),IF(OR(ISERROR(FIND("NOVOS",B1917)),ISERROR(FIND("Design ",B1917))),IF(OR(ISERROR(FIND("thanos EVO",B1917)),ISERROR(FIND("Design ",B1917))),0,96.55),19.35))</f>
        <v>0</v>
      </c>
      <c r="J1917" s="40"/>
      <c r="K1917" s="40" t="s">
        <v>1175</v>
      </c>
      <c r="L1917" s="29">
        <f>IF(K1917&lt;&gt;"",IFERROR(VLOOKUP(K1917,Rabattwerte_eintragen!$A$3:$C$24,3,FALSE),0),0)</f>
        <v>0</v>
      </c>
      <c r="M1917" s="58">
        <f>IF(H1917&lt;&gt;"",H1917*(1-L1917)+I1917*(1-VLOOKUP("A1",Rabattwerte_eintragen!$A$3:$C$26,3,FALSE)),"")</f>
        <v>16.649999999999999</v>
      </c>
      <c r="N1917" s="40"/>
      <c r="O1917" s="39" t="str">
        <f t="shared" si="33"/>
        <v>Artikel online anzeigen</v>
      </c>
      <c r="P1917" s="44"/>
      <c r="Q1917" s="49" t="s">
        <v>4271</v>
      </c>
      <c r="R1917" s="37"/>
      <c r="S1917" s="55"/>
      <c r="T1917" s="40" t="s">
        <v>1152</v>
      </c>
      <c r="U1917" s="63" t="s">
        <v>4822</v>
      </c>
    </row>
    <row r="1918" spans="1:21" x14ac:dyDescent="0.25">
      <c r="A1918" s="1">
        <v>3472</v>
      </c>
      <c r="B1918" s="46" t="s">
        <v>962</v>
      </c>
      <c r="C1918" s="46" t="s">
        <v>2248</v>
      </c>
      <c r="D1918" s="46" t="s">
        <v>2352</v>
      </c>
      <c r="E1918" s="47" t="s">
        <v>1016</v>
      </c>
      <c r="F1918" s="47" t="s">
        <v>1017</v>
      </c>
      <c r="G1918" s="47">
        <v>611015</v>
      </c>
      <c r="H1918" s="57">
        <v>17.5</v>
      </c>
      <c r="I1918" s="60">
        <f>IF(R1918="UP",VLOOKUP($I$1,Änderungen!$F$1:$G$4,2,FALSE),IF(OR(ISERROR(FIND("NOVOS",B1918)),ISERROR(FIND("Design ",B1918))),IF(OR(ISERROR(FIND("thanos EVO",B1918)),ISERROR(FIND("Design ",B1918))),0,96.55),19.35))</f>
        <v>0</v>
      </c>
      <c r="J1918" s="40"/>
      <c r="K1918" s="40" t="s">
        <v>1175</v>
      </c>
      <c r="L1918" s="29">
        <f>IF(K1918&lt;&gt;"",IFERROR(VLOOKUP(K1918,Rabattwerte_eintragen!$A$3:$C$24,3,FALSE),0),0)</f>
        <v>0</v>
      </c>
      <c r="M1918" s="58">
        <f>IF(H1918&lt;&gt;"",H1918*(1-L1918)+I1918*(1-VLOOKUP("A1",Rabattwerte_eintragen!$A$3:$C$26,3,FALSE)),"")</f>
        <v>17.5</v>
      </c>
      <c r="N1918" s="40"/>
      <c r="O1918" s="39" t="str">
        <f t="shared" si="33"/>
        <v>Artikel online anzeigen</v>
      </c>
      <c r="P1918" s="44"/>
      <c r="Q1918" s="49" t="s">
        <v>4272</v>
      </c>
      <c r="R1918" s="37"/>
      <c r="S1918" s="55"/>
      <c r="T1918" s="40" t="s">
        <v>1152</v>
      </c>
      <c r="U1918" s="63" t="s">
        <v>4823</v>
      </c>
    </row>
    <row r="1919" spans="1:21" x14ac:dyDescent="0.25">
      <c r="A1919" s="1">
        <v>3473</v>
      </c>
      <c r="B1919" s="46" t="s">
        <v>963</v>
      </c>
      <c r="C1919" s="46" t="s">
        <v>2248</v>
      </c>
      <c r="D1919" s="46" t="s">
        <v>2352</v>
      </c>
      <c r="E1919" s="47" t="s">
        <v>1016</v>
      </c>
      <c r="F1919" s="47" t="s">
        <v>1017</v>
      </c>
      <c r="G1919" s="47">
        <v>611022</v>
      </c>
      <c r="H1919" s="57">
        <v>18.25</v>
      </c>
      <c r="I1919" s="60">
        <f>IF(R1919="UP",VLOOKUP($I$1,Änderungen!$F$1:$G$4,2,FALSE),IF(OR(ISERROR(FIND("NOVOS",B1919)),ISERROR(FIND("Design ",B1919))),IF(OR(ISERROR(FIND("thanos EVO",B1919)),ISERROR(FIND("Design ",B1919))),0,96.55),19.35))</f>
        <v>0</v>
      </c>
      <c r="J1919" s="40"/>
      <c r="K1919" s="40" t="s">
        <v>1175</v>
      </c>
      <c r="L1919" s="29">
        <f>IF(K1919&lt;&gt;"",IFERROR(VLOOKUP(K1919,Rabattwerte_eintragen!$A$3:$C$24,3,FALSE),0),0)</f>
        <v>0</v>
      </c>
      <c r="M1919" s="58">
        <f>IF(H1919&lt;&gt;"",H1919*(1-L1919)+I1919*(1-VLOOKUP("A1",Rabattwerte_eintragen!$A$3:$C$26,3,FALSE)),"")</f>
        <v>18.25</v>
      </c>
      <c r="N1919" s="40"/>
      <c r="O1919" s="39" t="str">
        <f t="shared" si="33"/>
        <v>Artikel online anzeigen</v>
      </c>
      <c r="P1919" s="44"/>
      <c r="Q1919" s="49" t="s">
        <v>4273</v>
      </c>
      <c r="R1919" s="37"/>
      <c r="S1919" s="55"/>
      <c r="T1919" s="40" t="s">
        <v>1152</v>
      </c>
      <c r="U1919" s="63" t="s">
        <v>4824</v>
      </c>
    </row>
    <row r="1920" spans="1:21" x14ac:dyDescent="0.25">
      <c r="A1920" s="1">
        <v>3474</v>
      </c>
      <c r="B1920" s="46" t="s">
        <v>964</v>
      </c>
      <c r="C1920" s="46" t="s">
        <v>2248</v>
      </c>
      <c r="D1920" s="46" t="s">
        <v>2352</v>
      </c>
      <c r="E1920" s="47" t="s">
        <v>1016</v>
      </c>
      <c r="F1920" s="47" t="s">
        <v>1017</v>
      </c>
      <c r="G1920" s="47">
        <v>611985</v>
      </c>
      <c r="H1920" s="57">
        <v>20.950000000000003</v>
      </c>
      <c r="I1920" s="60">
        <f>IF(R1920="UP",VLOOKUP($I$1,Änderungen!$F$1:$G$4,2,FALSE),IF(OR(ISERROR(FIND("NOVOS",B1920)),ISERROR(FIND("Design ",B1920))),IF(OR(ISERROR(FIND("thanos EVO",B1920)),ISERROR(FIND("Design ",B1920))),0,96.55),19.35))</f>
        <v>0</v>
      </c>
      <c r="J1920" s="40"/>
      <c r="K1920" s="40" t="s">
        <v>1175</v>
      </c>
      <c r="L1920" s="29">
        <f>IF(K1920&lt;&gt;"",IFERROR(VLOOKUP(K1920,Rabattwerte_eintragen!$A$3:$C$24,3,FALSE),0),0)</f>
        <v>0</v>
      </c>
      <c r="M1920" s="58">
        <f>IF(H1920&lt;&gt;"",H1920*(1-L1920)+I1920*(1-VLOOKUP("A1",Rabattwerte_eintragen!$A$3:$C$26,3,FALSE)),"")</f>
        <v>20.950000000000003</v>
      </c>
      <c r="N1920" s="40"/>
      <c r="O1920" s="39" t="str">
        <f t="shared" si="33"/>
        <v>Artikel online anzeigen</v>
      </c>
      <c r="P1920" s="44"/>
      <c r="Q1920" s="49" t="s">
        <v>4274</v>
      </c>
      <c r="R1920" s="37"/>
      <c r="S1920" s="55"/>
      <c r="T1920" s="40" t="s">
        <v>1152</v>
      </c>
      <c r="U1920" s="63" t="s">
        <v>4825</v>
      </c>
    </row>
    <row r="1921" spans="1:21" x14ac:dyDescent="0.25">
      <c r="A1921" s="1">
        <v>3475</v>
      </c>
      <c r="B1921" s="46" t="s">
        <v>965</v>
      </c>
      <c r="C1921" s="46" t="s">
        <v>2248</v>
      </c>
      <c r="D1921" s="46" t="s">
        <v>2352</v>
      </c>
      <c r="E1921" s="47" t="s">
        <v>1016</v>
      </c>
      <c r="F1921" s="47" t="s">
        <v>1017</v>
      </c>
      <c r="G1921" s="47">
        <v>611039</v>
      </c>
      <c r="H1921" s="57">
        <v>21.7</v>
      </c>
      <c r="I1921" s="60">
        <f>IF(R1921="UP",VLOOKUP($I$1,Änderungen!$F$1:$G$4,2,FALSE),IF(OR(ISERROR(FIND("NOVOS",B1921)),ISERROR(FIND("Design ",B1921))),IF(OR(ISERROR(FIND("thanos EVO",B1921)),ISERROR(FIND("Design ",B1921))),0,96.55),19.35))</f>
        <v>0</v>
      </c>
      <c r="J1921" s="40"/>
      <c r="K1921" s="40" t="s">
        <v>1175</v>
      </c>
      <c r="L1921" s="29">
        <f>IF(K1921&lt;&gt;"",IFERROR(VLOOKUP(K1921,Rabattwerte_eintragen!$A$3:$C$24,3,FALSE),0),0)</f>
        <v>0</v>
      </c>
      <c r="M1921" s="58">
        <f>IF(H1921&lt;&gt;"",H1921*(1-L1921)+I1921*(1-VLOOKUP("A1",Rabattwerte_eintragen!$A$3:$C$26,3,FALSE)),"")</f>
        <v>21.7</v>
      </c>
      <c r="N1921" s="40"/>
      <c r="O1921" s="39" t="str">
        <f t="shared" si="33"/>
        <v>Artikel online anzeigen</v>
      </c>
      <c r="P1921" s="44"/>
      <c r="Q1921" s="49" t="s">
        <v>4275</v>
      </c>
      <c r="R1921" s="37"/>
      <c r="S1921" s="55"/>
      <c r="T1921" s="40" t="s">
        <v>1152</v>
      </c>
      <c r="U1921" s="63" t="s">
        <v>4826</v>
      </c>
    </row>
    <row r="1922" spans="1:21" x14ac:dyDescent="0.25">
      <c r="A1922" s="1">
        <v>3476</v>
      </c>
      <c r="B1922" s="46" t="s">
        <v>966</v>
      </c>
      <c r="C1922" s="46" t="s">
        <v>2248</v>
      </c>
      <c r="D1922" s="46" t="s">
        <v>2352</v>
      </c>
      <c r="E1922" s="47" t="s">
        <v>1016</v>
      </c>
      <c r="F1922" s="47" t="s">
        <v>1017</v>
      </c>
      <c r="G1922" s="47">
        <v>611046</v>
      </c>
      <c r="H1922" s="57">
        <v>22.15</v>
      </c>
      <c r="I1922" s="60">
        <f>IF(R1922="UP",VLOOKUP($I$1,Änderungen!$F$1:$G$4,2,FALSE),IF(OR(ISERROR(FIND("NOVOS",B1922)),ISERROR(FIND("Design ",B1922))),IF(OR(ISERROR(FIND("thanos EVO",B1922)),ISERROR(FIND("Design ",B1922))),0,96.55),19.35))</f>
        <v>0</v>
      </c>
      <c r="J1922" s="40"/>
      <c r="K1922" s="40" t="s">
        <v>1175</v>
      </c>
      <c r="L1922" s="29">
        <f>IF(K1922&lt;&gt;"",IFERROR(VLOOKUP(K1922,Rabattwerte_eintragen!$A$3:$C$24,3,FALSE),0),0)</f>
        <v>0</v>
      </c>
      <c r="M1922" s="58">
        <f>IF(H1922&lt;&gt;"",H1922*(1-L1922)+I1922*(1-VLOOKUP("A1",Rabattwerte_eintragen!$A$3:$C$26,3,FALSE)),"")</f>
        <v>22.15</v>
      </c>
      <c r="N1922" s="40"/>
      <c r="O1922" s="39" t="str">
        <f t="shared" si="33"/>
        <v>Artikel online anzeigen</v>
      </c>
      <c r="P1922" s="44"/>
      <c r="Q1922" s="49" t="s">
        <v>4276</v>
      </c>
      <c r="R1922" s="37"/>
      <c r="S1922" s="55"/>
      <c r="T1922" s="40" t="s">
        <v>1152</v>
      </c>
      <c r="U1922" s="63" t="s">
        <v>4827</v>
      </c>
    </row>
    <row r="1923" spans="1:21" x14ac:dyDescent="0.25">
      <c r="A1923" s="1">
        <v>3452</v>
      </c>
      <c r="B1923" s="46" t="s">
        <v>967</v>
      </c>
      <c r="C1923" s="46" t="s">
        <v>2248</v>
      </c>
      <c r="D1923" s="46" t="s">
        <v>2352</v>
      </c>
      <c r="E1923" s="47" t="s">
        <v>1016</v>
      </c>
      <c r="F1923" s="47" t="s">
        <v>1017</v>
      </c>
      <c r="G1923" s="47">
        <v>611152</v>
      </c>
      <c r="H1923" s="57">
        <v>34.300000000000004</v>
      </c>
      <c r="I1923" s="60">
        <f>IF(R1923="UP",VLOOKUP($I$1,Änderungen!$F$1:$G$4,2,FALSE),IF(OR(ISERROR(FIND("NOVOS",B1923)),ISERROR(FIND("Design ",B1923))),IF(OR(ISERROR(FIND("thanos EVO",B1923)),ISERROR(FIND("Design ",B1923))),0,96.55),19.35))</f>
        <v>0</v>
      </c>
      <c r="J1923" s="40"/>
      <c r="K1923" s="40" t="s">
        <v>1175</v>
      </c>
      <c r="L1923" s="29">
        <f>IF(K1923&lt;&gt;"",IFERROR(VLOOKUP(K1923,Rabattwerte_eintragen!$A$3:$C$24,3,FALSE),0),0)</f>
        <v>0</v>
      </c>
      <c r="M1923" s="58">
        <f>IF(H1923&lt;&gt;"",H1923*(1-L1923)+I1923*(1-VLOOKUP("A1",Rabattwerte_eintragen!$A$3:$C$26,3,FALSE)),"")</f>
        <v>34.300000000000004</v>
      </c>
      <c r="N1923" s="40"/>
      <c r="O1923" s="39" t="str">
        <f t="shared" si="33"/>
        <v>Artikel online anzeigen</v>
      </c>
      <c r="P1923" s="44"/>
      <c r="Q1923" s="49" t="s">
        <v>4277</v>
      </c>
      <c r="R1923" s="37"/>
      <c r="S1923" s="55"/>
      <c r="T1923" s="40" t="s">
        <v>1152</v>
      </c>
      <c r="U1923" s="63" t="s">
        <v>4828</v>
      </c>
    </row>
    <row r="1924" spans="1:21" x14ac:dyDescent="0.25">
      <c r="A1924" s="1">
        <v>3453</v>
      </c>
      <c r="B1924" s="46" t="s">
        <v>968</v>
      </c>
      <c r="C1924" s="46" t="s">
        <v>2248</v>
      </c>
      <c r="D1924" s="46" t="s">
        <v>2352</v>
      </c>
      <c r="E1924" s="47" t="s">
        <v>1016</v>
      </c>
      <c r="F1924" s="47" t="s">
        <v>1017</v>
      </c>
      <c r="G1924" s="47">
        <v>611817</v>
      </c>
      <c r="H1924" s="57">
        <v>37.549999999999997</v>
      </c>
      <c r="I1924" s="60">
        <f>IF(R1924="UP",VLOOKUP($I$1,Änderungen!$F$1:$G$4,2,FALSE),IF(OR(ISERROR(FIND("NOVOS",B1924)),ISERROR(FIND("Design ",B1924))),IF(OR(ISERROR(FIND("thanos EVO",B1924)),ISERROR(FIND("Design ",B1924))),0,96.55),19.35))</f>
        <v>0</v>
      </c>
      <c r="J1924" s="40"/>
      <c r="K1924" s="40" t="s">
        <v>1175</v>
      </c>
      <c r="L1924" s="29">
        <f>IF(K1924&lt;&gt;"",IFERROR(VLOOKUP(K1924,Rabattwerte_eintragen!$A$3:$C$24,3,FALSE),0),0)</f>
        <v>0</v>
      </c>
      <c r="M1924" s="58">
        <f>IF(H1924&lt;&gt;"",H1924*(1-L1924)+I1924*(1-VLOOKUP("A1",Rabattwerte_eintragen!$A$3:$C$26,3,FALSE)),"")</f>
        <v>37.549999999999997</v>
      </c>
      <c r="N1924" s="40"/>
      <c r="O1924" s="39" t="str">
        <f t="shared" si="33"/>
        <v>Artikel online anzeigen</v>
      </c>
      <c r="P1924" s="44"/>
      <c r="Q1924" s="49" t="s">
        <v>4278</v>
      </c>
      <c r="R1924" s="37"/>
      <c r="S1924" s="55"/>
      <c r="T1924" s="40" t="s">
        <v>1152</v>
      </c>
      <c r="U1924" s="63" t="s">
        <v>4829</v>
      </c>
    </row>
    <row r="1925" spans="1:21" x14ac:dyDescent="0.25">
      <c r="A1925" s="1">
        <v>3454</v>
      </c>
      <c r="B1925" s="46" t="s">
        <v>969</v>
      </c>
      <c r="C1925" s="46" t="s">
        <v>2248</v>
      </c>
      <c r="D1925" s="46" t="s">
        <v>2352</v>
      </c>
      <c r="E1925" s="47" t="s">
        <v>1016</v>
      </c>
      <c r="F1925" s="47" t="s">
        <v>1017</v>
      </c>
      <c r="G1925" s="47">
        <v>611824</v>
      </c>
      <c r="H1925" s="57">
        <v>40.700000000000003</v>
      </c>
      <c r="I1925" s="60">
        <f>IF(R1925="UP",VLOOKUP($I$1,Änderungen!$F$1:$G$4,2,FALSE),IF(OR(ISERROR(FIND("NOVOS",B1925)),ISERROR(FIND("Design ",B1925))),IF(OR(ISERROR(FIND("thanos EVO",B1925)),ISERROR(FIND("Design ",B1925))),0,96.55),19.35))</f>
        <v>0</v>
      </c>
      <c r="J1925" s="40"/>
      <c r="K1925" s="40" t="s">
        <v>1175</v>
      </c>
      <c r="L1925" s="29">
        <f>IF(K1925&lt;&gt;"",IFERROR(VLOOKUP(K1925,Rabattwerte_eintragen!$A$3:$C$24,3,FALSE),0),0)</f>
        <v>0</v>
      </c>
      <c r="M1925" s="58">
        <f>IF(H1925&lt;&gt;"",H1925*(1-L1925)+I1925*(1-VLOOKUP("A1",Rabattwerte_eintragen!$A$3:$C$26,3,FALSE)),"")</f>
        <v>40.700000000000003</v>
      </c>
      <c r="N1925" s="40"/>
      <c r="O1925" s="39" t="str">
        <f t="shared" si="33"/>
        <v>Artikel online anzeigen</v>
      </c>
      <c r="P1925" s="44"/>
      <c r="Q1925" s="49" t="s">
        <v>4279</v>
      </c>
      <c r="R1925" s="37"/>
      <c r="S1925" s="55"/>
      <c r="T1925" s="40" t="s">
        <v>1152</v>
      </c>
      <c r="U1925" s="63" t="s">
        <v>4830</v>
      </c>
    </row>
    <row r="1926" spans="1:21" x14ac:dyDescent="0.25">
      <c r="A1926" s="1">
        <v>3455</v>
      </c>
      <c r="B1926" s="46" t="s">
        <v>970</v>
      </c>
      <c r="C1926" s="46" t="s">
        <v>2248</v>
      </c>
      <c r="D1926" s="46" t="s">
        <v>2352</v>
      </c>
      <c r="E1926" s="47" t="s">
        <v>1016</v>
      </c>
      <c r="F1926" s="47" t="s">
        <v>1017</v>
      </c>
      <c r="G1926" s="47">
        <v>611848</v>
      </c>
      <c r="H1926" s="57">
        <v>42.599999999999994</v>
      </c>
      <c r="I1926" s="60">
        <f>IF(R1926="UP",VLOOKUP($I$1,Änderungen!$F$1:$G$4,2,FALSE),IF(OR(ISERROR(FIND("NOVOS",B1926)),ISERROR(FIND("Design ",B1926))),IF(OR(ISERROR(FIND("thanos EVO",B1926)),ISERROR(FIND("Design ",B1926))),0,96.55),19.35))</f>
        <v>0</v>
      </c>
      <c r="J1926" s="40"/>
      <c r="K1926" s="40" t="s">
        <v>1175</v>
      </c>
      <c r="L1926" s="29">
        <f>IF(K1926&lt;&gt;"",IFERROR(VLOOKUP(K1926,Rabattwerte_eintragen!$A$3:$C$24,3,FALSE),0),0)</f>
        <v>0</v>
      </c>
      <c r="M1926" s="58">
        <f>IF(H1926&lt;&gt;"",H1926*(1-L1926)+I1926*(1-VLOOKUP("A1",Rabattwerte_eintragen!$A$3:$C$26,3,FALSE)),"")</f>
        <v>42.599999999999994</v>
      </c>
      <c r="N1926" s="40"/>
      <c r="O1926" s="39" t="str">
        <f t="shared" si="33"/>
        <v>Artikel online anzeigen</v>
      </c>
      <c r="P1926" s="44"/>
      <c r="Q1926" s="49" t="s">
        <v>4280</v>
      </c>
      <c r="R1926" s="37"/>
      <c r="S1926" s="55"/>
      <c r="T1926" s="40" t="s">
        <v>1152</v>
      </c>
      <c r="U1926" s="63" t="s">
        <v>4831</v>
      </c>
    </row>
    <row r="1927" spans="1:21" x14ac:dyDescent="0.25">
      <c r="A1927" s="1">
        <v>3456</v>
      </c>
      <c r="B1927" s="46" t="s">
        <v>971</v>
      </c>
      <c r="C1927" s="46" t="s">
        <v>2248</v>
      </c>
      <c r="D1927" s="46" t="s">
        <v>2352</v>
      </c>
      <c r="E1927" s="47" t="s">
        <v>1016</v>
      </c>
      <c r="F1927" s="47" t="s">
        <v>1017</v>
      </c>
      <c r="G1927" s="47">
        <v>611862</v>
      </c>
      <c r="H1927" s="57">
        <v>52.85</v>
      </c>
      <c r="I1927" s="60">
        <f>IF(R1927="UP",VLOOKUP($I$1,Änderungen!$F$1:$G$4,2,FALSE),IF(OR(ISERROR(FIND("NOVOS",B1927)),ISERROR(FIND("Design ",B1927))),IF(OR(ISERROR(FIND("thanos EVO",B1927)),ISERROR(FIND("Design ",B1927))),0,96.55),19.35))</f>
        <v>0</v>
      </c>
      <c r="J1927" s="40"/>
      <c r="K1927" s="40" t="s">
        <v>1175</v>
      </c>
      <c r="L1927" s="29">
        <f>IF(K1927&lt;&gt;"",IFERROR(VLOOKUP(K1927,Rabattwerte_eintragen!$A$3:$C$24,3,FALSE),0),0)</f>
        <v>0</v>
      </c>
      <c r="M1927" s="58">
        <f>IF(H1927&lt;&gt;"",H1927*(1-L1927)+I1927*(1-VLOOKUP("A1",Rabattwerte_eintragen!$A$3:$C$26,3,FALSE)),"")</f>
        <v>52.85</v>
      </c>
      <c r="N1927" s="40"/>
      <c r="O1927" s="39" t="str">
        <f t="shared" si="33"/>
        <v>Artikel online anzeigen</v>
      </c>
      <c r="P1927" s="44"/>
      <c r="Q1927" s="49" t="s">
        <v>4281</v>
      </c>
      <c r="R1927" s="37"/>
      <c r="S1927" s="55"/>
      <c r="T1927" s="40" t="s">
        <v>1152</v>
      </c>
      <c r="U1927" s="63" t="s">
        <v>4832</v>
      </c>
    </row>
    <row r="1928" spans="1:21" x14ac:dyDescent="0.25">
      <c r="A1928" s="1">
        <v>3457</v>
      </c>
      <c r="B1928" s="46" t="s">
        <v>972</v>
      </c>
      <c r="C1928" s="46" t="s">
        <v>2248</v>
      </c>
      <c r="D1928" s="46" t="s">
        <v>2352</v>
      </c>
      <c r="E1928" s="47" t="s">
        <v>1016</v>
      </c>
      <c r="F1928" s="47" t="s">
        <v>1017</v>
      </c>
      <c r="G1928" s="47">
        <v>611879</v>
      </c>
      <c r="H1928" s="57">
        <v>55.4</v>
      </c>
      <c r="I1928" s="60">
        <f>IF(R1928="UP",VLOOKUP($I$1,Änderungen!$F$1:$G$4,2,FALSE),IF(OR(ISERROR(FIND("NOVOS",B1928)),ISERROR(FIND("Design ",B1928))),IF(OR(ISERROR(FIND("thanos EVO",B1928)),ISERROR(FIND("Design ",B1928))),0,96.55),19.35))</f>
        <v>0</v>
      </c>
      <c r="J1928" s="40"/>
      <c r="K1928" s="40" t="s">
        <v>1175</v>
      </c>
      <c r="L1928" s="29">
        <f>IF(K1928&lt;&gt;"",IFERROR(VLOOKUP(K1928,Rabattwerte_eintragen!$A$3:$C$24,3,FALSE),0),0)</f>
        <v>0</v>
      </c>
      <c r="M1928" s="58">
        <f>IF(H1928&lt;&gt;"",H1928*(1-L1928)+I1928*(1-VLOOKUP("A1",Rabattwerte_eintragen!$A$3:$C$26,3,FALSE)),"")</f>
        <v>55.4</v>
      </c>
      <c r="N1928" s="40"/>
      <c r="O1928" s="39" t="str">
        <f t="shared" si="33"/>
        <v>Artikel online anzeigen</v>
      </c>
      <c r="P1928" s="44"/>
      <c r="Q1928" s="49" t="s">
        <v>4282</v>
      </c>
      <c r="R1928" s="37"/>
      <c r="S1928" s="55"/>
      <c r="T1928" s="40" t="s">
        <v>1152</v>
      </c>
      <c r="U1928" s="63" t="s">
        <v>4833</v>
      </c>
    </row>
    <row r="1929" spans="1:21" x14ac:dyDescent="0.25">
      <c r="A1929" s="1">
        <v>3458</v>
      </c>
      <c r="B1929" s="46" t="s">
        <v>973</v>
      </c>
      <c r="C1929" s="46" t="s">
        <v>2248</v>
      </c>
      <c r="D1929" s="46" t="s">
        <v>2352</v>
      </c>
      <c r="E1929" s="47" t="s">
        <v>1016</v>
      </c>
      <c r="F1929" s="47" t="s">
        <v>1017</v>
      </c>
      <c r="G1929" s="47">
        <v>611893</v>
      </c>
      <c r="H1929" s="57">
        <v>57.300000000000004</v>
      </c>
      <c r="I1929" s="60">
        <f>IF(R1929="UP",VLOOKUP($I$1,Änderungen!$F$1:$G$4,2,FALSE),IF(OR(ISERROR(FIND("NOVOS",B1929)),ISERROR(FIND("Design ",B1929))),IF(OR(ISERROR(FIND("thanos EVO",B1929)),ISERROR(FIND("Design ",B1929))),0,96.55),19.35))</f>
        <v>0</v>
      </c>
      <c r="J1929" s="40"/>
      <c r="K1929" s="40" t="s">
        <v>1175</v>
      </c>
      <c r="L1929" s="29">
        <f>IF(K1929&lt;&gt;"",IFERROR(VLOOKUP(K1929,Rabattwerte_eintragen!$A$3:$C$24,3,FALSE),0),0)</f>
        <v>0</v>
      </c>
      <c r="M1929" s="58">
        <f>IF(H1929&lt;&gt;"",H1929*(1-L1929)+I1929*(1-VLOOKUP("A1",Rabattwerte_eintragen!$A$3:$C$26,3,FALSE)),"")</f>
        <v>57.300000000000004</v>
      </c>
      <c r="N1929" s="40"/>
      <c r="O1929" s="39" t="str">
        <f t="shared" si="33"/>
        <v>Artikel online anzeigen</v>
      </c>
      <c r="P1929" s="44"/>
      <c r="Q1929" s="49" t="s">
        <v>4283</v>
      </c>
      <c r="R1929" s="37"/>
      <c r="S1929" s="55"/>
      <c r="T1929" s="40" t="s">
        <v>1152</v>
      </c>
      <c r="U1929" s="63" t="s">
        <v>4834</v>
      </c>
    </row>
    <row r="1930" spans="1:21" x14ac:dyDescent="0.25">
      <c r="A1930" s="1">
        <v>3477</v>
      </c>
      <c r="B1930" s="46" t="s">
        <v>974</v>
      </c>
      <c r="C1930" s="46" t="s">
        <v>2247</v>
      </c>
      <c r="D1930" s="46" t="s">
        <v>2352</v>
      </c>
      <c r="E1930" s="47" t="s">
        <v>1016</v>
      </c>
      <c r="F1930" s="47" t="s">
        <v>1017</v>
      </c>
      <c r="G1930" s="47">
        <v>666473</v>
      </c>
      <c r="H1930" s="57">
        <v>32.950000000000003</v>
      </c>
      <c r="I1930" s="60">
        <f>IF(R1930="UP",VLOOKUP($I$1,Änderungen!$F$1:$G$4,2,FALSE),IF(OR(ISERROR(FIND("NOVOS",B1930)),ISERROR(FIND("Design ",B1930))),IF(OR(ISERROR(FIND("thanos EVO",B1930)),ISERROR(FIND("Design ",B1930))),0,96.55),19.35))</f>
        <v>0</v>
      </c>
      <c r="J1930" s="40"/>
      <c r="K1930" s="40" t="s">
        <v>1175</v>
      </c>
      <c r="L1930" s="29">
        <f>IF(K1930&lt;&gt;"",IFERROR(VLOOKUP(K1930,Rabattwerte_eintragen!$A$3:$C$24,3,FALSE),0),0)</f>
        <v>0</v>
      </c>
      <c r="M1930" s="58">
        <f>IF(H1930&lt;&gt;"",H1930*(1-L1930)+I1930*(1-VLOOKUP("A1",Rabattwerte_eintragen!$A$3:$C$26,3,FALSE)),"")</f>
        <v>32.950000000000003</v>
      </c>
      <c r="N1930" s="40"/>
      <c r="O1930" s="39" t="str">
        <f t="shared" si="33"/>
        <v>Artikel online anzeigen</v>
      </c>
      <c r="P1930" s="44"/>
      <c r="Q1930" s="49" t="s">
        <v>4284</v>
      </c>
      <c r="R1930" s="37"/>
      <c r="S1930" s="55"/>
      <c r="T1930" s="40" t="s">
        <v>1152</v>
      </c>
      <c r="U1930" s="63" t="s">
        <v>1018</v>
      </c>
    </row>
    <row r="1931" spans="1:21" x14ac:dyDescent="0.25">
      <c r="A1931" s="1">
        <v>7381</v>
      </c>
      <c r="B1931" s="46" t="s">
        <v>975</v>
      </c>
      <c r="C1931" s="46" t="s">
        <v>2248</v>
      </c>
      <c r="D1931" s="46" t="s">
        <v>2352</v>
      </c>
      <c r="E1931" s="47" t="s">
        <v>1016</v>
      </c>
      <c r="F1931" s="47" t="s">
        <v>1017</v>
      </c>
      <c r="G1931" s="47">
        <v>584180</v>
      </c>
      <c r="H1931" s="57">
        <v>53.75</v>
      </c>
      <c r="I1931" s="60">
        <f>IF(R1931="UP",VLOOKUP($I$1,Änderungen!$F$1:$G$4,2,FALSE),IF(OR(ISERROR(FIND("NOVOS",B1931)),ISERROR(FIND("Design ",B1931))),IF(OR(ISERROR(FIND("thanos EVO",B1931)),ISERROR(FIND("Design ",B1931))),0,96.55),19.35))</f>
        <v>0</v>
      </c>
      <c r="J1931" s="40"/>
      <c r="K1931" s="40" t="s">
        <v>1175</v>
      </c>
      <c r="L1931" s="29">
        <f>IF(K1931&lt;&gt;"",IFERROR(VLOOKUP(K1931,Rabattwerte_eintragen!$A$3:$C$24,3,FALSE),0),0)</f>
        <v>0</v>
      </c>
      <c r="M1931" s="58">
        <f>IF(H1931&lt;&gt;"",H1931*(1-L1931)+I1931*(1-VLOOKUP("A1",Rabattwerte_eintragen!$A$3:$C$26,3,FALSE)),"")</f>
        <v>53.75</v>
      </c>
      <c r="N1931" s="40"/>
      <c r="O1931" s="39" t="str">
        <f t="shared" si="33"/>
        <v>Artikel online anzeigen</v>
      </c>
      <c r="P1931" s="44"/>
      <c r="Q1931" s="49" t="s">
        <v>4285</v>
      </c>
      <c r="R1931" s="37"/>
      <c r="S1931" s="55"/>
      <c r="T1931" s="40" t="s">
        <v>1152</v>
      </c>
      <c r="U1931" s="63" t="s">
        <v>4835</v>
      </c>
    </row>
    <row r="1932" spans="1:21" x14ac:dyDescent="0.25">
      <c r="A1932" s="1">
        <v>7386</v>
      </c>
      <c r="B1932" s="46" t="s">
        <v>976</v>
      </c>
      <c r="C1932" s="46" t="s">
        <v>2248</v>
      </c>
      <c r="D1932" s="46" t="s">
        <v>2352</v>
      </c>
      <c r="E1932" s="47" t="s">
        <v>1016</v>
      </c>
      <c r="F1932" s="47" t="s">
        <v>1017</v>
      </c>
      <c r="G1932" s="47">
        <v>584197</v>
      </c>
      <c r="H1932" s="57">
        <v>56.449999999999996</v>
      </c>
      <c r="I1932" s="60">
        <f>IF(R1932="UP",VLOOKUP($I$1,Änderungen!$F$1:$G$4,2,FALSE),IF(OR(ISERROR(FIND("NOVOS",B1932)),ISERROR(FIND("Design ",B1932))),IF(OR(ISERROR(FIND("thanos EVO",B1932)),ISERROR(FIND("Design ",B1932))),0,96.55),19.35))</f>
        <v>0</v>
      </c>
      <c r="J1932" s="40"/>
      <c r="K1932" s="40" t="s">
        <v>1175</v>
      </c>
      <c r="L1932" s="29">
        <f>IF(K1932&lt;&gt;"",IFERROR(VLOOKUP(K1932,Rabattwerte_eintragen!$A$3:$C$24,3,FALSE),0),0)</f>
        <v>0</v>
      </c>
      <c r="M1932" s="58">
        <f>IF(H1932&lt;&gt;"",H1932*(1-L1932)+I1932*(1-VLOOKUP("A1",Rabattwerte_eintragen!$A$3:$C$26,3,FALSE)),"")</f>
        <v>56.449999999999996</v>
      </c>
      <c r="N1932" s="40"/>
      <c r="O1932" s="39" t="str">
        <f t="shared" si="33"/>
        <v>Artikel online anzeigen</v>
      </c>
      <c r="P1932" s="44"/>
      <c r="Q1932" s="49" t="s">
        <v>4286</v>
      </c>
      <c r="R1932" s="37"/>
      <c r="S1932" s="55"/>
      <c r="T1932" s="40" t="s">
        <v>1152</v>
      </c>
      <c r="U1932" s="63" t="s">
        <v>4836</v>
      </c>
    </row>
    <row r="1933" spans="1:21" x14ac:dyDescent="0.25">
      <c r="A1933" s="1">
        <v>7387</v>
      </c>
      <c r="B1933" s="46" t="s">
        <v>977</v>
      </c>
      <c r="C1933" s="46" t="s">
        <v>2248</v>
      </c>
      <c r="D1933" s="46" t="s">
        <v>2352</v>
      </c>
      <c r="E1933" s="47" t="s">
        <v>1016</v>
      </c>
      <c r="F1933" s="47" t="s">
        <v>1017</v>
      </c>
      <c r="G1933" s="47">
        <v>584203</v>
      </c>
      <c r="H1933" s="57">
        <v>59.400000000000006</v>
      </c>
      <c r="I1933" s="60">
        <f>IF(R1933="UP",VLOOKUP($I$1,Änderungen!$F$1:$G$4,2,FALSE),IF(OR(ISERROR(FIND("NOVOS",B1933)),ISERROR(FIND("Design ",B1933))),IF(OR(ISERROR(FIND("thanos EVO",B1933)),ISERROR(FIND("Design ",B1933))),0,96.55),19.35))</f>
        <v>0</v>
      </c>
      <c r="J1933" s="40"/>
      <c r="K1933" s="40" t="s">
        <v>1175</v>
      </c>
      <c r="L1933" s="29">
        <f>IF(K1933&lt;&gt;"",IFERROR(VLOOKUP(K1933,Rabattwerte_eintragen!$A$3:$C$24,3,FALSE),0),0)</f>
        <v>0</v>
      </c>
      <c r="M1933" s="58">
        <f>IF(H1933&lt;&gt;"",H1933*(1-L1933)+I1933*(1-VLOOKUP("A1",Rabattwerte_eintragen!$A$3:$C$26,3,FALSE)),"")</f>
        <v>59.400000000000006</v>
      </c>
      <c r="N1933" s="40"/>
      <c r="O1933" s="39" t="str">
        <f t="shared" ref="O1933:O1997" si="34">IF(Q1933&lt;&gt;"",HYPERLINK(Q1933, "Artikel online anzeigen"),"")</f>
        <v>Artikel online anzeigen</v>
      </c>
      <c r="P1933" s="44"/>
      <c r="Q1933" s="49" t="s">
        <v>4287</v>
      </c>
      <c r="R1933" s="37"/>
      <c r="S1933" s="55"/>
      <c r="T1933" s="40" t="s">
        <v>1152</v>
      </c>
      <c r="U1933" s="63" t="s">
        <v>4837</v>
      </c>
    </row>
    <row r="1934" spans="1:21" x14ac:dyDescent="0.25">
      <c r="A1934" s="1">
        <v>7388</v>
      </c>
      <c r="B1934" s="46" t="s">
        <v>978</v>
      </c>
      <c r="C1934" s="46" t="s">
        <v>2248</v>
      </c>
      <c r="D1934" s="46" t="s">
        <v>2352</v>
      </c>
      <c r="E1934" s="47" t="s">
        <v>1016</v>
      </c>
      <c r="F1934" s="47" t="s">
        <v>1017</v>
      </c>
      <c r="G1934" s="47">
        <v>594738</v>
      </c>
      <c r="H1934" s="57">
        <v>62.5</v>
      </c>
      <c r="I1934" s="60">
        <f>IF(R1934="UP",VLOOKUP($I$1,Änderungen!$F$1:$G$4,2,FALSE),IF(OR(ISERROR(FIND("NOVOS",B1934)),ISERROR(FIND("Design ",B1934))),IF(OR(ISERROR(FIND("thanos EVO",B1934)),ISERROR(FIND("Design ",B1934))),0,96.55),19.35))</f>
        <v>0</v>
      </c>
      <c r="J1934" s="40"/>
      <c r="K1934" s="40" t="s">
        <v>1175</v>
      </c>
      <c r="L1934" s="29">
        <f>IF(K1934&lt;&gt;"",IFERROR(VLOOKUP(K1934,Rabattwerte_eintragen!$A$3:$C$24,3,FALSE),0),0)</f>
        <v>0</v>
      </c>
      <c r="M1934" s="58">
        <f>IF(H1934&lt;&gt;"",H1934*(1-L1934)+I1934*(1-VLOOKUP("A1",Rabattwerte_eintragen!$A$3:$C$26,3,FALSE)),"")</f>
        <v>62.5</v>
      </c>
      <c r="N1934" s="40"/>
      <c r="O1934" s="39" t="str">
        <f t="shared" si="34"/>
        <v>Artikel online anzeigen</v>
      </c>
      <c r="P1934" s="44"/>
      <c r="Q1934" s="49" t="s">
        <v>4288</v>
      </c>
      <c r="R1934" s="37"/>
      <c r="S1934" s="55"/>
      <c r="T1934" s="40" t="s">
        <v>1152</v>
      </c>
      <c r="U1934" s="63" t="s">
        <v>4838</v>
      </c>
    </row>
    <row r="1935" spans="1:21" x14ac:dyDescent="0.25">
      <c r="A1935" s="1">
        <v>3552</v>
      </c>
      <c r="B1935" s="46" t="s">
        <v>2085</v>
      </c>
      <c r="C1935" s="46" t="s">
        <v>2247</v>
      </c>
      <c r="D1935" s="46" t="s">
        <v>2353</v>
      </c>
      <c r="E1935" s="47" t="s">
        <v>1016</v>
      </c>
      <c r="F1935" s="47" t="s">
        <v>1017</v>
      </c>
      <c r="G1935" s="47">
        <v>103459</v>
      </c>
      <c r="H1935" s="57">
        <v>89.25</v>
      </c>
      <c r="I1935" s="60">
        <f>IF(R1935="UP",VLOOKUP($I$1,Änderungen!$F$1:$G$4,2,FALSE),IF(OR(ISERROR(FIND("NOVOS",B1935)),ISERROR(FIND("Design ",B1935))),IF(OR(ISERROR(FIND("thanos EVO",B1935)),ISERROR(FIND("Design ",B1935))),0,96.55),19.35))</f>
        <v>0</v>
      </c>
      <c r="J1935" s="40"/>
      <c r="K1935" s="40" t="s">
        <v>1174</v>
      </c>
      <c r="L1935" s="29">
        <f>IF(K1935&lt;&gt;"",IFERROR(VLOOKUP(K1935,Rabattwerte_eintragen!$A$3:$C$24,3,FALSE),0),0)</f>
        <v>0</v>
      </c>
      <c r="M1935" s="58">
        <f>IF(H1935&lt;&gt;"",H1935*(1-L1935)+I1935*(1-VLOOKUP("A1",Rabattwerte_eintragen!$A$3:$C$26,3,FALSE)),"")</f>
        <v>89.25</v>
      </c>
      <c r="N1935" s="40"/>
      <c r="O1935" s="39" t="str">
        <f t="shared" si="34"/>
        <v>Artikel online anzeigen</v>
      </c>
      <c r="P1935" s="44"/>
      <c r="Q1935" s="49" t="s">
        <v>4289</v>
      </c>
      <c r="R1935" s="37"/>
      <c r="S1935" s="55"/>
      <c r="T1935" s="40" t="s">
        <v>1152</v>
      </c>
      <c r="U1935" s="63" t="s">
        <v>1018</v>
      </c>
    </row>
    <row r="1936" spans="1:21" x14ac:dyDescent="0.25">
      <c r="A1936" s="1">
        <v>3553</v>
      </c>
      <c r="B1936" s="46" t="s">
        <v>2086</v>
      </c>
      <c r="C1936" s="46" t="s">
        <v>2247</v>
      </c>
      <c r="D1936" s="46" t="s">
        <v>2353</v>
      </c>
      <c r="E1936" s="47" t="s">
        <v>1016</v>
      </c>
      <c r="F1936" s="47" t="s">
        <v>1017</v>
      </c>
      <c r="G1936" s="47">
        <v>103466</v>
      </c>
      <c r="H1936" s="57">
        <v>102.15</v>
      </c>
      <c r="I1936" s="60">
        <f>IF(R1936="UP",VLOOKUP($I$1,Änderungen!$F$1:$G$4,2,FALSE),IF(OR(ISERROR(FIND("NOVOS",B1936)),ISERROR(FIND("Design ",B1936))),IF(OR(ISERROR(FIND("thanos EVO",B1936)),ISERROR(FIND("Design ",B1936))),0,96.55),19.35))</f>
        <v>0</v>
      </c>
      <c r="J1936" s="40"/>
      <c r="K1936" s="40" t="s">
        <v>1174</v>
      </c>
      <c r="L1936" s="29">
        <f>IF(K1936&lt;&gt;"",IFERROR(VLOOKUP(K1936,Rabattwerte_eintragen!$A$3:$C$24,3,FALSE),0),0)</f>
        <v>0</v>
      </c>
      <c r="M1936" s="58">
        <f>IF(H1936&lt;&gt;"",H1936*(1-L1936)+I1936*(1-VLOOKUP("A1",Rabattwerte_eintragen!$A$3:$C$26,3,FALSE)),"")</f>
        <v>102.15</v>
      </c>
      <c r="N1936" s="40"/>
      <c r="O1936" s="39" t="str">
        <f t="shared" si="34"/>
        <v>Artikel online anzeigen</v>
      </c>
      <c r="P1936" s="44"/>
      <c r="Q1936" s="49" t="s">
        <v>4290</v>
      </c>
      <c r="R1936" s="37"/>
      <c r="S1936" s="55"/>
      <c r="T1936" s="40" t="s">
        <v>1152</v>
      </c>
      <c r="U1936" s="63" t="s">
        <v>1018</v>
      </c>
    </row>
    <row r="1937" spans="1:21" x14ac:dyDescent="0.25">
      <c r="A1937" s="1">
        <v>3554</v>
      </c>
      <c r="B1937" s="46" t="s">
        <v>2087</v>
      </c>
      <c r="C1937" s="46" t="s">
        <v>2247</v>
      </c>
      <c r="D1937" s="46" t="s">
        <v>2353</v>
      </c>
      <c r="E1937" s="47" t="s">
        <v>1016</v>
      </c>
      <c r="F1937" s="47" t="s">
        <v>1017</v>
      </c>
      <c r="G1937" s="47">
        <v>103473</v>
      </c>
      <c r="H1937" s="57">
        <v>114.94999999999999</v>
      </c>
      <c r="I1937" s="60">
        <f>IF(R1937="UP",VLOOKUP($I$1,Änderungen!$F$1:$G$4,2,FALSE),IF(OR(ISERROR(FIND("NOVOS",B1937)),ISERROR(FIND("Design ",B1937))),IF(OR(ISERROR(FIND("thanos EVO",B1937)),ISERROR(FIND("Design ",B1937))),0,96.55),19.35))</f>
        <v>0</v>
      </c>
      <c r="J1937" s="40"/>
      <c r="K1937" s="40" t="s">
        <v>1174</v>
      </c>
      <c r="L1937" s="29">
        <f>IF(K1937&lt;&gt;"",IFERROR(VLOOKUP(K1937,Rabattwerte_eintragen!$A$3:$C$24,3,FALSE),0),0)</f>
        <v>0</v>
      </c>
      <c r="M1937" s="58">
        <f>IF(H1937&lt;&gt;"",H1937*(1-L1937)+I1937*(1-VLOOKUP("A1",Rabattwerte_eintragen!$A$3:$C$26,3,FALSE)),"")</f>
        <v>114.94999999999999</v>
      </c>
      <c r="N1937" s="40"/>
      <c r="O1937" s="39" t="str">
        <f t="shared" si="34"/>
        <v>Artikel online anzeigen</v>
      </c>
      <c r="P1937" s="44"/>
      <c r="Q1937" s="49" t="s">
        <v>4291</v>
      </c>
      <c r="R1937" s="37"/>
      <c r="S1937" s="55"/>
      <c r="T1937" s="40" t="s">
        <v>1152</v>
      </c>
      <c r="U1937" s="63" t="s">
        <v>1018</v>
      </c>
    </row>
    <row r="1938" spans="1:21" x14ac:dyDescent="0.25">
      <c r="A1938" s="1">
        <v>3555</v>
      </c>
      <c r="B1938" s="46" t="s">
        <v>2088</v>
      </c>
      <c r="C1938" s="46" t="s">
        <v>2247</v>
      </c>
      <c r="D1938" s="46" t="s">
        <v>2353</v>
      </c>
      <c r="E1938" s="47" t="s">
        <v>1016</v>
      </c>
      <c r="F1938" s="47" t="s">
        <v>1017</v>
      </c>
      <c r="G1938" s="47">
        <v>173247</v>
      </c>
      <c r="H1938" s="57">
        <v>126.25</v>
      </c>
      <c r="I1938" s="60">
        <f>IF(R1938="UP",VLOOKUP($I$1,Änderungen!$F$1:$G$4,2,FALSE),IF(OR(ISERROR(FIND("NOVOS",B1938)),ISERROR(FIND("Design ",B1938))),IF(OR(ISERROR(FIND("thanos EVO",B1938)),ISERROR(FIND("Design ",B1938))),0,96.55),19.35))</f>
        <v>0</v>
      </c>
      <c r="J1938" s="40"/>
      <c r="K1938" s="40" t="s">
        <v>1174</v>
      </c>
      <c r="L1938" s="29">
        <f>IF(K1938&lt;&gt;"",IFERROR(VLOOKUP(K1938,Rabattwerte_eintragen!$A$3:$C$24,3,FALSE),0),0)</f>
        <v>0</v>
      </c>
      <c r="M1938" s="58">
        <f>IF(H1938&lt;&gt;"",H1938*(1-L1938)+I1938*(1-VLOOKUP("A1",Rabattwerte_eintragen!$A$3:$C$26,3,FALSE)),"")</f>
        <v>126.25</v>
      </c>
      <c r="N1938" s="40"/>
      <c r="O1938" s="39" t="str">
        <f t="shared" si="34"/>
        <v>Artikel online anzeigen</v>
      </c>
      <c r="P1938" s="44"/>
      <c r="Q1938" s="49" t="s">
        <v>4292</v>
      </c>
      <c r="R1938" s="37"/>
      <c r="S1938" s="55"/>
      <c r="T1938" s="40" t="s">
        <v>1152</v>
      </c>
      <c r="U1938" s="63" t="s">
        <v>1018</v>
      </c>
    </row>
    <row r="1939" spans="1:21" x14ac:dyDescent="0.25">
      <c r="A1939" s="1">
        <v>3482</v>
      </c>
      <c r="B1939" s="46" t="s">
        <v>951</v>
      </c>
      <c r="C1939" s="46" t="s">
        <v>2247</v>
      </c>
      <c r="D1939" s="46" t="s">
        <v>2354</v>
      </c>
      <c r="E1939" s="47" t="s">
        <v>1016</v>
      </c>
      <c r="F1939" s="47" t="s">
        <v>1017</v>
      </c>
      <c r="G1939" s="47">
        <v>399098</v>
      </c>
      <c r="H1939" s="57">
        <v>11.6</v>
      </c>
      <c r="I1939" s="60">
        <f>IF(R1939="UP",VLOOKUP($I$1,Änderungen!$F$1:$G$4,2,FALSE),IF(OR(ISERROR(FIND("NOVOS",B1939)),ISERROR(FIND("Design ",B1939))),IF(OR(ISERROR(FIND("thanos EVO",B1939)),ISERROR(FIND("Design ",B1939))),0,96.55),19.35))</f>
        <v>0</v>
      </c>
      <c r="J1939" s="40" t="s">
        <v>1019</v>
      </c>
      <c r="K1939" s="40" t="s">
        <v>1175</v>
      </c>
      <c r="L1939" s="29">
        <f>IF(K1939&lt;&gt;"",IFERROR(VLOOKUP(K1939,Rabattwerte_eintragen!$A$3:$C$24,3,FALSE),0),0)</f>
        <v>0</v>
      </c>
      <c r="M1939" s="58">
        <f>IF(H1939&lt;&gt;"",H1939*(1-L1939)+I1939*(1-VLOOKUP("A1",Rabattwerte_eintragen!$A$3:$C$26,3,FALSE)),"")</f>
        <v>11.6</v>
      </c>
      <c r="N1939" s="40"/>
      <c r="O1939" s="39" t="str">
        <f t="shared" si="34"/>
        <v>Artikel online anzeigen</v>
      </c>
      <c r="P1939" s="44"/>
      <c r="Q1939" s="49" t="s">
        <v>4293</v>
      </c>
      <c r="R1939" s="37"/>
      <c r="S1939" s="55"/>
      <c r="T1939" s="40" t="s">
        <v>1153</v>
      </c>
      <c r="U1939" s="63" t="s">
        <v>4839</v>
      </c>
    </row>
    <row r="1940" spans="1:21" x14ac:dyDescent="0.25">
      <c r="A1940" s="1">
        <v>3434</v>
      </c>
      <c r="B1940" s="46" t="s">
        <v>952</v>
      </c>
      <c r="C1940" s="46" t="s">
        <v>2247</v>
      </c>
      <c r="D1940" s="46" t="s">
        <v>2354</v>
      </c>
      <c r="E1940" s="47" t="s">
        <v>1016</v>
      </c>
      <c r="F1940" s="47" t="s">
        <v>1017</v>
      </c>
      <c r="G1940" s="47">
        <v>669016</v>
      </c>
      <c r="H1940" s="57">
        <v>11.6</v>
      </c>
      <c r="I1940" s="60">
        <f>IF(R1940="UP",VLOOKUP($I$1,Änderungen!$F$1:$G$4,2,FALSE),IF(OR(ISERROR(FIND("NOVOS",B1940)),ISERROR(FIND("Design ",B1940))),IF(OR(ISERROR(FIND("thanos EVO",B1940)),ISERROR(FIND("Design ",B1940))),0,96.55),19.35))</f>
        <v>0</v>
      </c>
      <c r="J1940" s="40" t="s">
        <v>1019</v>
      </c>
      <c r="K1940" s="40" t="s">
        <v>1175</v>
      </c>
      <c r="L1940" s="29">
        <f>IF(K1940&lt;&gt;"",IFERROR(VLOOKUP(K1940,Rabattwerte_eintragen!$A$3:$C$24,3,FALSE),0),0)</f>
        <v>0</v>
      </c>
      <c r="M1940" s="58">
        <f>IF(H1940&lt;&gt;"",H1940*(1-L1940)+I1940*(1-VLOOKUP("A1",Rabattwerte_eintragen!$A$3:$C$26,3,FALSE)),"")</f>
        <v>11.6</v>
      </c>
      <c r="N1940" s="40"/>
      <c r="O1940" s="39" t="str">
        <f t="shared" si="34"/>
        <v>Artikel online anzeigen</v>
      </c>
      <c r="P1940" s="44"/>
      <c r="Q1940" s="49" t="s">
        <v>4294</v>
      </c>
      <c r="R1940" s="37"/>
      <c r="S1940" s="55"/>
      <c r="T1940" s="40" t="s">
        <v>1153</v>
      </c>
      <c r="U1940" s="63" t="s">
        <v>4840</v>
      </c>
    </row>
    <row r="1941" spans="1:21" x14ac:dyDescent="0.25">
      <c r="A1941" s="1">
        <v>8259</v>
      </c>
      <c r="B1941" s="46" t="s">
        <v>957</v>
      </c>
      <c r="C1941" s="46" t="s">
        <v>2247</v>
      </c>
      <c r="D1941" s="46" t="s">
        <v>2354</v>
      </c>
      <c r="E1941" s="47" t="s">
        <v>1016</v>
      </c>
      <c r="F1941" s="47" t="s">
        <v>1017</v>
      </c>
      <c r="G1941" s="47">
        <v>527705</v>
      </c>
      <c r="H1941" s="57">
        <v>21.400000000000002</v>
      </c>
      <c r="I1941" s="60">
        <f>IF(R1941="UP",VLOOKUP($I$1,Änderungen!$F$1:$G$4,2,FALSE),IF(OR(ISERROR(FIND("NOVOS",B1941)),ISERROR(FIND("Design ",B1941))),IF(OR(ISERROR(FIND("thanos EVO",B1941)),ISERROR(FIND("Design ",B1941))),0,96.55),19.35))</f>
        <v>0</v>
      </c>
      <c r="J1941" s="40" t="s">
        <v>1019</v>
      </c>
      <c r="K1941" s="40" t="s">
        <v>1174</v>
      </c>
      <c r="L1941" s="29">
        <f>IF(K1941&lt;&gt;"",IFERROR(VLOOKUP(K1941,Rabattwerte_eintragen!$A$3:$C$24,3,FALSE),0),0)</f>
        <v>0</v>
      </c>
      <c r="M1941" s="58">
        <f>IF(H1941&lt;&gt;"",H1941*(1-L1941)+I1941*(1-VLOOKUP("A1",Rabattwerte_eintragen!$A$3:$C$26,3,FALSE)),"")</f>
        <v>21.400000000000002</v>
      </c>
      <c r="N1941" s="40"/>
      <c r="O1941" s="39" t="str">
        <f t="shared" si="34"/>
        <v>Artikel online anzeigen</v>
      </c>
      <c r="P1941" s="44"/>
      <c r="Q1941" s="49" t="s">
        <v>4295</v>
      </c>
      <c r="R1941" s="37"/>
      <c r="S1941" s="55"/>
      <c r="T1941" s="40" t="s">
        <v>1153</v>
      </c>
      <c r="U1941" s="63" t="s">
        <v>4841</v>
      </c>
    </row>
    <row r="1942" spans="1:21" x14ac:dyDescent="0.25">
      <c r="A1942" s="1">
        <v>3379</v>
      </c>
      <c r="B1942" s="46" t="s">
        <v>959</v>
      </c>
      <c r="C1942" s="46" t="s">
        <v>2247</v>
      </c>
      <c r="D1942" s="46" t="s">
        <v>2354</v>
      </c>
      <c r="E1942" s="47" t="s">
        <v>1016</v>
      </c>
      <c r="F1942" s="47" t="s">
        <v>1017</v>
      </c>
      <c r="G1942" s="47">
        <v>612562</v>
      </c>
      <c r="H1942" s="57">
        <v>21.400000000000002</v>
      </c>
      <c r="I1942" s="60">
        <f>IF(R1942="UP",VLOOKUP($I$1,Änderungen!$F$1:$G$4,2,FALSE),IF(OR(ISERROR(FIND("NOVOS",B1942)),ISERROR(FIND("Design ",B1942))),IF(OR(ISERROR(FIND("thanos EVO",B1942)),ISERROR(FIND("Design ",B1942))),0,96.55),19.35))</f>
        <v>0</v>
      </c>
      <c r="J1942" s="40" t="s">
        <v>1019</v>
      </c>
      <c r="K1942" s="40" t="s">
        <v>1174</v>
      </c>
      <c r="L1942" s="29">
        <f>IF(K1942&lt;&gt;"",IFERROR(VLOOKUP(K1942,Rabattwerte_eintragen!$A$3:$C$24,3,FALSE),0),0)</f>
        <v>0</v>
      </c>
      <c r="M1942" s="58">
        <f>IF(H1942&lt;&gt;"",H1942*(1-L1942)+I1942*(1-VLOOKUP("A1",Rabattwerte_eintragen!$A$3:$C$26,3,FALSE)),"")</f>
        <v>21.400000000000002</v>
      </c>
      <c r="N1942" s="40"/>
      <c r="O1942" s="39" t="str">
        <f t="shared" si="34"/>
        <v>Artikel online anzeigen</v>
      </c>
      <c r="P1942" s="44"/>
      <c r="Q1942" s="49" t="s">
        <v>4296</v>
      </c>
      <c r="R1942" s="37"/>
      <c r="S1942" s="55"/>
      <c r="T1942" s="40" t="s">
        <v>1153</v>
      </c>
      <c r="U1942" s="63" t="s">
        <v>4841</v>
      </c>
    </row>
    <row r="1943" spans="1:21" x14ac:dyDescent="0.25">
      <c r="A1943" s="1">
        <v>8656</v>
      </c>
      <c r="B1943" s="46" t="s">
        <v>958</v>
      </c>
      <c r="C1943" s="46" t="s">
        <v>2247</v>
      </c>
      <c r="D1943" s="46" t="s">
        <v>2354</v>
      </c>
      <c r="E1943" s="47" t="s">
        <v>1016</v>
      </c>
      <c r="F1943" s="47" t="s">
        <v>1017</v>
      </c>
      <c r="G1943" s="47">
        <v>435642</v>
      </c>
      <c r="H1943" s="57">
        <v>11.6</v>
      </c>
      <c r="I1943" s="60">
        <f>IF(R1943="UP",VLOOKUP($I$1,Änderungen!$F$1:$G$4,2,FALSE),IF(OR(ISERROR(FIND("NOVOS",B1943)),ISERROR(FIND("Design ",B1943))),IF(OR(ISERROR(FIND("thanos EVO",B1943)),ISERROR(FIND("Design ",B1943))),0,96.55),19.35))</f>
        <v>0</v>
      </c>
      <c r="J1943" s="40" t="s">
        <v>1019</v>
      </c>
      <c r="K1943" s="40" t="s">
        <v>1174</v>
      </c>
      <c r="L1943" s="29">
        <f>IF(K1943&lt;&gt;"",IFERROR(VLOOKUP(K1943,Rabattwerte_eintragen!$A$3:$C$24,3,FALSE),0),0)</f>
        <v>0</v>
      </c>
      <c r="M1943" s="58">
        <f>IF(H1943&lt;&gt;"",H1943*(1-L1943)+I1943*(1-VLOOKUP("A1",Rabattwerte_eintragen!$A$3:$C$26,3,FALSE)),"")</f>
        <v>11.6</v>
      </c>
      <c r="N1943" s="40"/>
      <c r="O1943" s="39" t="str">
        <f t="shared" si="34"/>
        <v>Artikel online anzeigen</v>
      </c>
      <c r="P1943" s="44"/>
      <c r="Q1943" s="49" t="s">
        <v>4297</v>
      </c>
      <c r="R1943" s="37"/>
      <c r="S1943" s="55"/>
      <c r="T1943" s="40" t="s">
        <v>1145</v>
      </c>
      <c r="U1943" s="63" t="s">
        <v>4842</v>
      </c>
    </row>
    <row r="1944" spans="1:21" x14ac:dyDescent="0.25">
      <c r="A1944" s="1">
        <v>3483</v>
      </c>
      <c r="B1944" s="46" t="s">
        <v>953</v>
      </c>
      <c r="C1944" s="46" t="s">
        <v>2247</v>
      </c>
      <c r="D1944" s="46" t="s">
        <v>2354</v>
      </c>
      <c r="E1944" s="47" t="s">
        <v>1016</v>
      </c>
      <c r="F1944" s="47" t="s">
        <v>1017</v>
      </c>
      <c r="G1944" s="47">
        <v>102438</v>
      </c>
      <c r="H1944" s="57">
        <v>9.3500000000000014</v>
      </c>
      <c r="I1944" s="60">
        <f>IF(R1944="UP",VLOOKUP($I$1,Änderungen!$F$1:$G$4,2,FALSE),IF(OR(ISERROR(FIND("NOVOS",B1944)),ISERROR(FIND("Design ",B1944))),IF(OR(ISERROR(FIND("thanos EVO",B1944)),ISERROR(FIND("Design ",B1944))),0,96.55),19.35))</f>
        <v>0</v>
      </c>
      <c r="J1944" s="40"/>
      <c r="K1944" s="40" t="s">
        <v>1174</v>
      </c>
      <c r="L1944" s="29">
        <f>IF(K1944&lt;&gt;"",IFERROR(VLOOKUP(K1944,Rabattwerte_eintragen!$A$3:$C$24,3,FALSE),0),0)</f>
        <v>0</v>
      </c>
      <c r="M1944" s="58">
        <f>IF(H1944&lt;&gt;"",H1944*(1-L1944)+I1944*(1-VLOOKUP("A1",Rabattwerte_eintragen!$A$3:$C$26,3,FALSE)),"")</f>
        <v>9.3500000000000014</v>
      </c>
      <c r="N1944" s="40"/>
      <c r="O1944" s="39" t="str">
        <f t="shared" si="34"/>
        <v>Artikel online anzeigen</v>
      </c>
      <c r="P1944" s="44"/>
      <c r="Q1944" s="49" t="s">
        <v>4298</v>
      </c>
      <c r="R1944" s="37"/>
      <c r="S1944" s="55"/>
      <c r="T1944" s="40" t="s">
        <v>1153</v>
      </c>
      <c r="U1944" s="63" t="s">
        <v>4843</v>
      </c>
    </row>
    <row r="1945" spans="1:21" x14ac:dyDescent="0.25">
      <c r="A1945" s="1">
        <v>3435</v>
      </c>
      <c r="B1945" s="46" t="s">
        <v>954</v>
      </c>
      <c r="C1945" s="46" t="s">
        <v>2247</v>
      </c>
      <c r="D1945" s="46" t="s">
        <v>2354</v>
      </c>
      <c r="E1945" s="47" t="s">
        <v>1016</v>
      </c>
      <c r="F1945" s="47" t="s">
        <v>1017</v>
      </c>
      <c r="G1945" s="47">
        <v>3407</v>
      </c>
      <c r="H1945" s="57">
        <v>11.6</v>
      </c>
      <c r="I1945" s="60">
        <f>IF(R1945="UP",VLOOKUP($I$1,Änderungen!$F$1:$G$4,2,FALSE),IF(OR(ISERROR(FIND("NOVOS",B1945)),ISERROR(FIND("Design ",B1945))),IF(OR(ISERROR(FIND("thanos EVO",B1945)),ISERROR(FIND("Design ",B1945))),0,96.55),19.35))</f>
        <v>0</v>
      </c>
      <c r="J1945" s="40"/>
      <c r="K1945" s="40" t="s">
        <v>1174</v>
      </c>
      <c r="L1945" s="29">
        <f>IF(K1945&lt;&gt;"",IFERROR(VLOOKUP(K1945,Rabattwerte_eintragen!$A$3:$C$24,3,FALSE),0),0)</f>
        <v>0</v>
      </c>
      <c r="M1945" s="58">
        <f>IF(H1945&lt;&gt;"",H1945*(1-L1945)+I1945*(1-VLOOKUP("A1",Rabattwerte_eintragen!$A$3:$C$26,3,FALSE)),"")</f>
        <v>11.6</v>
      </c>
      <c r="N1945" s="40"/>
      <c r="O1945" s="39" t="str">
        <f t="shared" si="34"/>
        <v>Artikel online anzeigen</v>
      </c>
      <c r="P1945" s="44"/>
      <c r="Q1945" s="49" t="s">
        <v>4299</v>
      </c>
      <c r="R1945" s="37"/>
      <c r="S1945" s="55"/>
      <c r="T1945" s="40" t="s">
        <v>1153</v>
      </c>
      <c r="U1945" s="63" t="s">
        <v>4844</v>
      </c>
    </row>
    <row r="1946" spans="1:21" x14ac:dyDescent="0.25">
      <c r="A1946" s="1">
        <v>3480</v>
      </c>
      <c r="B1946" s="46" t="s">
        <v>955</v>
      </c>
      <c r="C1946" s="46" t="s">
        <v>2247</v>
      </c>
      <c r="D1946" s="46" t="s">
        <v>2354</v>
      </c>
      <c r="E1946" s="47" t="s">
        <v>1016</v>
      </c>
      <c r="F1946" s="47" t="s">
        <v>1017</v>
      </c>
      <c r="G1946" s="47">
        <v>102360</v>
      </c>
      <c r="H1946" s="57">
        <v>11.6</v>
      </c>
      <c r="I1946" s="60">
        <f>IF(R1946="UP",VLOOKUP($I$1,Änderungen!$F$1:$G$4,2,FALSE),IF(OR(ISERROR(FIND("NOVOS",B1946)),ISERROR(FIND("Design ",B1946))),IF(OR(ISERROR(FIND("thanos EVO",B1946)),ISERROR(FIND("Design ",B1946))),0,96.55),19.35))</f>
        <v>0</v>
      </c>
      <c r="J1946" s="40"/>
      <c r="K1946" s="40" t="s">
        <v>1174</v>
      </c>
      <c r="L1946" s="29">
        <f>IF(K1946&lt;&gt;"",IFERROR(VLOOKUP(K1946,Rabattwerte_eintragen!$A$3:$C$24,3,FALSE),0),0)</f>
        <v>0</v>
      </c>
      <c r="M1946" s="58">
        <f>IF(H1946&lt;&gt;"",H1946*(1-L1946)+I1946*(1-VLOOKUP("A1",Rabattwerte_eintragen!$A$3:$C$26,3,FALSE)),"")</f>
        <v>11.6</v>
      </c>
      <c r="N1946" s="40"/>
      <c r="O1946" s="39" t="str">
        <f t="shared" si="34"/>
        <v>Artikel online anzeigen</v>
      </c>
      <c r="P1946" s="44"/>
      <c r="Q1946" s="49" t="s">
        <v>4300</v>
      </c>
      <c r="R1946" s="37"/>
      <c r="S1946" s="55"/>
      <c r="T1946" s="40" t="s">
        <v>1153</v>
      </c>
      <c r="U1946" s="63" t="s">
        <v>4845</v>
      </c>
    </row>
    <row r="1947" spans="1:21" x14ac:dyDescent="0.25">
      <c r="A1947" s="1">
        <v>7366</v>
      </c>
      <c r="B1947" s="46" t="s">
        <v>956</v>
      </c>
      <c r="C1947" s="46" t="s">
        <v>2247</v>
      </c>
      <c r="D1947" s="46" t="s">
        <v>2354</v>
      </c>
      <c r="E1947" s="47" t="s">
        <v>1016</v>
      </c>
      <c r="F1947" s="47" t="s">
        <v>1017</v>
      </c>
      <c r="G1947" s="47">
        <v>103305</v>
      </c>
      <c r="H1947" s="57">
        <v>41</v>
      </c>
      <c r="I1947" s="60">
        <f>IF(R1947="UP",VLOOKUP($I$1,Änderungen!$F$1:$G$4,2,FALSE),IF(OR(ISERROR(FIND("NOVOS",B1947)),ISERROR(FIND("Design ",B1947))),IF(OR(ISERROR(FIND("thanos EVO",B1947)),ISERROR(FIND("Design ",B1947))),0,96.55),19.35))</f>
        <v>0</v>
      </c>
      <c r="J1947" s="40"/>
      <c r="K1947" s="40" t="s">
        <v>1174</v>
      </c>
      <c r="L1947" s="29">
        <f>IF(K1947&lt;&gt;"",IFERROR(VLOOKUP(K1947,Rabattwerte_eintragen!$A$3:$C$24,3,FALSE),0),0)</f>
        <v>0</v>
      </c>
      <c r="M1947" s="58">
        <f>IF(H1947&lt;&gt;"",H1947*(1-L1947)+I1947*(1-VLOOKUP("A1",Rabattwerte_eintragen!$A$3:$C$26,3,FALSE)),"")</f>
        <v>41</v>
      </c>
      <c r="N1947" s="40"/>
      <c r="O1947" s="39" t="str">
        <f t="shared" si="34"/>
        <v>Artikel online anzeigen</v>
      </c>
      <c r="P1947" s="44"/>
      <c r="Q1947" s="49" t="s">
        <v>4301</v>
      </c>
      <c r="R1947" s="37"/>
      <c r="S1947" s="55"/>
      <c r="T1947" s="40" t="s">
        <v>1152</v>
      </c>
      <c r="U1947" s="63" t="s">
        <v>4846</v>
      </c>
    </row>
    <row r="1948" spans="1:21" x14ac:dyDescent="0.25">
      <c r="A1948" s="1">
        <v>4773</v>
      </c>
      <c r="B1948" s="46" t="s">
        <v>1000</v>
      </c>
      <c r="C1948" s="46" t="s">
        <v>2247</v>
      </c>
      <c r="D1948" s="46" t="s">
        <v>2355</v>
      </c>
      <c r="E1948" s="47" t="s">
        <v>1016</v>
      </c>
      <c r="F1948" s="47" t="s">
        <v>1017</v>
      </c>
      <c r="G1948" s="47">
        <v>265138</v>
      </c>
      <c r="H1948" s="57">
        <v>7.45</v>
      </c>
      <c r="I1948" s="60">
        <f>IF(R1948="UP",VLOOKUP($I$1,Änderungen!$F$1:$G$4,2,FALSE),IF(OR(ISERROR(FIND("NOVOS",B1948)),ISERROR(FIND("Design ",B1948))),IF(OR(ISERROR(FIND("thanos EVO",B1948)),ISERROR(FIND("Design ",B1948))),0,96.55),19.35))</f>
        <v>0</v>
      </c>
      <c r="J1948" s="40"/>
      <c r="K1948" s="40" t="s">
        <v>1174</v>
      </c>
      <c r="L1948" s="29">
        <f>IF(K1948&lt;&gt;"",IFERROR(VLOOKUP(K1948,Rabattwerte_eintragen!$A$3:$C$24,3,FALSE),0),0)</f>
        <v>0</v>
      </c>
      <c r="M1948" s="58">
        <f>IF(H1948&lt;&gt;"",H1948*(1-L1948)+I1948*(1-VLOOKUP("A1",Rabattwerte_eintragen!$A$3:$C$26,3,FALSE)),"")</f>
        <v>7.45</v>
      </c>
      <c r="N1948" s="40"/>
      <c r="O1948" s="39" t="str">
        <f t="shared" si="34"/>
        <v>Artikel online anzeigen</v>
      </c>
      <c r="P1948" s="44"/>
      <c r="Q1948" s="49" t="s">
        <v>4302</v>
      </c>
      <c r="R1948" s="37"/>
      <c r="S1948" s="55"/>
      <c r="T1948" s="40" t="s">
        <v>1151</v>
      </c>
      <c r="U1948" s="63" t="s">
        <v>1018</v>
      </c>
    </row>
    <row r="1949" spans="1:21" x14ac:dyDescent="0.25">
      <c r="A1949" s="1">
        <v>4778</v>
      </c>
      <c r="B1949" s="46" t="s">
        <v>1001</v>
      </c>
      <c r="C1949" s="46" t="s">
        <v>2247</v>
      </c>
      <c r="D1949" s="46" t="s">
        <v>2355</v>
      </c>
      <c r="E1949" s="47" t="s">
        <v>1016</v>
      </c>
      <c r="F1949" s="47" t="s">
        <v>1017</v>
      </c>
      <c r="G1949" s="47">
        <v>302531</v>
      </c>
      <c r="H1949" s="57">
        <v>8.75</v>
      </c>
      <c r="I1949" s="60">
        <f>IF(R1949="UP",VLOOKUP($I$1,Änderungen!$F$1:$G$4,2,FALSE),IF(OR(ISERROR(FIND("NOVOS",B1949)),ISERROR(FIND("Design ",B1949))),IF(OR(ISERROR(FIND("thanos EVO",B1949)),ISERROR(FIND("Design ",B1949))),0,96.55),19.35))</f>
        <v>0</v>
      </c>
      <c r="J1949" s="40"/>
      <c r="K1949" s="40" t="s">
        <v>1174</v>
      </c>
      <c r="L1949" s="29">
        <f>IF(K1949&lt;&gt;"",IFERROR(VLOOKUP(K1949,Rabattwerte_eintragen!$A$3:$C$24,3,FALSE),0),0)</f>
        <v>0</v>
      </c>
      <c r="M1949" s="58">
        <f>IF(H1949&lt;&gt;"",H1949*(1-L1949)+I1949*(1-VLOOKUP("A1",Rabattwerte_eintragen!$A$3:$C$26,3,FALSE)),"")</f>
        <v>8.75</v>
      </c>
      <c r="N1949" s="40"/>
      <c r="O1949" s="39" t="str">
        <f t="shared" si="34"/>
        <v>Artikel online anzeigen</v>
      </c>
      <c r="P1949" s="44"/>
      <c r="Q1949" s="49" t="s">
        <v>4303</v>
      </c>
      <c r="R1949" s="37"/>
      <c r="S1949" s="55"/>
      <c r="T1949" s="40" t="s">
        <v>1151</v>
      </c>
      <c r="U1949" s="63" t="s">
        <v>1018</v>
      </c>
    </row>
    <row r="1950" spans="1:21" x14ac:dyDescent="0.25">
      <c r="A1950" s="1">
        <v>4771</v>
      </c>
      <c r="B1950" s="46" t="s">
        <v>1002</v>
      </c>
      <c r="C1950" s="46" t="s">
        <v>2247</v>
      </c>
      <c r="D1950" s="46" t="s">
        <v>2355</v>
      </c>
      <c r="E1950" s="47" t="s">
        <v>1016</v>
      </c>
      <c r="F1950" s="47" t="s">
        <v>1017</v>
      </c>
      <c r="G1950" s="47">
        <v>668323</v>
      </c>
      <c r="H1950" s="57">
        <v>54.349999999999994</v>
      </c>
      <c r="I1950" s="60">
        <f>IF(R1950="UP",VLOOKUP($I$1,Änderungen!$F$1:$G$4,2,FALSE),IF(OR(ISERROR(FIND("NOVOS",B1950)),ISERROR(FIND("Design ",B1950))),IF(OR(ISERROR(FIND("thanos EVO",B1950)),ISERROR(FIND("Design ",B1950))),0,96.55),19.35))</f>
        <v>0</v>
      </c>
      <c r="J1950" s="40"/>
      <c r="K1950" s="40" t="s">
        <v>1174</v>
      </c>
      <c r="L1950" s="29">
        <f>IF(K1950&lt;&gt;"",IFERROR(VLOOKUP(K1950,Rabattwerte_eintragen!$A$3:$C$24,3,FALSE),0),0)</f>
        <v>0</v>
      </c>
      <c r="M1950" s="58">
        <f>IF(H1950&lt;&gt;"",H1950*(1-L1950)+I1950*(1-VLOOKUP("A1",Rabattwerte_eintragen!$A$3:$C$26,3,FALSE)),"")</f>
        <v>54.349999999999994</v>
      </c>
      <c r="N1950" s="40"/>
      <c r="O1950" s="39"/>
      <c r="P1950" s="44"/>
      <c r="Q1950" s="49" t="s">
        <v>4304</v>
      </c>
      <c r="R1950" s="37"/>
      <c r="S1950" s="55"/>
      <c r="T1950" s="40" t="s">
        <v>1151</v>
      </c>
      <c r="U1950" s="63" t="s">
        <v>1018</v>
      </c>
    </row>
    <row r="1951" spans="1:21" x14ac:dyDescent="0.25">
      <c r="A1951" s="1">
        <v>13688</v>
      </c>
      <c r="B1951" s="46" t="s">
        <v>2089</v>
      </c>
      <c r="C1951" s="46" t="s">
        <v>2247</v>
      </c>
      <c r="D1951" s="46" t="s">
        <v>2355</v>
      </c>
      <c r="E1951" s="47" t="s">
        <v>1016</v>
      </c>
      <c r="F1951" s="47" t="s">
        <v>1017</v>
      </c>
      <c r="G1951" s="47">
        <v>841368</v>
      </c>
      <c r="H1951" s="57">
        <v>287.5</v>
      </c>
      <c r="I1951" s="60">
        <f>IF(R1951="UP",VLOOKUP($I$1,Änderungen!$F$1:$G$4,2,FALSE),IF(OR(ISERROR(FIND("NOVOS",B1951)),ISERROR(FIND("Design ",B1951))),IF(OR(ISERROR(FIND("thanos EVO",B1951)),ISERROR(FIND("Design ",B1951))),0,96.55),19.35))</f>
        <v>0</v>
      </c>
      <c r="J1951" s="40"/>
      <c r="K1951" s="40" t="s">
        <v>1174</v>
      </c>
      <c r="L1951" s="29">
        <f>IF(K1951&lt;&gt;"",IFERROR(VLOOKUP(K1951,Rabattwerte_eintragen!$A$3:$C$24,3,FALSE),0),0)</f>
        <v>0</v>
      </c>
      <c r="M1951" s="58">
        <f>IF(H1951&lt;&gt;"",H1951*(1-L1951)+I1951*(1-VLOOKUP("A1",Rabattwerte_eintragen!$A$3:$C$26,3,FALSE)),"")</f>
        <v>287.5</v>
      </c>
      <c r="N1951" s="40"/>
      <c r="O1951" s="39" t="str">
        <f t="shared" si="34"/>
        <v>Artikel online anzeigen</v>
      </c>
      <c r="P1951" s="44"/>
      <c r="Q1951" s="49" t="s">
        <v>4305</v>
      </c>
      <c r="R1951" s="37"/>
      <c r="S1951" s="55"/>
      <c r="T1951" s="40" t="s">
        <v>1151</v>
      </c>
      <c r="U1951" s="63" t="s">
        <v>1018</v>
      </c>
    </row>
    <row r="1952" spans="1:21" x14ac:dyDescent="0.25">
      <c r="A1952" s="1">
        <v>13786</v>
      </c>
      <c r="B1952" s="46" t="s">
        <v>2090</v>
      </c>
      <c r="C1952" s="46" t="s">
        <v>2247</v>
      </c>
      <c r="D1952" s="46" t="s">
        <v>2356</v>
      </c>
      <c r="E1952" s="47" t="s">
        <v>1016</v>
      </c>
      <c r="F1952" s="47" t="s">
        <v>1017</v>
      </c>
      <c r="G1952" s="47">
        <v>809047</v>
      </c>
      <c r="H1952" s="57">
        <v>26</v>
      </c>
      <c r="I1952" s="60">
        <f>IF(R1952="UP",VLOOKUP($I$1,Änderungen!$F$1:$G$4,2,FALSE),IF(OR(ISERROR(FIND("NOVOS",B1952)),ISERROR(FIND("Design ",B1952))),IF(OR(ISERROR(FIND("thanos EVO",B1952)),ISERROR(FIND("Design ",B1952))),0,96.55),19.35))</f>
        <v>0</v>
      </c>
      <c r="J1952" s="40"/>
      <c r="K1952" s="40" t="s">
        <v>1174</v>
      </c>
      <c r="L1952" s="29">
        <f>IF(K1952&lt;&gt;"",IFERROR(VLOOKUP(K1952,Rabattwerte_eintragen!$A$3:$C$24,3,FALSE),0),0)</f>
        <v>0</v>
      </c>
      <c r="M1952" s="58">
        <f>IF(H1952&lt;&gt;"",H1952*(1-L1952)+I1952*(1-VLOOKUP("A1",Rabattwerte_eintragen!$A$3:$C$26,3,FALSE)),"")</f>
        <v>26</v>
      </c>
      <c r="N1952" s="40"/>
      <c r="O1952" s="39" t="str">
        <f t="shared" si="34"/>
        <v>Artikel online anzeigen</v>
      </c>
      <c r="P1952" s="44"/>
      <c r="Q1952" s="49" t="s">
        <v>4306</v>
      </c>
      <c r="R1952" s="37"/>
      <c r="S1952" s="55"/>
      <c r="T1952" s="40" t="s">
        <v>1149</v>
      </c>
      <c r="U1952" s="63" t="s">
        <v>1018</v>
      </c>
    </row>
    <row r="1953" spans="1:21" x14ac:dyDescent="0.25">
      <c r="A1953" s="1">
        <v>13672</v>
      </c>
      <c r="B1953" s="46" t="s">
        <v>2091</v>
      </c>
      <c r="C1953" s="46" t="s">
        <v>2247</v>
      </c>
      <c r="D1953" s="46" t="s">
        <v>2356</v>
      </c>
      <c r="E1953" s="47" t="s">
        <v>1016</v>
      </c>
      <c r="F1953" s="47" t="s">
        <v>1017</v>
      </c>
      <c r="G1953" s="47">
        <v>668309</v>
      </c>
      <c r="H1953" s="57">
        <v>31.8</v>
      </c>
      <c r="I1953" s="60">
        <f>IF(R1953="UP",VLOOKUP($I$1,Änderungen!$F$1:$G$4,2,FALSE),IF(OR(ISERROR(FIND("NOVOS",B1953)),ISERROR(FIND("Design ",B1953))),IF(OR(ISERROR(FIND("thanos EVO",B1953)),ISERROR(FIND("Design ",B1953))),0,96.55),19.35))</f>
        <v>0</v>
      </c>
      <c r="J1953" s="40"/>
      <c r="K1953" s="40" t="s">
        <v>1174</v>
      </c>
      <c r="L1953" s="29">
        <f>IF(K1953&lt;&gt;"",IFERROR(VLOOKUP(K1953,Rabattwerte_eintragen!$A$3:$C$24,3,FALSE),0),0)</f>
        <v>0</v>
      </c>
      <c r="M1953" s="58">
        <f>IF(H1953&lt;&gt;"",H1953*(1-L1953)+I1953*(1-VLOOKUP("A1",Rabattwerte_eintragen!$A$3:$C$26,3,FALSE)),"")</f>
        <v>31.8</v>
      </c>
      <c r="N1953" s="40"/>
      <c r="O1953" s="39" t="str">
        <f t="shared" si="34"/>
        <v>Artikel online anzeigen</v>
      </c>
      <c r="P1953" s="44"/>
      <c r="Q1953" s="49" t="s">
        <v>4307</v>
      </c>
      <c r="R1953" s="37"/>
      <c r="S1953" s="55"/>
      <c r="T1953" s="40" t="s">
        <v>1151</v>
      </c>
      <c r="U1953" s="63" t="s">
        <v>1018</v>
      </c>
    </row>
    <row r="1954" spans="1:21" x14ac:dyDescent="0.25">
      <c r="A1954" s="1">
        <v>13673</v>
      </c>
      <c r="B1954" s="46" t="s">
        <v>2092</v>
      </c>
      <c r="C1954" s="46" t="s">
        <v>2247</v>
      </c>
      <c r="D1954" s="46" t="s">
        <v>2356</v>
      </c>
      <c r="E1954" s="47" t="s">
        <v>1016</v>
      </c>
      <c r="F1954" s="47" t="s">
        <v>1017</v>
      </c>
      <c r="G1954" s="47">
        <v>840590</v>
      </c>
      <c r="H1954" s="57">
        <v>43.05</v>
      </c>
      <c r="I1954" s="60">
        <f>IF(R1954="UP",VLOOKUP($I$1,Änderungen!$F$1:$G$4,2,FALSE),IF(OR(ISERROR(FIND("NOVOS",B1954)),ISERROR(FIND("Design ",B1954))),IF(OR(ISERROR(FIND("thanos EVO",B1954)),ISERROR(FIND("Design ",B1954))),0,96.55),19.35))</f>
        <v>0</v>
      </c>
      <c r="J1954" s="40"/>
      <c r="K1954" s="40" t="s">
        <v>1174</v>
      </c>
      <c r="L1954" s="29">
        <f>IF(K1954&lt;&gt;"",IFERROR(VLOOKUP(K1954,Rabattwerte_eintragen!$A$3:$C$24,3,FALSE),0),0)</f>
        <v>0</v>
      </c>
      <c r="M1954" s="58">
        <f>IF(H1954&lt;&gt;"",H1954*(1-L1954)+I1954*(1-VLOOKUP("A1",Rabattwerte_eintragen!$A$3:$C$26,3,FALSE)),"")</f>
        <v>43.05</v>
      </c>
      <c r="N1954" s="40"/>
      <c r="O1954" s="39" t="str">
        <f t="shared" si="34"/>
        <v>Artikel online anzeigen</v>
      </c>
      <c r="P1954" s="44"/>
      <c r="Q1954" s="49" t="s">
        <v>4308</v>
      </c>
      <c r="R1954" s="37"/>
      <c r="S1954" s="55"/>
      <c r="T1954" s="40" t="s">
        <v>1151</v>
      </c>
      <c r="U1954" s="63" t="s">
        <v>1018</v>
      </c>
    </row>
    <row r="1955" spans="1:21" x14ac:dyDescent="0.25">
      <c r="A1955" s="1">
        <v>13668</v>
      </c>
      <c r="B1955" s="46" t="s">
        <v>2093</v>
      </c>
      <c r="C1955" s="46" t="s">
        <v>2247</v>
      </c>
      <c r="D1955" s="46" t="s">
        <v>2356</v>
      </c>
      <c r="E1955" s="47" t="s">
        <v>1016</v>
      </c>
      <c r="F1955" s="47" t="s">
        <v>1017</v>
      </c>
      <c r="G1955" s="47">
        <v>840606</v>
      </c>
      <c r="H1955" s="57">
        <v>29.55</v>
      </c>
      <c r="I1955" s="60">
        <f>IF(R1955="UP",VLOOKUP($I$1,Änderungen!$F$1:$G$4,2,FALSE),IF(OR(ISERROR(FIND("NOVOS",B1955)),ISERROR(FIND("Design ",B1955))),IF(OR(ISERROR(FIND("thanos EVO",B1955)),ISERROR(FIND("Design ",B1955))),0,96.55),19.35))</f>
        <v>0</v>
      </c>
      <c r="J1955" s="40"/>
      <c r="K1955" s="40" t="s">
        <v>1174</v>
      </c>
      <c r="L1955" s="29">
        <f>IF(K1955&lt;&gt;"",IFERROR(VLOOKUP(K1955,Rabattwerte_eintragen!$A$3:$C$24,3,FALSE),0),0)</f>
        <v>0</v>
      </c>
      <c r="M1955" s="58">
        <f>IF(H1955&lt;&gt;"",H1955*(1-L1955)+I1955*(1-VLOOKUP("A1",Rabattwerte_eintragen!$A$3:$C$26,3,FALSE)),"")</f>
        <v>29.55</v>
      </c>
      <c r="N1955" s="40"/>
      <c r="O1955" s="39" t="str">
        <f t="shared" si="34"/>
        <v>Artikel online anzeigen</v>
      </c>
      <c r="P1955" s="44"/>
      <c r="Q1955" s="49" t="s">
        <v>4309</v>
      </c>
      <c r="R1955" s="37"/>
      <c r="S1955" s="55"/>
      <c r="T1955" s="40" t="s">
        <v>1151</v>
      </c>
      <c r="U1955" s="63" t="s">
        <v>1018</v>
      </c>
    </row>
    <row r="1956" spans="1:21" x14ac:dyDescent="0.25">
      <c r="A1956" s="1">
        <v>13669</v>
      </c>
      <c r="B1956" s="46" t="s">
        <v>2094</v>
      </c>
      <c r="C1956" s="46" t="s">
        <v>2247</v>
      </c>
      <c r="D1956" s="46" t="s">
        <v>2356</v>
      </c>
      <c r="E1956" s="47" t="s">
        <v>1016</v>
      </c>
      <c r="F1956" s="47" t="s">
        <v>1017</v>
      </c>
      <c r="G1956" s="47">
        <v>840613</v>
      </c>
      <c r="H1956" s="57">
        <v>40.700000000000003</v>
      </c>
      <c r="I1956" s="60">
        <f>IF(R1956="UP",VLOOKUP($I$1,Änderungen!$F$1:$G$4,2,FALSE),IF(OR(ISERROR(FIND("NOVOS",B1956)),ISERROR(FIND("Design ",B1956))),IF(OR(ISERROR(FIND("thanos EVO",B1956)),ISERROR(FIND("Design ",B1956))),0,96.55),19.35))</f>
        <v>0</v>
      </c>
      <c r="J1956" s="40"/>
      <c r="K1956" s="40" t="s">
        <v>1174</v>
      </c>
      <c r="L1956" s="29">
        <f>IF(K1956&lt;&gt;"",IFERROR(VLOOKUP(K1956,Rabattwerte_eintragen!$A$3:$C$24,3,FALSE),0),0)</f>
        <v>0</v>
      </c>
      <c r="M1956" s="58">
        <f>IF(H1956&lt;&gt;"",H1956*(1-L1956)+I1956*(1-VLOOKUP("A1",Rabattwerte_eintragen!$A$3:$C$26,3,FALSE)),"")</f>
        <v>40.700000000000003</v>
      </c>
      <c r="N1956" s="40"/>
      <c r="O1956" s="39" t="str">
        <f t="shared" si="34"/>
        <v>Artikel online anzeigen</v>
      </c>
      <c r="P1956" s="44"/>
      <c r="Q1956" s="49" t="s">
        <v>4310</v>
      </c>
      <c r="R1956" s="37"/>
      <c r="S1956" s="55"/>
      <c r="T1956" s="40" t="s">
        <v>1151</v>
      </c>
      <c r="U1956" s="63" t="s">
        <v>1018</v>
      </c>
    </row>
    <row r="1957" spans="1:21" x14ac:dyDescent="0.25">
      <c r="A1957" s="1">
        <v>13670</v>
      </c>
      <c r="B1957" s="46" t="s">
        <v>2095</v>
      </c>
      <c r="C1957" s="46" t="s">
        <v>2247</v>
      </c>
      <c r="D1957" s="46" t="s">
        <v>2356</v>
      </c>
      <c r="E1957" s="47" t="s">
        <v>1016</v>
      </c>
      <c r="F1957" s="47" t="s">
        <v>1017</v>
      </c>
      <c r="G1957" s="47">
        <v>840620</v>
      </c>
      <c r="H1957" s="57">
        <v>59.25</v>
      </c>
      <c r="I1957" s="60">
        <f>IF(R1957="UP",VLOOKUP($I$1,Änderungen!$F$1:$G$4,2,FALSE),IF(OR(ISERROR(FIND("NOVOS",B1957)),ISERROR(FIND("Design ",B1957))),IF(OR(ISERROR(FIND("thanos EVO",B1957)),ISERROR(FIND("Design ",B1957))),0,96.55),19.35))</f>
        <v>0</v>
      </c>
      <c r="J1957" s="40"/>
      <c r="K1957" s="40" t="s">
        <v>1174</v>
      </c>
      <c r="L1957" s="29">
        <f>IF(K1957&lt;&gt;"",IFERROR(VLOOKUP(K1957,Rabattwerte_eintragen!$A$3:$C$24,3,FALSE),0),0)</f>
        <v>0</v>
      </c>
      <c r="M1957" s="58">
        <f>IF(H1957&lt;&gt;"",H1957*(1-L1957)+I1957*(1-VLOOKUP("A1",Rabattwerte_eintragen!$A$3:$C$26,3,FALSE)),"")</f>
        <v>59.25</v>
      </c>
      <c r="N1957" s="40"/>
      <c r="O1957" s="39" t="str">
        <f t="shared" si="34"/>
        <v>Artikel online anzeigen</v>
      </c>
      <c r="P1957" s="44"/>
      <c r="Q1957" s="49" t="s">
        <v>4311</v>
      </c>
      <c r="R1957" s="37"/>
      <c r="S1957" s="55"/>
      <c r="T1957" s="40" t="s">
        <v>1151</v>
      </c>
      <c r="U1957" s="63" t="s">
        <v>1018</v>
      </c>
    </row>
    <row r="1958" spans="1:21" x14ac:dyDescent="0.25">
      <c r="A1958" s="1">
        <v>3502</v>
      </c>
      <c r="B1958" s="46" t="s">
        <v>980</v>
      </c>
      <c r="C1958" s="46" t="s">
        <v>2247</v>
      </c>
      <c r="D1958" s="46" t="s">
        <v>2356</v>
      </c>
      <c r="E1958" s="47" t="s">
        <v>1016</v>
      </c>
      <c r="F1958" s="47" t="s">
        <v>1017</v>
      </c>
      <c r="G1958" s="47">
        <v>628785</v>
      </c>
      <c r="H1958" s="57">
        <v>10.25</v>
      </c>
      <c r="I1958" s="60">
        <f>IF(R1958="UP",VLOOKUP($I$1,Änderungen!$F$1:$G$4,2,FALSE),IF(OR(ISERROR(FIND("NOVOS",B1958)),ISERROR(FIND("Design ",B1958))),IF(OR(ISERROR(FIND("thanos EVO",B1958)),ISERROR(FIND("Design ",B1958))),0,96.55),19.35))</f>
        <v>0</v>
      </c>
      <c r="J1958" s="40"/>
      <c r="K1958" s="40" t="s">
        <v>1174</v>
      </c>
      <c r="L1958" s="29">
        <f>IF(K1958&lt;&gt;"",IFERROR(VLOOKUP(K1958,Rabattwerte_eintragen!$A$3:$C$24,3,FALSE),0),0)</f>
        <v>0</v>
      </c>
      <c r="M1958" s="58">
        <f>IF(H1958&lt;&gt;"",H1958*(1-L1958)+I1958*(1-VLOOKUP("A1",Rabattwerte_eintragen!$A$3:$C$26,3,FALSE)),"")</f>
        <v>10.25</v>
      </c>
      <c r="N1958" s="40"/>
      <c r="O1958" s="39" t="str">
        <f t="shared" si="34"/>
        <v>Artikel online anzeigen</v>
      </c>
      <c r="P1958" s="44"/>
      <c r="Q1958" s="49" t="s">
        <v>4312</v>
      </c>
      <c r="R1958" s="37"/>
      <c r="S1958" s="55"/>
      <c r="T1958" s="40" t="s">
        <v>1153</v>
      </c>
      <c r="U1958" s="63" t="s">
        <v>1018</v>
      </c>
    </row>
    <row r="1959" spans="1:21" x14ac:dyDescent="0.25">
      <c r="A1959" s="1">
        <v>3506</v>
      </c>
      <c r="B1959" s="46" t="s">
        <v>981</v>
      </c>
      <c r="C1959" s="46" t="s">
        <v>2247</v>
      </c>
      <c r="D1959" s="46" t="s">
        <v>2356</v>
      </c>
      <c r="E1959" s="47" t="s">
        <v>1016</v>
      </c>
      <c r="F1959" s="47" t="s">
        <v>1017</v>
      </c>
      <c r="G1959" s="47">
        <v>708852</v>
      </c>
      <c r="H1959" s="57">
        <v>13.049999999999999</v>
      </c>
      <c r="I1959" s="60">
        <f>IF(R1959="UP",VLOOKUP($I$1,Änderungen!$F$1:$G$4,2,FALSE),IF(OR(ISERROR(FIND("NOVOS",B1959)),ISERROR(FIND("Design ",B1959))),IF(OR(ISERROR(FIND("thanos EVO",B1959)),ISERROR(FIND("Design ",B1959))),0,96.55),19.35))</f>
        <v>0</v>
      </c>
      <c r="J1959" s="40"/>
      <c r="K1959" s="40" t="s">
        <v>1174</v>
      </c>
      <c r="L1959" s="29">
        <f>IF(K1959&lt;&gt;"",IFERROR(VLOOKUP(K1959,Rabattwerte_eintragen!$A$3:$C$24,3,FALSE),0),0)</f>
        <v>0</v>
      </c>
      <c r="M1959" s="58">
        <f>IF(H1959&lt;&gt;"",H1959*(1-L1959)+I1959*(1-VLOOKUP("A1",Rabattwerte_eintragen!$A$3:$C$26,3,FALSE)),"")</f>
        <v>13.049999999999999</v>
      </c>
      <c r="N1959" s="40"/>
      <c r="O1959" s="39" t="str">
        <f t="shared" si="34"/>
        <v>Artikel online anzeigen</v>
      </c>
      <c r="P1959" s="44"/>
      <c r="Q1959" s="49" t="s">
        <v>4313</v>
      </c>
      <c r="R1959" s="37"/>
      <c r="S1959" s="55"/>
      <c r="T1959" s="40" t="s">
        <v>1153</v>
      </c>
      <c r="U1959" s="63" t="s">
        <v>1018</v>
      </c>
    </row>
    <row r="1960" spans="1:21" x14ac:dyDescent="0.25">
      <c r="A1960" s="1">
        <v>10519</v>
      </c>
      <c r="B1960" s="46" t="s">
        <v>1065</v>
      </c>
      <c r="C1960" s="46" t="s">
        <v>2247</v>
      </c>
      <c r="D1960" s="46" t="s">
        <v>2356</v>
      </c>
      <c r="E1960" s="47" t="s">
        <v>1016</v>
      </c>
      <c r="F1960" s="47" t="s">
        <v>1017</v>
      </c>
      <c r="G1960" s="47">
        <v>794886</v>
      </c>
      <c r="H1960" s="57">
        <v>18.850000000000001</v>
      </c>
      <c r="I1960" s="60">
        <f>IF(R1960="UP",VLOOKUP($I$1,Änderungen!$F$1:$G$4,2,FALSE),IF(OR(ISERROR(FIND("NOVOS",B1960)),ISERROR(FIND("Design ",B1960))),IF(OR(ISERROR(FIND("thanos EVO",B1960)),ISERROR(FIND("Design ",B1960))),0,96.55),19.35))</f>
        <v>0</v>
      </c>
      <c r="J1960" s="40"/>
      <c r="K1960" s="40" t="s">
        <v>1174</v>
      </c>
      <c r="L1960" s="29">
        <f>IF(K1960&lt;&gt;"",IFERROR(VLOOKUP(K1960,Rabattwerte_eintragen!$A$3:$C$24,3,FALSE),0),0)</f>
        <v>0</v>
      </c>
      <c r="M1960" s="58">
        <f>IF(H1960&lt;&gt;"",H1960*(1-L1960)+I1960*(1-VLOOKUP("A1",Rabattwerte_eintragen!$A$3:$C$26,3,FALSE)),"")</f>
        <v>18.850000000000001</v>
      </c>
      <c r="N1960" s="40"/>
      <c r="O1960" s="39" t="str">
        <f t="shared" si="34"/>
        <v>Artikel online anzeigen</v>
      </c>
      <c r="P1960" s="44"/>
      <c r="Q1960" s="49" t="s">
        <v>4314</v>
      </c>
      <c r="R1960" s="37"/>
      <c r="S1960" s="55"/>
      <c r="T1960" s="40" t="s">
        <v>1153</v>
      </c>
      <c r="U1960" s="63" t="s">
        <v>1018</v>
      </c>
    </row>
    <row r="1961" spans="1:21" x14ac:dyDescent="0.25">
      <c r="A1961" s="1">
        <v>3507</v>
      </c>
      <c r="B1961" s="46" t="s">
        <v>982</v>
      </c>
      <c r="C1961" s="46" t="s">
        <v>2247</v>
      </c>
      <c r="D1961" s="46" t="s">
        <v>2356</v>
      </c>
      <c r="E1961" s="47" t="s">
        <v>1016</v>
      </c>
      <c r="F1961" s="47" t="s">
        <v>1017</v>
      </c>
      <c r="G1961" s="47">
        <v>708869</v>
      </c>
      <c r="H1961" s="57">
        <v>24.2</v>
      </c>
      <c r="I1961" s="60">
        <f>IF(R1961="UP",VLOOKUP($I$1,Änderungen!$F$1:$G$4,2,FALSE),IF(OR(ISERROR(FIND("NOVOS",B1961)),ISERROR(FIND("Design ",B1961))),IF(OR(ISERROR(FIND("thanos EVO",B1961)),ISERROR(FIND("Design ",B1961))),0,96.55),19.35))</f>
        <v>0</v>
      </c>
      <c r="J1961" s="40"/>
      <c r="K1961" s="40" t="s">
        <v>1174</v>
      </c>
      <c r="L1961" s="29">
        <f>IF(K1961&lt;&gt;"",IFERROR(VLOOKUP(K1961,Rabattwerte_eintragen!$A$3:$C$24,3,FALSE),0),0)</f>
        <v>0</v>
      </c>
      <c r="M1961" s="58">
        <f>IF(H1961&lt;&gt;"",H1961*(1-L1961)+I1961*(1-VLOOKUP("A1",Rabattwerte_eintragen!$A$3:$C$26,3,FALSE)),"")</f>
        <v>24.2</v>
      </c>
      <c r="N1961" s="40"/>
      <c r="O1961" s="39" t="str">
        <f t="shared" si="34"/>
        <v>Artikel online anzeigen</v>
      </c>
      <c r="P1961" s="44"/>
      <c r="Q1961" s="49" t="s">
        <v>4315</v>
      </c>
      <c r="R1961" s="37"/>
      <c r="S1961" s="55"/>
      <c r="T1961" s="40" t="s">
        <v>1153</v>
      </c>
      <c r="U1961" s="63" t="s">
        <v>1018</v>
      </c>
    </row>
    <row r="1962" spans="1:21" x14ac:dyDescent="0.25">
      <c r="A1962" s="1">
        <v>8333</v>
      </c>
      <c r="B1962" s="46" t="s">
        <v>985</v>
      </c>
      <c r="C1962" s="46" t="s">
        <v>2247</v>
      </c>
      <c r="D1962" s="46" t="s">
        <v>2356</v>
      </c>
      <c r="E1962" s="47" t="s">
        <v>1016</v>
      </c>
      <c r="F1962" s="47" t="s">
        <v>1017</v>
      </c>
      <c r="G1962" s="47">
        <v>257206</v>
      </c>
      <c r="H1962" s="57">
        <v>100.55</v>
      </c>
      <c r="I1962" s="60">
        <f>IF(R1962="UP",VLOOKUP($I$1,Änderungen!$F$1:$G$4,2,FALSE),IF(OR(ISERROR(FIND("NOVOS",B1962)),ISERROR(FIND("Design ",B1962))),IF(OR(ISERROR(FIND("thanos EVO",B1962)),ISERROR(FIND("Design ",B1962))),0,96.55),19.35))</f>
        <v>0</v>
      </c>
      <c r="J1962" s="40"/>
      <c r="K1962" s="40" t="s">
        <v>1174</v>
      </c>
      <c r="L1962" s="29">
        <f>IF(K1962&lt;&gt;"",IFERROR(VLOOKUP(K1962,Rabattwerte_eintragen!$A$3:$C$24,3,FALSE),0),0)</f>
        <v>0</v>
      </c>
      <c r="M1962" s="58">
        <f>IF(H1962&lt;&gt;"",H1962*(1-L1962)+I1962*(1-VLOOKUP("A1",Rabattwerte_eintragen!$A$3:$C$26,3,FALSE)),"")</f>
        <v>100.55</v>
      </c>
      <c r="N1962" s="40"/>
      <c r="O1962" s="39" t="str">
        <f t="shared" si="34"/>
        <v>Artikel online anzeigen</v>
      </c>
      <c r="P1962" s="44"/>
      <c r="Q1962" s="49" t="s">
        <v>4316</v>
      </c>
      <c r="R1962" s="37"/>
      <c r="S1962" s="55"/>
      <c r="T1962" s="40" t="s">
        <v>1153</v>
      </c>
      <c r="U1962" s="63" t="s">
        <v>1018</v>
      </c>
    </row>
    <row r="1963" spans="1:21" x14ac:dyDescent="0.25">
      <c r="A1963" s="1">
        <v>8336</v>
      </c>
      <c r="B1963" s="46" t="s">
        <v>986</v>
      </c>
      <c r="C1963" s="46" t="s">
        <v>2247</v>
      </c>
      <c r="D1963" s="46" t="s">
        <v>2356</v>
      </c>
      <c r="E1963" s="47" t="s">
        <v>1016</v>
      </c>
      <c r="F1963" s="47" t="s">
        <v>1017</v>
      </c>
      <c r="G1963" s="47">
        <v>257213</v>
      </c>
      <c r="H1963" s="57">
        <v>122.35</v>
      </c>
      <c r="I1963" s="60">
        <f>IF(R1963="UP",VLOOKUP($I$1,Änderungen!$F$1:$G$4,2,FALSE),IF(OR(ISERROR(FIND("NOVOS",B1963)),ISERROR(FIND("Design ",B1963))),IF(OR(ISERROR(FIND("thanos EVO",B1963)),ISERROR(FIND("Design ",B1963))),0,96.55),19.35))</f>
        <v>0</v>
      </c>
      <c r="J1963" s="40"/>
      <c r="K1963" s="40" t="s">
        <v>1174</v>
      </c>
      <c r="L1963" s="29">
        <f>IF(K1963&lt;&gt;"",IFERROR(VLOOKUP(K1963,Rabattwerte_eintragen!$A$3:$C$24,3,FALSE),0),0)</f>
        <v>0</v>
      </c>
      <c r="M1963" s="58">
        <f>IF(H1963&lt;&gt;"",H1963*(1-L1963)+I1963*(1-VLOOKUP("A1",Rabattwerte_eintragen!$A$3:$C$26,3,FALSE)),"")</f>
        <v>122.35</v>
      </c>
      <c r="N1963" s="40"/>
      <c r="O1963" s="39" t="str">
        <f t="shared" si="34"/>
        <v>Artikel online anzeigen</v>
      </c>
      <c r="P1963" s="44"/>
      <c r="Q1963" s="49" t="s">
        <v>4317</v>
      </c>
      <c r="R1963" s="37"/>
      <c r="S1963" s="55"/>
      <c r="T1963" s="40" t="s">
        <v>1153</v>
      </c>
      <c r="U1963" s="63" t="s">
        <v>1018</v>
      </c>
    </row>
    <row r="1964" spans="1:21" x14ac:dyDescent="0.25">
      <c r="A1964" s="1">
        <v>8293</v>
      </c>
      <c r="B1964" s="46" t="s">
        <v>984</v>
      </c>
      <c r="C1964" s="46" t="s">
        <v>2247</v>
      </c>
      <c r="D1964" s="46" t="s">
        <v>2356</v>
      </c>
      <c r="E1964" s="47" t="s">
        <v>1016</v>
      </c>
      <c r="F1964" s="47" t="s">
        <v>1017</v>
      </c>
      <c r="G1964" s="47">
        <v>574044</v>
      </c>
      <c r="H1964" s="57">
        <v>24.2</v>
      </c>
      <c r="I1964" s="60">
        <f>IF(R1964="UP",VLOOKUP($I$1,Änderungen!$F$1:$G$4,2,FALSE),IF(OR(ISERROR(FIND("NOVOS",B1964)),ISERROR(FIND("Design ",B1964))),IF(OR(ISERROR(FIND("thanos EVO",B1964)),ISERROR(FIND("Design ",B1964))),0,96.55),19.35))</f>
        <v>0</v>
      </c>
      <c r="J1964" s="40"/>
      <c r="K1964" s="40" t="s">
        <v>2372</v>
      </c>
      <c r="L1964" s="29">
        <f>IF(K1964&lt;&gt;"",IFERROR(VLOOKUP(K1964,Rabattwerte_eintragen!$A$3:$C$24,3,FALSE),0),0)</f>
        <v>0</v>
      </c>
      <c r="M1964" s="58">
        <f>IF(H1964&lt;&gt;"",H1964*(1-L1964)+I1964*(1-VLOOKUP("A1",Rabattwerte_eintragen!$A$3:$C$26,3,FALSE)),"")</f>
        <v>24.2</v>
      </c>
      <c r="N1964" s="40"/>
      <c r="O1964" s="39" t="str">
        <f t="shared" si="34"/>
        <v>Artikel online anzeigen</v>
      </c>
      <c r="P1964" s="44"/>
      <c r="Q1964" s="49" t="s">
        <v>4318</v>
      </c>
      <c r="R1964" s="37"/>
      <c r="S1964" s="55"/>
      <c r="T1964" s="40" t="s">
        <v>1144</v>
      </c>
      <c r="U1964" s="63" t="s">
        <v>1018</v>
      </c>
    </row>
    <row r="1965" spans="1:21" x14ac:dyDescent="0.25">
      <c r="A1965" s="1">
        <v>3424</v>
      </c>
      <c r="B1965" s="46" t="s">
        <v>2096</v>
      </c>
      <c r="C1965" s="46" t="s">
        <v>2247</v>
      </c>
      <c r="D1965" s="46" t="s">
        <v>2357</v>
      </c>
      <c r="E1965" s="47" t="s">
        <v>1016</v>
      </c>
      <c r="F1965" s="47" t="s">
        <v>1017</v>
      </c>
      <c r="G1965" s="47">
        <v>760201</v>
      </c>
      <c r="H1965" s="57">
        <v>43.5</v>
      </c>
      <c r="I1965" s="60">
        <f>IF(R1965="UP",VLOOKUP($I$1,Änderungen!$F$1:$G$4,2,FALSE),IF(OR(ISERROR(FIND("NOVOS",B1965)),ISERROR(FIND("Design ",B1965))),IF(OR(ISERROR(FIND("thanos EVO",B1965)),ISERROR(FIND("Design ",B1965))),0,96.55),19.35))</f>
        <v>0</v>
      </c>
      <c r="J1965" s="40" t="s">
        <v>1019</v>
      </c>
      <c r="K1965" s="40" t="s">
        <v>1174</v>
      </c>
      <c r="L1965" s="29">
        <f>IF(K1965&lt;&gt;"",IFERROR(VLOOKUP(K1965,Rabattwerte_eintragen!$A$3:$C$24,3,FALSE),0),0)</f>
        <v>0</v>
      </c>
      <c r="M1965" s="58">
        <f>IF(H1965&lt;&gt;"",H1965*(1-L1965)+I1965*(1-VLOOKUP("A1",Rabattwerte_eintragen!$A$3:$C$26,3,FALSE)),"")</f>
        <v>43.5</v>
      </c>
      <c r="N1965" s="40"/>
      <c r="O1965" s="39" t="str">
        <f t="shared" si="34"/>
        <v>Artikel online anzeigen</v>
      </c>
      <c r="P1965" s="44"/>
      <c r="Q1965" s="49" t="s">
        <v>4319</v>
      </c>
      <c r="R1965" s="37"/>
      <c r="S1965" s="55"/>
      <c r="T1965" s="40" t="s">
        <v>1153</v>
      </c>
      <c r="U1965" s="63" t="s">
        <v>1018</v>
      </c>
    </row>
    <row r="1966" spans="1:21" x14ac:dyDescent="0.25">
      <c r="A1966" s="1">
        <v>3425</v>
      </c>
      <c r="B1966" s="46" t="s">
        <v>949</v>
      </c>
      <c r="C1966" s="46" t="s">
        <v>2247</v>
      </c>
      <c r="D1966" s="46" t="s">
        <v>2357</v>
      </c>
      <c r="E1966" s="47" t="s">
        <v>1016</v>
      </c>
      <c r="F1966" s="47" t="s">
        <v>1017</v>
      </c>
      <c r="G1966" s="47">
        <v>760195</v>
      </c>
      <c r="H1966" s="57">
        <v>43.5</v>
      </c>
      <c r="I1966" s="60">
        <f>IF(R1966="UP",VLOOKUP($I$1,Änderungen!$F$1:$G$4,2,FALSE),IF(OR(ISERROR(FIND("NOVOS",B1966)),ISERROR(FIND("Design ",B1966))),IF(OR(ISERROR(FIND("thanos EVO",B1966)),ISERROR(FIND("Design ",B1966))),0,96.55),19.35))</f>
        <v>0</v>
      </c>
      <c r="J1966" s="40"/>
      <c r="K1966" s="40" t="s">
        <v>1174</v>
      </c>
      <c r="L1966" s="29">
        <f>IF(K1966&lt;&gt;"",IFERROR(VLOOKUP(K1966,Rabattwerte_eintragen!$A$3:$C$24,3,FALSE),0),0)</f>
        <v>0</v>
      </c>
      <c r="M1966" s="58">
        <f>IF(H1966&lt;&gt;"",H1966*(1-L1966)+I1966*(1-VLOOKUP("A1",Rabattwerte_eintragen!$A$3:$C$26,3,FALSE)),"")</f>
        <v>43.5</v>
      </c>
      <c r="N1966" s="40"/>
      <c r="O1966" s="39" t="str">
        <f t="shared" si="34"/>
        <v>Artikel online anzeigen</v>
      </c>
      <c r="P1966" s="44"/>
      <c r="Q1966" s="49" t="s">
        <v>4320</v>
      </c>
      <c r="R1966" s="37"/>
      <c r="S1966" s="55"/>
      <c r="T1966" s="40" t="s">
        <v>1153</v>
      </c>
      <c r="U1966" s="63" t="s">
        <v>1018</v>
      </c>
    </row>
    <row r="1967" spans="1:21" x14ac:dyDescent="0.25">
      <c r="A1967" s="1">
        <v>3426</v>
      </c>
      <c r="B1967" s="46" t="s">
        <v>2097</v>
      </c>
      <c r="C1967" s="46" t="s">
        <v>2247</v>
      </c>
      <c r="D1967" s="46" t="s">
        <v>2357</v>
      </c>
      <c r="E1967" s="47" t="s">
        <v>1016</v>
      </c>
      <c r="F1967" s="47" t="s">
        <v>1017</v>
      </c>
      <c r="G1967" s="47">
        <v>681452</v>
      </c>
      <c r="H1967" s="57">
        <v>22</v>
      </c>
      <c r="I1967" s="60">
        <f>IF(R1967="UP",VLOOKUP($I$1,Änderungen!$F$1:$G$4,2,FALSE),IF(OR(ISERROR(FIND("NOVOS",B1967)),ISERROR(FIND("Design ",B1967))),IF(OR(ISERROR(FIND("thanos EVO",B1967)),ISERROR(FIND("Design ",B1967))),0,96.55),19.35))</f>
        <v>0</v>
      </c>
      <c r="J1967" s="40"/>
      <c r="K1967" s="40" t="s">
        <v>1174</v>
      </c>
      <c r="L1967" s="29">
        <f>IF(K1967&lt;&gt;"",IFERROR(VLOOKUP(K1967,Rabattwerte_eintragen!$A$3:$C$24,3,FALSE),0),0)</f>
        <v>0</v>
      </c>
      <c r="M1967" s="58">
        <f>IF(H1967&lt;&gt;"",H1967*(1-L1967)+I1967*(1-VLOOKUP("A1",Rabattwerte_eintragen!$A$3:$C$26,3,FALSE)),"")</f>
        <v>22</v>
      </c>
      <c r="N1967" s="40"/>
      <c r="O1967" s="39" t="str">
        <f t="shared" si="34"/>
        <v>Artikel online anzeigen</v>
      </c>
      <c r="P1967" s="44"/>
      <c r="Q1967" s="49" t="s">
        <v>4321</v>
      </c>
      <c r="R1967" s="37"/>
      <c r="S1967" s="55"/>
      <c r="T1967" s="40" t="s">
        <v>1153</v>
      </c>
      <c r="U1967" s="63" t="s">
        <v>1018</v>
      </c>
    </row>
    <row r="1968" spans="1:21" x14ac:dyDescent="0.25">
      <c r="A1968" s="1">
        <v>3428</v>
      </c>
      <c r="B1968" s="46" t="s">
        <v>950</v>
      </c>
      <c r="C1968" s="46" t="s">
        <v>2247</v>
      </c>
      <c r="D1968" s="46" t="s">
        <v>2357</v>
      </c>
      <c r="E1968" s="47" t="s">
        <v>1016</v>
      </c>
      <c r="F1968" s="47" t="s">
        <v>1017</v>
      </c>
      <c r="G1968" s="47">
        <v>740951</v>
      </c>
      <c r="H1968" s="57">
        <v>22</v>
      </c>
      <c r="I1968" s="60">
        <f>IF(R1968="UP",VLOOKUP($I$1,Änderungen!$F$1:$G$4,2,FALSE),IF(OR(ISERROR(FIND("NOVOS",B1968)),ISERROR(FIND("Design ",B1968))),IF(OR(ISERROR(FIND("thanos EVO",B1968)),ISERROR(FIND("Design ",B1968))),0,96.55),19.35))</f>
        <v>0</v>
      </c>
      <c r="J1968" s="40"/>
      <c r="K1968" s="40" t="s">
        <v>1174</v>
      </c>
      <c r="L1968" s="29">
        <f>IF(K1968&lt;&gt;"",IFERROR(VLOOKUP(K1968,Rabattwerte_eintragen!$A$3:$C$24,3,FALSE),0),0)</f>
        <v>0</v>
      </c>
      <c r="M1968" s="58">
        <f>IF(H1968&lt;&gt;"",H1968*(1-L1968)+I1968*(1-VLOOKUP("A1",Rabattwerte_eintragen!$A$3:$C$26,3,FALSE)),"")</f>
        <v>22</v>
      </c>
      <c r="N1968" s="40"/>
      <c r="O1968" s="39" t="str">
        <f t="shared" si="34"/>
        <v>Artikel online anzeigen</v>
      </c>
      <c r="P1968" s="44"/>
      <c r="Q1968" s="49" t="s">
        <v>4322</v>
      </c>
      <c r="R1968" s="37"/>
      <c r="S1968" s="55"/>
      <c r="T1968" s="40" t="s">
        <v>1153</v>
      </c>
      <c r="U1968" s="63" t="s">
        <v>1018</v>
      </c>
    </row>
    <row r="1969" spans="1:21" x14ac:dyDescent="0.25">
      <c r="A1969" s="1">
        <v>3414</v>
      </c>
      <c r="B1969" s="46" t="s">
        <v>2098</v>
      </c>
      <c r="C1969" s="46" t="s">
        <v>2247</v>
      </c>
      <c r="D1969" s="46" t="s">
        <v>2357</v>
      </c>
      <c r="E1969" s="47" t="s">
        <v>1016</v>
      </c>
      <c r="F1969" s="47" t="s">
        <v>1017</v>
      </c>
      <c r="G1969" s="47">
        <v>795050</v>
      </c>
      <c r="H1969" s="57">
        <v>22.7</v>
      </c>
      <c r="I1969" s="60">
        <f>IF(R1969="UP",VLOOKUP($I$1,Änderungen!$F$1:$G$4,2,FALSE),IF(OR(ISERROR(FIND("NOVOS",B1969)),ISERROR(FIND("Design ",B1969))),IF(OR(ISERROR(FIND("thanos EVO",B1969)),ISERROR(FIND("Design ",B1969))),0,96.55),19.35))</f>
        <v>0</v>
      </c>
      <c r="J1969" s="40" t="s">
        <v>1019</v>
      </c>
      <c r="K1969" s="40" t="s">
        <v>1174</v>
      </c>
      <c r="L1969" s="29">
        <f>IF(K1969&lt;&gt;"",IFERROR(VLOOKUP(K1969,Rabattwerte_eintragen!$A$3:$C$24,3,FALSE),0),0)</f>
        <v>0</v>
      </c>
      <c r="M1969" s="58">
        <f>IF(H1969&lt;&gt;"",H1969*(1-L1969)+I1969*(1-VLOOKUP("A1",Rabattwerte_eintragen!$A$3:$C$26,3,FALSE)),"")</f>
        <v>22.7</v>
      </c>
      <c r="N1969" s="40"/>
      <c r="O1969" s="39" t="str">
        <f t="shared" si="34"/>
        <v>Artikel online anzeigen</v>
      </c>
      <c r="P1969" s="44"/>
      <c r="Q1969" s="49" t="s">
        <v>4323</v>
      </c>
      <c r="R1969" s="37"/>
      <c r="S1969" s="55"/>
      <c r="T1969" s="40" t="s">
        <v>1154</v>
      </c>
      <c r="U1969" s="63" t="s">
        <v>1018</v>
      </c>
    </row>
    <row r="1970" spans="1:21" x14ac:dyDescent="0.25">
      <c r="A1970" s="1">
        <v>10383</v>
      </c>
      <c r="B1970" s="46" t="s">
        <v>1020</v>
      </c>
      <c r="C1970" s="46" t="s">
        <v>2247</v>
      </c>
      <c r="D1970" s="46" t="s">
        <v>2357</v>
      </c>
      <c r="E1970" s="47" t="s">
        <v>1016</v>
      </c>
      <c r="F1970" s="47" t="s">
        <v>1017</v>
      </c>
      <c r="G1970" s="47">
        <v>795074</v>
      </c>
      <c r="H1970" s="57">
        <v>82.100000000000009</v>
      </c>
      <c r="I1970" s="60">
        <f>IF(R1970="UP",VLOOKUP($I$1,Änderungen!$F$1:$G$4,2,FALSE),IF(OR(ISERROR(FIND("NOVOS",B1970)),ISERROR(FIND("Design ",B1970))),IF(OR(ISERROR(FIND("thanos EVO",B1970)),ISERROR(FIND("Design ",B1970))),0,96.55),19.35))</f>
        <v>0</v>
      </c>
      <c r="J1970" s="40"/>
      <c r="K1970" s="40" t="s">
        <v>1174</v>
      </c>
      <c r="L1970" s="29">
        <f>IF(K1970&lt;&gt;"",IFERROR(VLOOKUP(K1970,Rabattwerte_eintragen!$A$3:$C$24,3,FALSE),0),0)</f>
        <v>0</v>
      </c>
      <c r="M1970" s="58">
        <f>IF(H1970&lt;&gt;"",H1970*(1-L1970)+I1970*(1-VLOOKUP("A1",Rabattwerte_eintragen!$A$3:$C$26,3,FALSE)),"")</f>
        <v>82.100000000000009</v>
      </c>
      <c r="N1970" s="40"/>
      <c r="O1970" s="39" t="str">
        <f t="shared" si="34"/>
        <v>Artikel online anzeigen</v>
      </c>
      <c r="P1970" s="44"/>
      <c r="Q1970" s="49" t="s">
        <v>4324</v>
      </c>
      <c r="R1970" s="37"/>
      <c r="S1970" s="55"/>
      <c r="T1970" s="40" t="s">
        <v>1154</v>
      </c>
      <c r="U1970" s="63" t="s">
        <v>1018</v>
      </c>
    </row>
    <row r="1971" spans="1:21" x14ac:dyDescent="0.25">
      <c r="A1971" s="1">
        <v>13875</v>
      </c>
      <c r="B1971" s="46" t="s">
        <v>2099</v>
      </c>
      <c r="C1971" s="46" t="s">
        <v>2247</v>
      </c>
      <c r="D1971" s="46" t="s">
        <v>2357</v>
      </c>
      <c r="E1971" s="47" t="s">
        <v>1016</v>
      </c>
      <c r="F1971" s="47" t="s">
        <v>1017</v>
      </c>
      <c r="G1971" s="47">
        <v>826402</v>
      </c>
      <c r="H1971" s="57">
        <v>43.5</v>
      </c>
      <c r="I1971" s="60">
        <f>IF(R1971="UP",VLOOKUP($I$1,Änderungen!$F$1:$G$4,2,FALSE),IF(OR(ISERROR(FIND("NOVOS",B1971)),ISERROR(FIND("Design ",B1971))),IF(OR(ISERROR(FIND("thanos EVO",B1971)),ISERROR(FIND("Design ",B1971))),0,96.55),19.35))</f>
        <v>0</v>
      </c>
      <c r="J1971" s="40"/>
      <c r="K1971" s="40" t="s">
        <v>1174</v>
      </c>
      <c r="L1971" s="29">
        <f>IF(K1971&lt;&gt;"",IFERROR(VLOOKUP(K1971,Rabattwerte_eintragen!$A$3:$C$24,3,FALSE),0),0)</f>
        <v>0</v>
      </c>
      <c r="M1971" s="58">
        <f>IF(H1971&lt;&gt;"",H1971*(1-L1971)+I1971*(1-VLOOKUP("A1",Rabattwerte_eintragen!$A$3:$C$26,3,FALSE)),"")</f>
        <v>43.5</v>
      </c>
      <c r="N1971" s="40"/>
      <c r="O1971" s="39" t="str">
        <f t="shared" si="34"/>
        <v>Artikel online anzeigen</v>
      </c>
      <c r="P1971" s="44"/>
      <c r="Q1971" s="49" t="s">
        <v>4325</v>
      </c>
      <c r="R1971" s="37"/>
      <c r="S1971" s="55"/>
      <c r="T1971" s="40" t="s">
        <v>1153</v>
      </c>
      <c r="U1971" s="63" t="s">
        <v>1018</v>
      </c>
    </row>
    <row r="1972" spans="1:21" x14ac:dyDescent="0.25">
      <c r="A1972" s="1">
        <v>13876</v>
      </c>
      <c r="B1972" s="46" t="s">
        <v>2100</v>
      </c>
      <c r="C1972" s="46" t="s">
        <v>2247</v>
      </c>
      <c r="D1972" s="46" t="s">
        <v>2357</v>
      </c>
      <c r="E1972" s="47" t="s">
        <v>1016</v>
      </c>
      <c r="F1972" s="47" t="s">
        <v>1017</v>
      </c>
      <c r="G1972" s="47">
        <v>837279</v>
      </c>
      <c r="H1972" s="57">
        <v>35.35</v>
      </c>
      <c r="I1972" s="60">
        <f>IF(R1972="UP",VLOOKUP($I$1,Änderungen!$F$1:$G$4,2,FALSE),IF(OR(ISERROR(FIND("NOVOS",B1972)),ISERROR(FIND("Design ",B1972))),IF(OR(ISERROR(FIND("thanos EVO",B1972)),ISERROR(FIND("Design ",B1972))),0,96.55),19.35))</f>
        <v>0</v>
      </c>
      <c r="J1972" s="40"/>
      <c r="K1972" s="40" t="s">
        <v>1174</v>
      </c>
      <c r="L1972" s="29">
        <f>IF(K1972&lt;&gt;"",IFERROR(VLOOKUP(K1972,Rabattwerte_eintragen!$A$3:$C$24,3,FALSE),0),0)</f>
        <v>0</v>
      </c>
      <c r="M1972" s="58">
        <f>IF(H1972&lt;&gt;"",H1972*(1-L1972)+I1972*(1-VLOOKUP("A1",Rabattwerte_eintragen!$A$3:$C$26,3,FALSE)),"")</f>
        <v>35.35</v>
      </c>
      <c r="N1972" s="40"/>
      <c r="O1972" s="39" t="str">
        <f t="shared" si="34"/>
        <v>Artikel online anzeigen</v>
      </c>
      <c r="P1972" s="44"/>
      <c r="Q1972" s="49" t="s">
        <v>4326</v>
      </c>
      <c r="R1972" s="37"/>
      <c r="S1972" s="55"/>
      <c r="T1972" s="40" t="s">
        <v>1153</v>
      </c>
      <c r="U1972" s="63" t="s">
        <v>1018</v>
      </c>
    </row>
    <row r="1973" spans="1:21" x14ac:dyDescent="0.25">
      <c r="A1973" s="1">
        <v>8547</v>
      </c>
      <c r="B1973" s="46" t="s">
        <v>992</v>
      </c>
      <c r="C1973" s="46" t="s">
        <v>2247</v>
      </c>
      <c r="D1973" s="46" t="s">
        <v>2358</v>
      </c>
      <c r="E1973" s="47" t="s">
        <v>1016</v>
      </c>
      <c r="F1973" s="47" t="s">
        <v>1017</v>
      </c>
      <c r="G1973" s="47">
        <v>634724</v>
      </c>
      <c r="H1973" s="57">
        <v>43.35</v>
      </c>
      <c r="I1973" s="60">
        <f>IF(R1973="UP",VLOOKUP($I$1,Änderungen!$F$1:$G$4,2,FALSE),IF(OR(ISERROR(FIND("NOVOS",B1973)),ISERROR(FIND("Design ",B1973))),IF(OR(ISERROR(FIND("thanos EVO",B1973)),ISERROR(FIND("Design ",B1973))),0,96.55),19.35))</f>
        <v>0</v>
      </c>
      <c r="J1973" s="40"/>
      <c r="K1973" s="40" t="s">
        <v>1174</v>
      </c>
      <c r="L1973" s="29">
        <f>IF(K1973&lt;&gt;"",IFERROR(VLOOKUP(K1973,Rabattwerte_eintragen!$A$3:$C$24,3,FALSE),0),0)</f>
        <v>0</v>
      </c>
      <c r="M1973" s="58">
        <f>IF(H1973&lt;&gt;"",H1973*(1-L1973)+I1973*(1-VLOOKUP("A1",Rabattwerte_eintragen!$A$3:$C$26,3,FALSE)),"")</f>
        <v>43.35</v>
      </c>
      <c r="N1973" s="40"/>
      <c r="O1973" s="39" t="str">
        <f t="shared" si="34"/>
        <v>Artikel online anzeigen</v>
      </c>
      <c r="P1973" s="44"/>
      <c r="Q1973" s="49" t="s">
        <v>4327</v>
      </c>
      <c r="R1973" s="37"/>
      <c r="S1973" s="55"/>
      <c r="T1973" s="40" t="s">
        <v>1144</v>
      </c>
      <c r="U1973" s="63" t="s">
        <v>1018</v>
      </c>
    </row>
    <row r="1974" spans="1:21" x14ac:dyDescent="0.25">
      <c r="A1974" s="1">
        <v>8548</v>
      </c>
      <c r="B1974" s="46" t="s">
        <v>993</v>
      </c>
      <c r="C1974" s="46" t="s">
        <v>2247</v>
      </c>
      <c r="D1974" s="46" t="s">
        <v>2358</v>
      </c>
      <c r="E1974" s="47" t="s">
        <v>1016</v>
      </c>
      <c r="F1974" s="47" t="s">
        <v>1017</v>
      </c>
      <c r="G1974" s="47">
        <v>611978</v>
      </c>
      <c r="H1974" s="57">
        <v>43.35</v>
      </c>
      <c r="I1974" s="60">
        <f>IF(R1974="UP",VLOOKUP($I$1,Änderungen!$F$1:$G$4,2,FALSE),IF(OR(ISERROR(FIND("NOVOS",B1974)),ISERROR(FIND("Design ",B1974))),IF(OR(ISERROR(FIND("thanos EVO",B1974)),ISERROR(FIND("Design ",B1974))),0,96.55),19.35))</f>
        <v>0</v>
      </c>
      <c r="J1974" s="40"/>
      <c r="K1974" s="40" t="s">
        <v>1174</v>
      </c>
      <c r="L1974" s="29">
        <f>IF(K1974&lt;&gt;"",IFERROR(VLOOKUP(K1974,Rabattwerte_eintragen!$A$3:$C$24,3,FALSE),0),0)</f>
        <v>0</v>
      </c>
      <c r="M1974" s="58">
        <f>IF(H1974&lt;&gt;"",H1974*(1-L1974)+I1974*(1-VLOOKUP("A1",Rabattwerte_eintragen!$A$3:$C$26,3,FALSE)),"")</f>
        <v>43.35</v>
      </c>
      <c r="N1974" s="40"/>
      <c r="O1974" s="39" t="str">
        <f t="shared" si="34"/>
        <v>Artikel online anzeigen</v>
      </c>
      <c r="P1974" s="44"/>
      <c r="Q1974" s="49" t="s">
        <v>4328</v>
      </c>
      <c r="R1974" s="37"/>
      <c r="S1974" s="55"/>
      <c r="T1974" s="40" t="s">
        <v>1144</v>
      </c>
      <c r="U1974" s="63" t="s">
        <v>1018</v>
      </c>
    </row>
    <row r="1975" spans="1:21" x14ac:dyDescent="0.25">
      <c r="A1975" s="1">
        <v>8549</v>
      </c>
      <c r="B1975" s="46" t="s">
        <v>994</v>
      </c>
      <c r="C1975" s="46" t="s">
        <v>2247</v>
      </c>
      <c r="D1975" s="46" t="s">
        <v>2358</v>
      </c>
      <c r="E1975" s="47" t="s">
        <v>1016</v>
      </c>
      <c r="F1975" s="47" t="s">
        <v>1017</v>
      </c>
      <c r="G1975" s="47">
        <v>595070</v>
      </c>
      <c r="H1975" s="57">
        <v>43.35</v>
      </c>
      <c r="I1975" s="60">
        <f>IF(R1975="UP",VLOOKUP($I$1,Änderungen!$F$1:$G$4,2,FALSE),IF(OR(ISERROR(FIND("NOVOS",B1975)),ISERROR(FIND("Design ",B1975))),IF(OR(ISERROR(FIND("thanos EVO",B1975)),ISERROR(FIND("Design ",B1975))),0,96.55),19.35))</f>
        <v>0</v>
      </c>
      <c r="J1975" s="40"/>
      <c r="K1975" s="40" t="s">
        <v>1174</v>
      </c>
      <c r="L1975" s="29">
        <f>IF(K1975&lt;&gt;"",IFERROR(VLOOKUP(K1975,Rabattwerte_eintragen!$A$3:$C$24,3,FALSE),0),0)</f>
        <v>0</v>
      </c>
      <c r="M1975" s="58">
        <f>IF(H1975&lt;&gt;"",H1975*(1-L1975)+I1975*(1-VLOOKUP("A1",Rabattwerte_eintragen!$A$3:$C$26,3,FALSE)),"")</f>
        <v>43.35</v>
      </c>
      <c r="N1975" s="40"/>
      <c r="O1975" s="39" t="str">
        <f t="shared" si="34"/>
        <v>Artikel online anzeigen</v>
      </c>
      <c r="P1975" s="44"/>
      <c r="Q1975" s="49" t="s">
        <v>4329</v>
      </c>
      <c r="R1975" s="37"/>
      <c r="S1975" s="55"/>
      <c r="T1975" s="40" t="s">
        <v>1144</v>
      </c>
      <c r="U1975" s="63" t="s">
        <v>1018</v>
      </c>
    </row>
    <row r="1976" spans="1:21" x14ac:dyDescent="0.25">
      <c r="A1976" s="1">
        <v>12243</v>
      </c>
      <c r="B1976" s="46" t="s">
        <v>2101</v>
      </c>
      <c r="C1976" s="46" t="s">
        <v>2247</v>
      </c>
      <c r="D1976" s="46" t="s">
        <v>2358</v>
      </c>
      <c r="E1976" s="47" t="s">
        <v>1016</v>
      </c>
      <c r="F1976" s="47" t="s">
        <v>1017</v>
      </c>
      <c r="G1976" s="47">
        <v>836302</v>
      </c>
      <c r="H1976" s="57">
        <v>13.65</v>
      </c>
      <c r="I1976" s="60">
        <f>IF(R1976="UP",VLOOKUP($I$1,Änderungen!$F$1:$G$4,2,FALSE),IF(OR(ISERROR(FIND("NOVOS",B1976)),ISERROR(FIND("Design ",B1976))),IF(OR(ISERROR(FIND("thanos EVO",B1976)),ISERROR(FIND("Design ",B1976))),0,96.55),19.35))</f>
        <v>0</v>
      </c>
      <c r="J1976" s="40"/>
      <c r="K1976" s="40" t="s">
        <v>1174</v>
      </c>
      <c r="L1976" s="29">
        <f>IF(K1976&lt;&gt;"",IFERROR(VLOOKUP(K1976,Rabattwerte_eintragen!$A$3:$C$24,3,FALSE),0),0)</f>
        <v>0</v>
      </c>
      <c r="M1976" s="58">
        <f>IF(H1976&lt;&gt;"",H1976*(1-L1976)+I1976*(1-VLOOKUP("A1",Rabattwerte_eintragen!$A$3:$C$26,3,FALSE)),"")</f>
        <v>13.65</v>
      </c>
      <c r="N1976" s="40"/>
      <c r="O1976" s="39" t="str">
        <f t="shared" si="34"/>
        <v>Artikel online anzeigen</v>
      </c>
      <c r="P1976" s="44"/>
      <c r="Q1976" s="49" t="s">
        <v>4330</v>
      </c>
      <c r="R1976" s="53"/>
      <c r="S1976" s="55"/>
      <c r="T1976" s="40" t="s">
        <v>4381</v>
      </c>
      <c r="U1976" s="63" t="s">
        <v>1018</v>
      </c>
    </row>
    <row r="1977" spans="1:21" x14ac:dyDescent="0.25">
      <c r="A1977" s="1">
        <v>12238</v>
      </c>
      <c r="B1977" s="46" t="s">
        <v>2102</v>
      </c>
      <c r="C1977" s="46" t="s">
        <v>2247</v>
      </c>
      <c r="D1977" s="46" t="s">
        <v>2358</v>
      </c>
      <c r="E1977" s="47" t="s">
        <v>1016</v>
      </c>
      <c r="F1977" s="47" t="s">
        <v>1017</v>
      </c>
      <c r="G1977" s="47">
        <v>836333</v>
      </c>
      <c r="H1977" s="57">
        <v>13.65</v>
      </c>
      <c r="I1977" s="60">
        <f>IF(R1977="UP",VLOOKUP($I$1,Änderungen!$F$1:$G$4,2,FALSE),IF(OR(ISERROR(FIND("NOVOS",B1977)),ISERROR(FIND("Design ",B1977))),IF(OR(ISERROR(FIND("thanos EVO",B1977)),ISERROR(FIND("Design ",B1977))),0,96.55),19.35))</f>
        <v>0</v>
      </c>
      <c r="J1977" s="40"/>
      <c r="K1977" s="40" t="s">
        <v>1174</v>
      </c>
      <c r="L1977" s="29">
        <f>IF(K1977&lt;&gt;"",IFERROR(VLOOKUP(K1977,Rabattwerte_eintragen!$A$3:$C$24,3,FALSE),0),0)</f>
        <v>0</v>
      </c>
      <c r="M1977" s="58">
        <f>IF(H1977&lt;&gt;"",H1977*(1-L1977)+I1977*(1-VLOOKUP("A1",Rabattwerte_eintragen!$A$3:$C$26,3,FALSE)),"")</f>
        <v>13.65</v>
      </c>
      <c r="N1977" s="40"/>
      <c r="O1977" s="39" t="str">
        <f t="shared" si="34"/>
        <v>Artikel online anzeigen</v>
      </c>
      <c r="P1977" s="44"/>
      <c r="Q1977" s="49" t="s">
        <v>4331</v>
      </c>
      <c r="R1977" s="53"/>
      <c r="S1977" s="55"/>
      <c r="T1977" s="40" t="s">
        <v>4381</v>
      </c>
      <c r="U1977" s="63" t="s">
        <v>1018</v>
      </c>
    </row>
    <row r="1978" spans="1:21" x14ac:dyDescent="0.25">
      <c r="A1978" s="1">
        <v>12242</v>
      </c>
      <c r="B1978" s="46" t="s">
        <v>2103</v>
      </c>
      <c r="C1978" s="46" t="s">
        <v>2247</v>
      </c>
      <c r="D1978" s="46" t="s">
        <v>2358</v>
      </c>
      <c r="E1978" s="47" t="s">
        <v>1016</v>
      </c>
      <c r="F1978" s="47" t="s">
        <v>1017</v>
      </c>
      <c r="G1978" s="47">
        <v>836326</v>
      </c>
      <c r="H1978" s="57">
        <v>13.65</v>
      </c>
      <c r="I1978" s="60">
        <f>IF(R1978="UP",VLOOKUP($I$1,Änderungen!$F$1:$G$4,2,FALSE),IF(OR(ISERROR(FIND("NOVOS",B1978)),ISERROR(FIND("Design ",B1978))),IF(OR(ISERROR(FIND("thanos EVO",B1978)),ISERROR(FIND("Design ",B1978))),0,96.55),19.35))</f>
        <v>0</v>
      </c>
      <c r="J1978" s="40"/>
      <c r="K1978" s="40" t="s">
        <v>1174</v>
      </c>
      <c r="L1978" s="29">
        <f>IF(K1978&lt;&gt;"",IFERROR(VLOOKUP(K1978,Rabattwerte_eintragen!$A$3:$C$24,3,FALSE),0),0)</f>
        <v>0</v>
      </c>
      <c r="M1978" s="58">
        <f>IF(H1978&lt;&gt;"",H1978*(1-L1978)+I1978*(1-VLOOKUP("A1",Rabattwerte_eintragen!$A$3:$C$26,3,FALSE)),"")</f>
        <v>13.65</v>
      </c>
      <c r="N1978" s="40"/>
      <c r="O1978" s="39" t="str">
        <f t="shared" si="34"/>
        <v>Artikel online anzeigen</v>
      </c>
      <c r="P1978" s="44"/>
      <c r="Q1978" s="49" t="s">
        <v>4332</v>
      </c>
      <c r="R1978" s="37"/>
      <c r="S1978" s="55"/>
      <c r="T1978" s="40" t="s">
        <v>4381</v>
      </c>
      <c r="U1978" s="63" t="s">
        <v>1018</v>
      </c>
    </row>
    <row r="1979" spans="1:21" x14ac:dyDescent="0.25">
      <c r="A1979" s="1">
        <v>12241</v>
      </c>
      <c r="B1979" s="46" t="s">
        <v>2104</v>
      </c>
      <c r="C1979" s="46" t="s">
        <v>2247</v>
      </c>
      <c r="D1979" s="46" t="s">
        <v>2358</v>
      </c>
      <c r="E1979" s="47" t="s">
        <v>1016</v>
      </c>
      <c r="F1979" s="47" t="s">
        <v>1017</v>
      </c>
      <c r="G1979" s="47">
        <v>836319</v>
      </c>
      <c r="H1979" s="57">
        <v>13.65</v>
      </c>
      <c r="I1979" s="60">
        <f>IF(R1979="UP",VLOOKUP($I$1,Änderungen!$F$1:$G$4,2,FALSE),IF(OR(ISERROR(FIND("NOVOS",B1979)),ISERROR(FIND("Design ",B1979))),IF(OR(ISERROR(FIND("thanos EVO",B1979)),ISERROR(FIND("Design ",B1979))),0,96.55),19.35))</f>
        <v>0</v>
      </c>
      <c r="J1979" s="40"/>
      <c r="K1979" s="40" t="s">
        <v>1174</v>
      </c>
      <c r="L1979" s="29">
        <f>IF(K1979&lt;&gt;"",IFERROR(VLOOKUP(K1979,Rabattwerte_eintragen!$A$3:$C$24,3,FALSE),0),0)</f>
        <v>0</v>
      </c>
      <c r="M1979" s="58">
        <f>IF(H1979&lt;&gt;"",H1979*(1-L1979)+I1979*(1-VLOOKUP("A1",Rabattwerte_eintragen!$A$3:$C$26,3,FALSE)),"")</f>
        <v>13.65</v>
      </c>
      <c r="N1979" s="40"/>
      <c r="O1979" s="39" t="str">
        <f t="shared" si="34"/>
        <v>Artikel online anzeigen</v>
      </c>
      <c r="P1979" s="44"/>
      <c r="Q1979" s="49" t="s">
        <v>4333</v>
      </c>
      <c r="R1979" s="37"/>
      <c r="S1979" s="55"/>
      <c r="T1979" s="40" t="s">
        <v>4381</v>
      </c>
      <c r="U1979" s="63" t="s">
        <v>1018</v>
      </c>
    </row>
    <row r="1980" spans="1:21" x14ac:dyDescent="0.25">
      <c r="A1980" s="1">
        <v>8550</v>
      </c>
      <c r="B1980" s="46" t="s">
        <v>995</v>
      </c>
      <c r="C1980" s="46" t="s">
        <v>2247</v>
      </c>
      <c r="D1980" s="46" t="s">
        <v>2358</v>
      </c>
      <c r="E1980" s="47" t="s">
        <v>1016</v>
      </c>
      <c r="F1980" s="47" t="s">
        <v>1017</v>
      </c>
      <c r="G1980" s="47">
        <v>589093</v>
      </c>
      <c r="H1980" s="57">
        <v>43.35</v>
      </c>
      <c r="I1980" s="60">
        <f>IF(R1980="UP",VLOOKUP($I$1,Änderungen!$F$1:$G$4,2,FALSE),IF(OR(ISERROR(FIND("NOVOS",B1980)),ISERROR(FIND("Design ",B1980))),IF(OR(ISERROR(FIND("thanos EVO",B1980)),ISERROR(FIND("Design ",B1980))),0,96.55),19.35))</f>
        <v>0</v>
      </c>
      <c r="J1980" s="40"/>
      <c r="K1980" s="40" t="s">
        <v>1174</v>
      </c>
      <c r="L1980" s="29">
        <f>IF(K1980&lt;&gt;"",IFERROR(VLOOKUP(K1980,Rabattwerte_eintragen!$A$3:$C$24,3,FALSE),0),0)</f>
        <v>0</v>
      </c>
      <c r="M1980" s="58">
        <f>IF(H1980&lt;&gt;"",H1980*(1-L1980)+I1980*(1-VLOOKUP("A1",Rabattwerte_eintragen!$A$3:$C$26,3,FALSE)),"")</f>
        <v>43.35</v>
      </c>
      <c r="N1980" s="40"/>
      <c r="O1980" s="39" t="str">
        <f t="shared" si="34"/>
        <v>Artikel online anzeigen</v>
      </c>
      <c r="P1980" s="44"/>
      <c r="Q1980" s="49" t="s">
        <v>4334</v>
      </c>
      <c r="R1980" s="37"/>
      <c r="S1980" s="55"/>
      <c r="T1980" s="40" t="s">
        <v>1144</v>
      </c>
      <c r="U1980" s="63" t="s">
        <v>1018</v>
      </c>
    </row>
    <row r="1981" spans="1:21" x14ac:dyDescent="0.25">
      <c r="A1981" s="1">
        <v>8551</v>
      </c>
      <c r="B1981" s="46" t="s">
        <v>996</v>
      </c>
      <c r="C1981" s="46" t="s">
        <v>2247</v>
      </c>
      <c r="D1981" s="46" t="s">
        <v>2358</v>
      </c>
      <c r="E1981" s="47" t="s">
        <v>1016</v>
      </c>
      <c r="F1981" s="47" t="s">
        <v>1017</v>
      </c>
      <c r="G1981" s="47">
        <v>589109</v>
      </c>
      <c r="H1981" s="57">
        <v>43.35</v>
      </c>
      <c r="I1981" s="60">
        <f>IF(R1981="UP",VLOOKUP($I$1,Änderungen!$F$1:$G$4,2,FALSE),IF(OR(ISERROR(FIND("NOVOS",B1981)),ISERROR(FIND("Design ",B1981))),IF(OR(ISERROR(FIND("thanos EVO",B1981)),ISERROR(FIND("Design ",B1981))),0,96.55),19.35))</f>
        <v>0</v>
      </c>
      <c r="J1981" s="40"/>
      <c r="K1981" s="40" t="s">
        <v>1174</v>
      </c>
      <c r="L1981" s="29">
        <f>IF(K1981&lt;&gt;"",IFERROR(VLOOKUP(K1981,Rabattwerte_eintragen!$A$3:$C$24,3,FALSE),0),0)</f>
        <v>0</v>
      </c>
      <c r="M1981" s="58">
        <f>IF(H1981&lt;&gt;"",H1981*(1-L1981)+I1981*(1-VLOOKUP("A1",Rabattwerte_eintragen!$A$3:$C$26,3,FALSE)),"")</f>
        <v>43.35</v>
      </c>
      <c r="N1981" s="40"/>
      <c r="O1981" s="39" t="str">
        <f t="shared" si="34"/>
        <v>Artikel online anzeigen</v>
      </c>
      <c r="P1981" s="44"/>
      <c r="Q1981" s="49" t="s">
        <v>4335</v>
      </c>
      <c r="R1981" s="37"/>
      <c r="S1981" s="55"/>
      <c r="T1981" s="40" t="s">
        <v>1144</v>
      </c>
      <c r="U1981" s="63" t="s">
        <v>1018</v>
      </c>
    </row>
    <row r="1982" spans="1:21" x14ac:dyDescent="0.25">
      <c r="A1982" s="1">
        <v>8552</v>
      </c>
      <c r="B1982" s="46" t="s">
        <v>997</v>
      </c>
      <c r="C1982" s="46" t="s">
        <v>2247</v>
      </c>
      <c r="D1982" s="46" t="s">
        <v>2358</v>
      </c>
      <c r="E1982" s="47" t="s">
        <v>1016</v>
      </c>
      <c r="F1982" s="47" t="s">
        <v>1017</v>
      </c>
      <c r="G1982" s="47">
        <v>589116</v>
      </c>
      <c r="H1982" s="57">
        <v>43.35</v>
      </c>
      <c r="I1982" s="60">
        <f>IF(R1982="UP",VLOOKUP($I$1,Änderungen!$F$1:$G$4,2,FALSE),IF(OR(ISERROR(FIND("NOVOS",B1982)),ISERROR(FIND("Design ",B1982))),IF(OR(ISERROR(FIND("thanos EVO",B1982)),ISERROR(FIND("Design ",B1982))),0,96.55),19.35))</f>
        <v>0</v>
      </c>
      <c r="J1982" s="40"/>
      <c r="K1982" s="40" t="s">
        <v>1174</v>
      </c>
      <c r="L1982" s="29">
        <f>IF(K1982&lt;&gt;"",IFERROR(VLOOKUP(K1982,Rabattwerte_eintragen!$A$3:$C$24,3,FALSE),0),0)</f>
        <v>0</v>
      </c>
      <c r="M1982" s="58">
        <f>IF(H1982&lt;&gt;"",H1982*(1-L1982)+I1982*(1-VLOOKUP("A1",Rabattwerte_eintragen!$A$3:$C$26,3,FALSE)),"")</f>
        <v>43.35</v>
      </c>
      <c r="N1982" s="40"/>
      <c r="O1982" s="39" t="str">
        <f t="shared" si="34"/>
        <v>Artikel online anzeigen</v>
      </c>
      <c r="P1982" s="44"/>
      <c r="Q1982" s="49" t="s">
        <v>4336</v>
      </c>
      <c r="R1982" s="37"/>
      <c r="S1982" s="55"/>
      <c r="T1982" s="40" t="s">
        <v>1144</v>
      </c>
      <c r="U1982" s="63" t="s">
        <v>1018</v>
      </c>
    </row>
    <row r="1983" spans="1:21" x14ac:dyDescent="0.25">
      <c r="A1983" s="1">
        <v>8553</v>
      </c>
      <c r="B1983" s="46" t="s">
        <v>998</v>
      </c>
      <c r="C1983" s="46" t="s">
        <v>2247</v>
      </c>
      <c r="D1983" s="46" t="s">
        <v>2358</v>
      </c>
      <c r="E1983" s="47" t="s">
        <v>1016</v>
      </c>
      <c r="F1983" s="47" t="s">
        <v>1017</v>
      </c>
      <c r="G1983" s="47">
        <v>589079</v>
      </c>
      <c r="H1983" s="57">
        <v>43.35</v>
      </c>
      <c r="I1983" s="60">
        <f>IF(R1983="UP",VLOOKUP($I$1,Änderungen!$F$1:$G$4,2,FALSE),IF(OR(ISERROR(FIND("NOVOS",B1983)),ISERROR(FIND("Design ",B1983))),IF(OR(ISERROR(FIND("thanos EVO",B1983)),ISERROR(FIND("Design ",B1983))),0,96.55),19.35))</f>
        <v>0</v>
      </c>
      <c r="J1983" s="40"/>
      <c r="K1983" s="40" t="s">
        <v>1174</v>
      </c>
      <c r="L1983" s="29">
        <f>IF(K1983&lt;&gt;"",IFERROR(VLOOKUP(K1983,Rabattwerte_eintragen!$A$3:$C$24,3,FALSE),0),0)</f>
        <v>0</v>
      </c>
      <c r="M1983" s="58">
        <f>IF(H1983&lt;&gt;"",H1983*(1-L1983)+I1983*(1-VLOOKUP("A1",Rabattwerte_eintragen!$A$3:$C$26,3,FALSE)),"")</f>
        <v>43.35</v>
      </c>
      <c r="N1983" s="40"/>
      <c r="O1983" s="39" t="str">
        <f t="shared" si="34"/>
        <v>Artikel online anzeigen</v>
      </c>
      <c r="P1983" s="44"/>
      <c r="Q1983" s="49" t="s">
        <v>4337</v>
      </c>
      <c r="R1983" s="37"/>
      <c r="S1983" s="55"/>
      <c r="T1983" s="40" t="s">
        <v>1144</v>
      </c>
      <c r="U1983" s="63" t="s">
        <v>1018</v>
      </c>
    </row>
    <row r="1984" spans="1:21" x14ac:dyDescent="0.25">
      <c r="A1984" s="1">
        <v>8554</v>
      </c>
      <c r="B1984" s="46" t="s">
        <v>999</v>
      </c>
      <c r="C1984" s="46" t="s">
        <v>2247</v>
      </c>
      <c r="D1984" s="46" t="s">
        <v>2358</v>
      </c>
      <c r="E1984" s="47" t="s">
        <v>1016</v>
      </c>
      <c r="F1984" s="47" t="s">
        <v>1017</v>
      </c>
      <c r="G1984" s="47">
        <v>589086</v>
      </c>
      <c r="H1984" s="57">
        <v>43.35</v>
      </c>
      <c r="I1984" s="60">
        <f>IF(R1984="UP",VLOOKUP($I$1,Änderungen!$F$1:$G$4,2,FALSE),IF(OR(ISERROR(FIND("NOVOS",B1984)),ISERROR(FIND("Design ",B1984))),IF(OR(ISERROR(FIND("thanos EVO",B1984)),ISERROR(FIND("Design ",B1984))),0,96.55),19.35))</f>
        <v>0</v>
      </c>
      <c r="J1984" s="40"/>
      <c r="K1984" s="40" t="s">
        <v>1174</v>
      </c>
      <c r="L1984" s="29">
        <f>IF(K1984&lt;&gt;"",IFERROR(VLOOKUP(K1984,Rabattwerte_eintragen!$A$3:$C$24,3,FALSE),0),0)</f>
        <v>0</v>
      </c>
      <c r="M1984" s="58">
        <f>IF(H1984&lt;&gt;"",H1984*(1-L1984)+I1984*(1-VLOOKUP("A1",Rabattwerte_eintragen!$A$3:$C$26,3,FALSE)),"")</f>
        <v>43.35</v>
      </c>
      <c r="N1984" s="40"/>
      <c r="O1984" s="39" t="str">
        <f t="shared" si="34"/>
        <v>Artikel online anzeigen</v>
      </c>
      <c r="P1984" s="44"/>
      <c r="Q1984" s="49" t="s">
        <v>4338</v>
      </c>
      <c r="R1984" s="37"/>
      <c r="S1984" s="55"/>
      <c r="T1984" s="40" t="s">
        <v>1144</v>
      </c>
      <c r="U1984" s="63" t="s">
        <v>1018</v>
      </c>
    </row>
    <row r="1985" spans="1:21" x14ac:dyDescent="0.25">
      <c r="A1985" s="1">
        <v>8555</v>
      </c>
      <c r="B1985" s="46" t="s">
        <v>1109</v>
      </c>
      <c r="C1985" s="46" t="s">
        <v>2247</v>
      </c>
      <c r="D1985" s="46" t="s">
        <v>2358</v>
      </c>
      <c r="E1985" s="47" t="s">
        <v>1016</v>
      </c>
      <c r="F1985" s="47" t="s">
        <v>1017</v>
      </c>
      <c r="G1985" s="47">
        <v>615181</v>
      </c>
      <c r="H1985" s="57">
        <v>43.35</v>
      </c>
      <c r="I1985" s="60">
        <f>IF(R1985="UP",VLOOKUP($I$1,Änderungen!$F$1:$G$4,2,FALSE),IF(OR(ISERROR(FIND("NOVOS",B1985)),ISERROR(FIND("Design ",B1985))),IF(OR(ISERROR(FIND("thanos EVO",B1985)),ISERROR(FIND("Design ",B1985))),0,96.55),19.35))</f>
        <v>0</v>
      </c>
      <c r="J1985" s="40"/>
      <c r="K1985" s="40" t="s">
        <v>1174</v>
      </c>
      <c r="L1985" s="29">
        <f>IF(K1985&lt;&gt;"",IFERROR(VLOOKUP(K1985,Rabattwerte_eintragen!$A$3:$C$24,3,FALSE),0),0)</f>
        <v>0</v>
      </c>
      <c r="M1985" s="58">
        <f>IF(H1985&lt;&gt;"",H1985*(1-L1985)+I1985*(1-VLOOKUP("A1",Rabattwerte_eintragen!$A$3:$C$26,3,FALSE)),"")</f>
        <v>43.35</v>
      </c>
      <c r="N1985" s="40"/>
      <c r="O1985" s="39" t="str">
        <f t="shared" si="34"/>
        <v>Artikel online anzeigen</v>
      </c>
      <c r="P1985" s="44"/>
      <c r="Q1985" s="49" t="s">
        <v>4339</v>
      </c>
      <c r="R1985" s="37"/>
      <c r="S1985" s="55"/>
      <c r="T1985" s="40" t="s">
        <v>1144</v>
      </c>
      <c r="U1985" s="63" t="s">
        <v>1018</v>
      </c>
    </row>
    <row r="1986" spans="1:21" x14ac:dyDescent="0.25">
      <c r="A1986" s="1">
        <v>11354</v>
      </c>
      <c r="B1986" s="46" t="s">
        <v>1104</v>
      </c>
      <c r="C1986" s="46" t="s">
        <v>2247</v>
      </c>
      <c r="D1986" s="46" t="s">
        <v>2359</v>
      </c>
      <c r="E1986" s="47" t="s">
        <v>1016</v>
      </c>
      <c r="F1986" s="47" t="s">
        <v>1088</v>
      </c>
      <c r="G1986" s="47">
        <v>730075</v>
      </c>
      <c r="H1986" s="57">
        <v>40.85</v>
      </c>
      <c r="I1986" s="60">
        <f>IF(R1986="UP",VLOOKUP($I$1,Änderungen!$F$1:$G$4,2,FALSE),IF(OR(ISERROR(FIND("NOVOS",B1986)),ISERROR(FIND("Design ",B1986))),IF(OR(ISERROR(FIND("thanos EVO",B1986)),ISERROR(FIND("Design ",B1986))),0,96.55),19.35))</f>
        <v>0</v>
      </c>
      <c r="J1986" s="40"/>
      <c r="K1986" s="40" t="s">
        <v>1174</v>
      </c>
      <c r="L1986" s="29">
        <f>IF(K1986&lt;&gt;"",IFERROR(VLOOKUP(K1986,Rabattwerte_eintragen!$A$3:$C$24,3,FALSE),0),0)</f>
        <v>0</v>
      </c>
      <c r="M1986" s="58">
        <f>IF(H1986&lt;&gt;"",H1986*(1-L1986)+I1986*(1-VLOOKUP("A1",Rabattwerte_eintragen!$A$3:$C$26,3,FALSE)),"")</f>
        <v>40.85</v>
      </c>
      <c r="N1986" s="40"/>
      <c r="O1986" s="39" t="str">
        <f t="shared" si="34"/>
        <v>Artikel online anzeigen</v>
      </c>
      <c r="P1986" s="44"/>
      <c r="Q1986" s="49" t="s">
        <v>4340</v>
      </c>
      <c r="R1986" s="37"/>
      <c r="S1986" s="55"/>
      <c r="T1986" s="40" t="s">
        <v>1146</v>
      </c>
      <c r="U1986" s="63" t="s">
        <v>4847</v>
      </c>
    </row>
    <row r="1987" spans="1:21" x14ac:dyDescent="0.25">
      <c r="A1987" s="1">
        <v>3478</v>
      </c>
      <c r="B1987" s="46" t="s">
        <v>979</v>
      </c>
      <c r="C1987" s="46" t="s">
        <v>2247</v>
      </c>
      <c r="D1987" s="46" t="s">
        <v>2359</v>
      </c>
      <c r="E1987" s="47" t="s">
        <v>1016</v>
      </c>
      <c r="F1987" s="47" t="s">
        <v>1088</v>
      </c>
      <c r="G1987" s="47">
        <v>625241</v>
      </c>
      <c r="H1987" s="57">
        <v>122.05</v>
      </c>
      <c r="I1987" s="60">
        <f>IF(R1987="UP",VLOOKUP($I$1,Änderungen!$F$1:$G$4,2,FALSE),IF(OR(ISERROR(FIND("NOVOS",B1987)),ISERROR(FIND("Design ",B1987))),IF(OR(ISERROR(FIND("thanos EVO",B1987)),ISERROR(FIND("Design ",B1987))),0,96.55),19.35))</f>
        <v>0</v>
      </c>
      <c r="J1987" s="40"/>
      <c r="K1987" s="40" t="s">
        <v>1174</v>
      </c>
      <c r="L1987" s="29">
        <f>IF(K1987&lt;&gt;"",IFERROR(VLOOKUP(K1987,Rabattwerte_eintragen!$A$3:$C$24,3,FALSE),0),0)</f>
        <v>0</v>
      </c>
      <c r="M1987" s="58">
        <f>IF(H1987&lt;&gt;"",H1987*(1-L1987)+I1987*(1-VLOOKUP("A1",Rabattwerte_eintragen!$A$3:$C$26,3,FALSE)),"")</f>
        <v>122.05</v>
      </c>
      <c r="N1987" s="40"/>
      <c r="O1987" s="39" t="str">
        <f t="shared" si="34"/>
        <v>Artikel online anzeigen</v>
      </c>
      <c r="P1987" s="44"/>
      <c r="Q1987" s="49" t="s">
        <v>4341</v>
      </c>
      <c r="R1987" s="37"/>
      <c r="S1987" s="55"/>
      <c r="T1987" s="40" t="s">
        <v>1146</v>
      </c>
      <c r="U1987" s="63" t="s">
        <v>6116</v>
      </c>
    </row>
    <row r="1988" spans="1:21" x14ac:dyDescent="0.25">
      <c r="A1988" s="1">
        <v>8545</v>
      </c>
      <c r="B1988" s="46" t="s">
        <v>991</v>
      </c>
      <c r="C1988" s="46" t="s">
        <v>2247</v>
      </c>
      <c r="D1988" s="46" t="s">
        <v>2359</v>
      </c>
      <c r="E1988" s="47" t="s">
        <v>1016</v>
      </c>
      <c r="F1988" s="47" t="s">
        <v>1088</v>
      </c>
      <c r="G1988" s="47">
        <v>706148</v>
      </c>
      <c r="H1988" s="57">
        <v>18.850000000000001</v>
      </c>
      <c r="I1988" s="60">
        <f>IF(R1988="UP",VLOOKUP($I$1,Änderungen!$F$1:$G$4,2,FALSE),IF(OR(ISERROR(FIND("NOVOS",B1988)),ISERROR(FIND("Design ",B1988))),IF(OR(ISERROR(FIND("thanos EVO",B1988)),ISERROR(FIND("Design ",B1988))),0,96.55),19.35))</f>
        <v>0</v>
      </c>
      <c r="J1988" s="40" t="s">
        <v>1019</v>
      </c>
      <c r="K1988" s="40" t="s">
        <v>1174</v>
      </c>
      <c r="L1988" s="29">
        <f>IF(K1988&lt;&gt;"",IFERROR(VLOOKUP(K1988,Rabattwerte_eintragen!$A$3:$C$24,3,FALSE),0),0)</f>
        <v>0</v>
      </c>
      <c r="M1988" s="58">
        <f>IF(H1988&lt;&gt;"",H1988*(1-L1988)+I1988*(1-VLOOKUP("A1",Rabattwerte_eintragen!$A$3:$C$26,3,FALSE)),"")</f>
        <v>18.850000000000001</v>
      </c>
      <c r="N1988" s="40"/>
      <c r="O1988" s="39" t="str">
        <f t="shared" si="34"/>
        <v>Artikel online anzeigen</v>
      </c>
      <c r="P1988" s="44"/>
      <c r="Q1988" s="49" t="s">
        <v>4342</v>
      </c>
      <c r="R1988" s="37"/>
      <c r="S1988" s="55"/>
      <c r="T1988" s="40" t="s">
        <v>1155</v>
      </c>
      <c r="U1988" s="63" t="s">
        <v>1018</v>
      </c>
    </row>
    <row r="1989" spans="1:21" x14ac:dyDescent="0.25">
      <c r="A1989" s="1">
        <v>13503</v>
      </c>
      <c r="B1989" s="46" t="s">
        <v>2105</v>
      </c>
      <c r="C1989" s="46" t="s">
        <v>2247</v>
      </c>
      <c r="D1989" s="46" t="s">
        <v>2359</v>
      </c>
      <c r="E1989" s="47" t="s">
        <v>1016</v>
      </c>
      <c r="F1989" s="47" t="s">
        <v>1088</v>
      </c>
      <c r="G1989" s="47">
        <v>836104</v>
      </c>
      <c r="H1989" s="57">
        <v>19.600000000000001</v>
      </c>
      <c r="I1989" s="60">
        <f>IF(R1989="UP",VLOOKUP($I$1,Änderungen!$F$1:$G$4,2,FALSE),IF(OR(ISERROR(FIND("NOVOS",B1989)),ISERROR(FIND("Design ",B1989))),IF(OR(ISERROR(FIND("thanos EVO",B1989)),ISERROR(FIND("Design ",B1989))),0,96.55),19.35))</f>
        <v>0</v>
      </c>
      <c r="J1989" s="40" t="s">
        <v>1019</v>
      </c>
      <c r="K1989" s="40" t="s">
        <v>1190</v>
      </c>
      <c r="L1989" s="29">
        <f>IF(K1989&lt;&gt;"",IFERROR(VLOOKUP(K1989,Rabattwerte_eintragen!$A$3:$C$24,3,FALSE),0),0)</f>
        <v>0</v>
      </c>
      <c r="M1989" s="58">
        <f>IF(H1989&lt;&gt;"",H1989*(1-L1989)+I1989*(1-VLOOKUP("A1",Rabattwerte_eintragen!$A$3:$C$26,3,FALSE)),"")</f>
        <v>19.600000000000001</v>
      </c>
      <c r="N1989" s="40"/>
      <c r="O1989" s="39" t="str">
        <f t="shared" si="34"/>
        <v>Artikel online anzeigen</v>
      </c>
      <c r="P1989" s="44"/>
      <c r="Q1989" s="49" t="s">
        <v>4343</v>
      </c>
      <c r="R1989" s="37"/>
      <c r="S1989" s="55"/>
      <c r="T1989" s="40" t="s">
        <v>4381</v>
      </c>
      <c r="U1989" s="63" t="s">
        <v>1018</v>
      </c>
    </row>
    <row r="1990" spans="1:21" x14ac:dyDescent="0.25">
      <c r="A1990" s="1">
        <v>11782</v>
      </c>
      <c r="B1990" s="46" t="s">
        <v>2106</v>
      </c>
      <c r="C1990" s="46" t="s">
        <v>2247</v>
      </c>
      <c r="D1990" s="46" t="s">
        <v>2359</v>
      </c>
      <c r="E1990" s="47" t="s">
        <v>1016</v>
      </c>
      <c r="F1990" s="47" t="s">
        <v>1088</v>
      </c>
      <c r="G1990" s="47">
        <v>782739</v>
      </c>
      <c r="H1990" s="57">
        <v>59.400000000000006</v>
      </c>
      <c r="I1990" s="60">
        <f>IF(R1990="UP",VLOOKUP($I$1,Änderungen!$F$1:$G$4,2,FALSE),IF(OR(ISERROR(FIND("NOVOS",B1990)),ISERROR(FIND("Design ",B1990))),IF(OR(ISERROR(FIND("thanos EVO",B1990)),ISERROR(FIND("Design ",B1990))),0,96.55),19.35))</f>
        <v>0</v>
      </c>
      <c r="J1990" s="40"/>
      <c r="K1990" s="40" t="s">
        <v>1174</v>
      </c>
      <c r="L1990" s="29">
        <f>IF(K1990&lt;&gt;"",IFERROR(VLOOKUP(K1990,Rabattwerte_eintragen!$A$3:$C$24,3,FALSE),0),0)</f>
        <v>0</v>
      </c>
      <c r="M1990" s="58">
        <f>IF(H1990&lt;&gt;"",H1990*(1-L1990)+I1990*(1-VLOOKUP("A1",Rabattwerte_eintragen!$A$3:$C$26,3,FALSE)),"")</f>
        <v>59.400000000000006</v>
      </c>
      <c r="N1990" s="40"/>
      <c r="O1990" s="39" t="str">
        <f t="shared" si="34"/>
        <v>Artikel online anzeigen</v>
      </c>
      <c r="P1990" s="44"/>
      <c r="Q1990" s="49" t="s">
        <v>4344</v>
      </c>
      <c r="R1990" s="37"/>
      <c r="S1990" s="55"/>
      <c r="T1990" s="40" t="s">
        <v>1151</v>
      </c>
      <c r="U1990" s="63" t="s">
        <v>1018</v>
      </c>
    </row>
    <row r="1991" spans="1:21" x14ac:dyDescent="0.25">
      <c r="A1991" s="1">
        <v>3430</v>
      </c>
      <c r="B1991" s="46" t="s">
        <v>983</v>
      </c>
      <c r="C1991" s="46" t="s">
        <v>2247</v>
      </c>
      <c r="D1991" s="46" t="s">
        <v>2360</v>
      </c>
      <c r="E1991" s="47" t="s">
        <v>1016</v>
      </c>
      <c r="F1991" s="47" t="s">
        <v>1088</v>
      </c>
      <c r="G1991" s="47">
        <v>231169</v>
      </c>
      <c r="H1991" s="57">
        <v>17.649999999999999</v>
      </c>
      <c r="I1991" s="60">
        <f>IF(R1991="UP",VLOOKUP($I$1,Änderungen!$F$1:$G$4,2,FALSE),IF(OR(ISERROR(FIND("NOVOS",B1991)),ISERROR(FIND("Design ",B1991))),IF(OR(ISERROR(FIND("thanos EVO",B1991)),ISERROR(FIND("Design ",B1991))),0,96.55),19.35))</f>
        <v>0</v>
      </c>
      <c r="J1991" s="40"/>
      <c r="K1991" s="40" t="s">
        <v>1174</v>
      </c>
      <c r="L1991" s="29">
        <f>IF(K1991&lt;&gt;"",IFERROR(VLOOKUP(K1991,Rabattwerte_eintragen!$A$3:$C$24,3,FALSE),0),0)</f>
        <v>0</v>
      </c>
      <c r="M1991" s="58">
        <f>IF(H1991&lt;&gt;"",H1991*(1-L1991)+I1991*(1-VLOOKUP("A1",Rabattwerte_eintragen!$A$3:$C$26,3,FALSE)),"")</f>
        <v>17.649999999999999</v>
      </c>
      <c r="N1991" s="40"/>
      <c r="O1991" s="39" t="str">
        <f t="shared" si="34"/>
        <v>Artikel online anzeigen</v>
      </c>
      <c r="P1991" s="44"/>
      <c r="Q1991" s="49" t="s">
        <v>4345</v>
      </c>
      <c r="R1991" s="37"/>
      <c r="S1991" s="55"/>
      <c r="T1991" s="40" t="s">
        <v>1153</v>
      </c>
      <c r="U1991" s="63" t="s">
        <v>6117</v>
      </c>
    </row>
    <row r="1992" spans="1:21" x14ac:dyDescent="0.25">
      <c r="A1992" s="1">
        <v>3418</v>
      </c>
      <c r="B1992" s="46" t="s">
        <v>936</v>
      </c>
      <c r="C1992" s="46" t="s">
        <v>2247</v>
      </c>
      <c r="D1992" s="46" t="s">
        <v>2361</v>
      </c>
      <c r="E1992" s="47" t="s">
        <v>1016</v>
      </c>
      <c r="F1992" s="47" t="s">
        <v>1140</v>
      </c>
      <c r="G1992" s="47">
        <v>645737</v>
      </c>
      <c r="H1992" s="57">
        <v>75.149999999999991</v>
      </c>
      <c r="I1992" s="60">
        <f>IF(R1992="UP",VLOOKUP($I$1,Änderungen!$F$1:$G$4,2,FALSE),IF(OR(ISERROR(FIND("NOVOS",B1992)),ISERROR(FIND("Design ",B1992))),IF(OR(ISERROR(FIND("thanos EVO",B1992)),ISERROR(FIND("Design ",B1992))),0,96.55),19.35))</f>
        <v>0</v>
      </c>
      <c r="J1992" s="40"/>
      <c r="K1992" s="40" t="s">
        <v>1174</v>
      </c>
      <c r="L1992" s="29">
        <f>IF(K1992&lt;&gt;"",IFERROR(VLOOKUP(K1992,Rabattwerte_eintragen!$A$3:$C$24,3,FALSE),0),0)</f>
        <v>0</v>
      </c>
      <c r="M1992" s="58">
        <f>IF(H1992&lt;&gt;"",H1992*(1-L1992)+I1992*(1-VLOOKUP("A1",Rabattwerte_eintragen!$A$3:$C$26,3,FALSE)),"")</f>
        <v>75.149999999999991</v>
      </c>
      <c r="N1992" s="40"/>
      <c r="O1992" s="39" t="str">
        <f t="shared" si="34"/>
        <v>Artikel online anzeigen</v>
      </c>
      <c r="P1992" s="44"/>
      <c r="Q1992" s="49" t="s">
        <v>4346</v>
      </c>
      <c r="R1992" s="37"/>
      <c r="S1992" s="55"/>
      <c r="T1992" s="40" t="s">
        <v>1156</v>
      </c>
      <c r="U1992" s="63" t="s">
        <v>4848</v>
      </c>
    </row>
    <row r="1993" spans="1:21" x14ac:dyDescent="0.25">
      <c r="A1993" s="1">
        <v>3419</v>
      </c>
      <c r="B1993" s="46" t="s">
        <v>937</v>
      </c>
      <c r="C1993" s="46" t="s">
        <v>2247</v>
      </c>
      <c r="D1993" s="46" t="s">
        <v>2361</v>
      </c>
      <c r="E1993" s="47" t="s">
        <v>1016</v>
      </c>
      <c r="F1993" s="47" t="s">
        <v>1140</v>
      </c>
      <c r="G1993" s="47">
        <v>764742</v>
      </c>
      <c r="H1993" s="57">
        <v>192.75</v>
      </c>
      <c r="I1993" s="60">
        <f>IF(R1993="UP",VLOOKUP($I$1,Änderungen!$F$1:$G$4,2,FALSE),IF(OR(ISERROR(FIND("NOVOS",B1993)),ISERROR(FIND("Design ",B1993))),IF(OR(ISERROR(FIND("thanos EVO",B1993)),ISERROR(FIND("Design ",B1993))),0,96.55),19.35))</f>
        <v>0</v>
      </c>
      <c r="J1993" s="40"/>
      <c r="K1993" s="40" t="s">
        <v>1174</v>
      </c>
      <c r="L1993" s="29">
        <f>IF(K1993&lt;&gt;"",IFERROR(VLOOKUP(K1993,Rabattwerte_eintragen!$A$3:$C$24,3,FALSE),0),0)</f>
        <v>0</v>
      </c>
      <c r="M1993" s="58">
        <f>IF(H1993&lt;&gt;"",H1993*(1-L1993)+I1993*(1-VLOOKUP("A1",Rabattwerte_eintragen!$A$3:$C$26,3,FALSE)),"")</f>
        <v>192.75</v>
      </c>
      <c r="N1993" s="40"/>
      <c r="O1993" s="39" t="str">
        <f t="shared" si="34"/>
        <v>Artikel online anzeigen</v>
      </c>
      <c r="P1993" s="44"/>
      <c r="Q1993" s="49" t="s">
        <v>4347</v>
      </c>
      <c r="R1993" s="37"/>
      <c r="S1993" s="55"/>
      <c r="T1993" s="40" t="s">
        <v>1156</v>
      </c>
      <c r="U1993" s="63" t="s">
        <v>4848</v>
      </c>
    </row>
    <row r="1994" spans="1:21" x14ac:dyDescent="0.25">
      <c r="A1994" s="1">
        <v>11683</v>
      </c>
      <c r="B1994" s="46" t="s">
        <v>2107</v>
      </c>
      <c r="C1994" s="46" t="s">
        <v>2247</v>
      </c>
      <c r="D1994" s="46" t="s">
        <v>2362</v>
      </c>
      <c r="E1994" s="47" t="s">
        <v>1016</v>
      </c>
      <c r="F1994" s="47" t="s">
        <v>1140</v>
      </c>
      <c r="G1994" s="47">
        <v>819640</v>
      </c>
      <c r="H1994" s="57">
        <v>12.05</v>
      </c>
      <c r="I1994" s="60">
        <f>IF(R1994="UP",VLOOKUP($I$1,Änderungen!$F$1:$G$4,2,FALSE),IF(OR(ISERROR(FIND("NOVOS",B1994)),ISERROR(FIND("Design ",B1994))),IF(OR(ISERROR(FIND("thanos EVO",B1994)),ISERROR(FIND("Design ",B1994))),0,96.55),19.35))</f>
        <v>0</v>
      </c>
      <c r="J1994" s="40"/>
      <c r="K1994" s="40" t="s">
        <v>1174</v>
      </c>
      <c r="L1994" s="29">
        <f>IF(K1994&lt;&gt;"",IFERROR(VLOOKUP(K1994,Rabattwerte_eintragen!$A$3:$C$24,3,FALSE),0),0)</f>
        <v>0</v>
      </c>
      <c r="M1994" s="58">
        <f>IF(H1994&lt;&gt;"",H1994*(1-L1994)+I1994*(1-VLOOKUP("A1",Rabattwerte_eintragen!$A$3:$C$26,3,FALSE)),"")</f>
        <v>12.05</v>
      </c>
      <c r="N1994" s="40"/>
      <c r="O1994" s="39" t="str">
        <f t="shared" si="34"/>
        <v>Artikel online anzeigen</v>
      </c>
      <c r="P1994" s="44"/>
      <c r="Q1994" s="49" t="s">
        <v>4348</v>
      </c>
      <c r="R1994" s="37"/>
      <c r="S1994" s="55"/>
      <c r="T1994" s="40" t="s">
        <v>1155</v>
      </c>
      <c r="U1994" s="63" t="s">
        <v>1018</v>
      </c>
    </row>
    <row r="1995" spans="1:21" x14ac:dyDescent="0.25">
      <c r="A1995" s="1">
        <v>13797</v>
      </c>
      <c r="B1995" s="46" t="s">
        <v>2108</v>
      </c>
      <c r="C1995" s="46" t="s">
        <v>2247</v>
      </c>
      <c r="D1995" s="46" t="s">
        <v>2362</v>
      </c>
      <c r="E1995" s="47" t="s">
        <v>1016</v>
      </c>
      <c r="F1995" s="47" t="s">
        <v>1140</v>
      </c>
      <c r="G1995" s="47">
        <v>2000202</v>
      </c>
      <c r="H1995" s="57">
        <v>12.350000000000001</v>
      </c>
      <c r="I1995" s="60">
        <f>IF(R1995="UP",VLOOKUP($I$1,Änderungen!$F$1:$G$4,2,FALSE),IF(OR(ISERROR(FIND("NOVOS",B1995)),ISERROR(FIND("Design ",B1995))),IF(OR(ISERROR(FIND("thanos EVO",B1995)),ISERROR(FIND("Design ",B1995))),0,96.55),19.35))</f>
        <v>0</v>
      </c>
      <c r="J1995" s="40"/>
      <c r="K1995" s="40" t="s">
        <v>1174</v>
      </c>
      <c r="L1995" s="29">
        <f>IF(K1995&lt;&gt;"",IFERROR(VLOOKUP(K1995,Rabattwerte_eintragen!$A$3:$C$24,3,FALSE),0),0)</f>
        <v>0</v>
      </c>
      <c r="M1995" s="58">
        <f>IF(H1995&lt;&gt;"",H1995*(1-L1995)+I1995*(1-VLOOKUP("A1",Rabattwerte_eintragen!$A$3:$C$26,3,FALSE)),"")</f>
        <v>12.350000000000001</v>
      </c>
      <c r="N1995" s="40"/>
      <c r="O1995" s="39" t="str">
        <f t="shared" si="34"/>
        <v>Artikel online anzeigen</v>
      </c>
      <c r="P1995" s="44"/>
      <c r="Q1995" s="49" t="s">
        <v>4349</v>
      </c>
      <c r="R1995" s="37"/>
      <c r="S1995" s="55"/>
      <c r="T1995" s="40" t="s">
        <v>1155</v>
      </c>
      <c r="U1995" s="63" t="s">
        <v>1018</v>
      </c>
    </row>
    <row r="1996" spans="1:21" x14ac:dyDescent="0.25">
      <c r="A1996" s="1">
        <v>8287</v>
      </c>
      <c r="B1996" s="46" t="s">
        <v>2109</v>
      </c>
      <c r="C1996" s="46" t="s">
        <v>2247</v>
      </c>
      <c r="D1996" s="46" t="s">
        <v>2362</v>
      </c>
      <c r="E1996" s="47" t="s">
        <v>1016</v>
      </c>
      <c r="F1996" s="47" t="s">
        <v>1140</v>
      </c>
      <c r="G1996" s="47">
        <v>315098</v>
      </c>
      <c r="H1996" s="57">
        <v>7.45</v>
      </c>
      <c r="I1996" s="60">
        <f>IF(R1996="UP",VLOOKUP($I$1,Änderungen!$F$1:$G$4,2,FALSE),IF(OR(ISERROR(FIND("NOVOS",B1996)),ISERROR(FIND("Design ",B1996))),IF(OR(ISERROR(FIND("thanos EVO",B1996)),ISERROR(FIND("Design ",B1996))),0,96.55),19.35))</f>
        <v>0</v>
      </c>
      <c r="J1996" s="40"/>
      <c r="K1996" s="40" t="s">
        <v>1174</v>
      </c>
      <c r="L1996" s="29">
        <f>IF(K1996&lt;&gt;"",IFERROR(VLOOKUP(K1996,Rabattwerte_eintragen!$A$3:$C$24,3,FALSE),0),0)</f>
        <v>0</v>
      </c>
      <c r="M1996" s="58">
        <f>IF(H1996&lt;&gt;"",H1996*(1-L1996)+I1996*(1-VLOOKUP("A1",Rabattwerte_eintragen!$A$3:$C$26,3,FALSE)),"")</f>
        <v>7.45</v>
      </c>
      <c r="N1996" s="40"/>
      <c r="O1996" s="39" t="str">
        <f t="shared" si="34"/>
        <v>Artikel online anzeigen</v>
      </c>
      <c r="P1996" s="44"/>
      <c r="Q1996" s="49" t="s">
        <v>4350</v>
      </c>
      <c r="R1996" s="37"/>
      <c r="S1996" s="55"/>
      <c r="T1996" s="40" t="s">
        <v>1155</v>
      </c>
      <c r="U1996" s="63" t="s">
        <v>1018</v>
      </c>
    </row>
    <row r="1997" spans="1:21" x14ac:dyDescent="0.25">
      <c r="A1997" s="1">
        <v>8299</v>
      </c>
      <c r="B1997" s="46" t="s">
        <v>2110</v>
      </c>
      <c r="C1997" s="46" t="s">
        <v>2247</v>
      </c>
      <c r="D1997" s="46" t="s">
        <v>2362</v>
      </c>
      <c r="E1997" s="47" t="s">
        <v>1016</v>
      </c>
      <c r="F1997" s="47" t="s">
        <v>1140</v>
      </c>
      <c r="G1997" s="47">
        <v>759182</v>
      </c>
      <c r="H1997" s="57">
        <v>12.450000000000001</v>
      </c>
      <c r="I1997" s="60">
        <f>IF(R1997="UP",VLOOKUP($I$1,Änderungen!$F$1:$G$4,2,FALSE),IF(OR(ISERROR(FIND("NOVOS",B1997)),ISERROR(FIND("Design ",B1997))),IF(OR(ISERROR(FIND("thanos EVO",B1997)),ISERROR(FIND("Design ",B1997))),0,96.55),19.35))</f>
        <v>0</v>
      </c>
      <c r="J1997" s="40"/>
      <c r="K1997" s="40" t="s">
        <v>1174</v>
      </c>
      <c r="L1997" s="29">
        <f>IF(K1997&lt;&gt;"",IFERROR(VLOOKUP(K1997,Rabattwerte_eintragen!$A$3:$C$24,3,FALSE),0),0)</f>
        <v>0</v>
      </c>
      <c r="M1997" s="58">
        <f>IF(H1997&lt;&gt;"",H1997*(1-L1997)+I1997*(1-VLOOKUP("A1",Rabattwerte_eintragen!$A$3:$C$26,3,FALSE)),"")</f>
        <v>12.450000000000001</v>
      </c>
      <c r="N1997" s="40"/>
      <c r="O1997" s="39" t="str">
        <f t="shared" si="34"/>
        <v>Artikel online anzeigen</v>
      </c>
      <c r="P1997" s="44"/>
      <c r="Q1997" s="49" t="s">
        <v>4351</v>
      </c>
      <c r="R1997" s="37"/>
      <c r="S1997" s="55"/>
      <c r="T1997" s="40" t="s">
        <v>1155</v>
      </c>
      <c r="U1997" s="63" t="s">
        <v>1018</v>
      </c>
    </row>
    <row r="1998" spans="1:21" x14ac:dyDescent="0.25">
      <c r="A1998" s="1">
        <v>11586</v>
      </c>
      <c r="B1998" s="46" t="s">
        <v>2111</v>
      </c>
      <c r="C1998" s="46" t="s">
        <v>2247</v>
      </c>
      <c r="D1998" s="46" t="s">
        <v>2362</v>
      </c>
      <c r="E1998" s="47" t="s">
        <v>1016</v>
      </c>
      <c r="F1998" s="47" t="s">
        <v>1140</v>
      </c>
      <c r="G1998" s="47">
        <v>459099</v>
      </c>
      <c r="H1998" s="57">
        <v>7.45</v>
      </c>
      <c r="I1998" s="60">
        <f>IF(R1998="UP",VLOOKUP($I$1,Änderungen!$F$1:$G$4,2,FALSE),IF(OR(ISERROR(FIND("NOVOS",B1998)),ISERROR(FIND("Design ",B1998))),IF(OR(ISERROR(FIND("thanos EVO",B1998)),ISERROR(FIND("Design ",B1998))),0,96.55),19.35))</f>
        <v>0</v>
      </c>
      <c r="J1998" s="40"/>
      <c r="K1998" s="40" t="s">
        <v>1174</v>
      </c>
      <c r="L1998" s="29">
        <f>IF(K1998&lt;&gt;"",IFERROR(VLOOKUP(K1998,Rabattwerte_eintragen!$A$3:$C$24,3,FALSE),0),0)</f>
        <v>0</v>
      </c>
      <c r="M1998" s="58">
        <f>IF(H1998&lt;&gt;"",H1998*(1-L1998)+I1998*(1-VLOOKUP("A1",Rabattwerte_eintragen!$A$3:$C$26,3,FALSE)),"")</f>
        <v>7.45</v>
      </c>
      <c r="N1998" s="40"/>
      <c r="O1998" s="39" t="str">
        <f t="shared" ref="O1998:O2024" si="35">IF(Q1998&lt;&gt;"",HYPERLINK(Q1998, "Artikel online anzeigen"),"")</f>
        <v>Artikel online anzeigen</v>
      </c>
      <c r="P1998" s="44"/>
      <c r="Q1998" s="49" t="s">
        <v>4352</v>
      </c>
      <c r="R1998" s="37"/>
      <c r="S1998" s="55"/>
      <c r="T1998" s="40" t="s">
        <v>1155</v>
      </c>
      <c r="U1998" s="63" t="s">
        <v>1018</v>
      </c>
    </row>
    <row r="1999" spans="1:21" x14ac:dyDescent="0.25">
      <c r="A1999" s="1">
        <v>9203</v>
      </c>
      <c r="B1999" s="46" t="s">
        <v>2112</v>
      </c>
      <c r="C1999" s="46" t="s">
        <v>2247</v>
      </c>
      <c r="D1999" s="46" t="s">
        <v>2362</v>
      </c>
      <c r="E1999" s="47" t="s">
        <v>1016</v>
      </c>
      <c r="F1999" s="47" t="s">
        <v>1140</v>
      </c>
      <c r="G1999" s="47">
        <v>739351</v>
      </c>
      <c r="H1999" s="57">
        <v>7.45</v>
      </c>
      <c r="I1999" s="60">
        <f>IF(R1999="UP",VLOOKUP($I$1,Änderungen!$F$1:$G$4,2,FALSE),IF(OR(ISERROR(FIND("NOVOS",B1999)),ISERROR(FIND("Design ",B1999))),IF(OR(ISERROR(FIND("thanos EVO",B1999)),ISERROR(FIND("Design ",B1999))),0,96.55),19.35))</f>
        <v>0</v>
      </c>
      <c r="J1999" s="40"/>
      <c r="K1999" s="40" t="s">
        <v>1174</v>
      </c>
      <c r="L1999" s="29">
        <f>IF(K1999&lt;&gt;"",IFERROR(VLOOKUP(K1999,Rabattwerte_eintragen!$A$3:$C$24,3,FALSE),0),0)</f>
        <v>0</v>
      </c>
      <c r="M1999" s="58">
        <f>IF(H1999&lt;&gt;"",H1999*(1-L1999)+I1999*(1-VLOOKUP("A1",Rabattwerte_eintragen!$A$3:$C$26,3,FALSE)),"")</f>
        <v>7.45</v>
      </c>
      <c r="N1999" s="40"/>
      <c r="O1999" s="39" t="str">
        <f t="shared" si="35"/>
        <v>Artikel online anzeigen</v>
      </c>
      <c r="P1999" s="44"/>
      <c r="Q1999" s="49" t="s">
        <v>4353</v>
      </c>
      <c r="R1999" s="37"/>
      <c r="S1999" s="55"/>
      <c r="T1999" s="40" t="s">
        <v>1155</v>
      </c>
      <c r="U1999" s="63" t="s">
        <v>1018</v>
      </c>
    </row>
    <row r="2000" spans="1:21" x14ac:dyDescent="0.25">
      <c r="A2000" s="1">
        <v>8286</v>
      </c>
      <c r="B2000" s="46" t="s">
        <v>988</v>
      </c>
      <c r="C2000" s="46" t="s">
        <v>2247</v>
      </c>
      <c r="D2000" s="46" t="s">
        <v>2362</v>
      </c>
      <c r="E2000" s="47" t="s">
        <v>1016</v>
      </c>
      <c r="F2000" s="47" t="s">
        <v>1140</v>
      </c>
      <c r="G2000" s="47">
        <v>727310</v>
      </c>
      <c r="H2000" s="57">
        <v>7.45</v>
      </c>
      <c r="I2000" s="60">
        <f>IF(R2000="UP",VLOOKUP($I$1,Änderungen!$F$1:$G$4,2,FALSE),IF(OR(ISERROR(FIND("NOVOS",B2000)),ISERROR(FIND("Design ",B2000))),IF(OR(ISERROR(FIND("thanos EVO",B2000)),ISERROR(FIND("Design ",B2000))),0,96.55),19.35))</f>
        <v>0</v>
      </c>
      <c r="J2000" s="40"/>
      <c r="K2000" s="40" t="s">
        <v>1174</v>
      </c>
      <c r="L2000" s="29">
        <f>IF(K2000&lt;&gt;"",IFERROR(VLOOKUP(K2000,Rabattwerte_eintragen!$A$3:$C$24,3,FALSE),0),0)</f>
        <v>0</v>
      </c>
      <c r="M2000" s="58">
        <f>IF(H2000&lt;&gt;"",H2000*(1-L2000)+I2000*(1-VLOOKUP("A1",Rabattwerte_eintragen!$A$3:$C$26,3,FALSE)),"")</f>
        <v>7.45</v>
      </c>
      <c r="N2000" s="40"/>
      <c r="O2000" s="39" t="str">
        <f t="shared" si="35"/>
        <v>Artikel online anzeigen</v>
      </c>
      <c r="P2000" s="44"/>
      <c r="Q2000" s="49" t="s">
        <v>4354</v>
      </c>
      <c r="R2000" s="37"/>
      <c r="S2000" s="55"/>
      <c r="T2000" s="40" t="s">
        <v>1155</v>
      </c>
      <c r="U2000" s="63" t="s">
        <v>1018</v>
      </c>
    </row>
    <row r="2001" spans="1:21" x14ac:dyDescent="0.25">
      <c r="A2001" s="1">
        <v>8284</v>
      </c>
      <c r="B2001" s="46" t="s">
        <v>989</v>
      </c>
      <c r="C2001" s="46" t="s">
        <v>2247</v>
      </c>
      <c r="D2001" s="46" t="s">
        <v>2362</v>
      </c>
      <c r="E2001" s="47" t="s">
        <v>1016</v>
      </c>
      <c r="F2001" s="47" t="s">
        <v>1140</v>
      </c>
      <c r="G2001" s="47">
        <v>597814</v>
      </c>
      <c r="H2001" s="57">
        <v>7.45</v>
      </c>
      <c r="I2001" s="60">
        <f>IF(R2001="UP",VLOOKUP($I$1,Änderungen!$F$1:$G$4,2,FALSE),IF(OR(ISERROR(FIND("NOVOS",B2001)),ISERROR(FIND("Design ",B2001))),IF(OR(ISERROR(FIND("thanos EVO",B2001)),ISERROR(FIND("Design ",B2001))),0,96.55),19.35))</f>
        <v>0</v>
      </c>
      <c r="J2001" s="40"/>
      <c r="K2001" s="40" t="s">
        <v>1174</v>
      </c>
      <c r="L2001" s="29">
        <f>IF(K2001&lt;&gt;"",IFERROR(VLOOKUP(K2001,Rabattwerte_eintragen!$A$3:$C$24,3,FALSE),0),0)</f>
        <v>0</v>
      </c>
      <c r="M2001" s="58">
        <f>IF(H2001&lt;&gt;"",H2001*(1-L2001)+I2001*(1-VLOOKUP("A1",Rabattwerte_eintragen!$A$3:$C$26,3,FALSE)),"")</f>
        <v>7.45</v>
      </c>
      <c r="N2001" s="40"/>
      <c r="O2001" s="39" t="str">
        <f t="shared" si="35"/>
        <v>Artikel online anzeigen</v>
      </c>
      <c r="P2001" s="44"/>
      <c r="Q2001" s="49" t="s">
        <v>4355</v>
      </c>
      <c r="R2001" s="37"/>
      <c r="S2001" s="55"/>
      <c r="T2001" s="40" t="s">
        <v>1155</v>
      </c>
      <c r="U2001" s="63" t="s">
        <v>1018</v>
      </c>
    </row>
    <row r="2002" spans="1:21" x14ac:dyDescent="0.25">
      <c r="A2002" s="1">
        <v>8285</v>
      </c>
      <c r="B2002" s="46" t="s">
        <v>990</v>
      </c>
      <c r="C2002" s="46" t="s">
        <v>2247</v>
      </c>
      <c r="D2002" s="46" t="s">
        <v>2362</v>
      </c>
      <c r="E2002" s="47" t="s">
        <v>1016</v>
      </c>
      <c r="F2002" s="47" t="s">
        <v>1140</v>
      </c>
      <c r="G2002" s="47">
        <v>347013</v>
      </c>
      <c r="H2002" s="57">
        <v>7.45</v>
      </c>
      <c r="I2002" s="60">
        <f>IF(R2002="UP",VLOOKUP($I$1,Änderungen!$F$1:$G$4,2,FALSE),IF(OR(ISERROR(FIND("NOVOS",B2002)),ISERROR(FIND("Design ",B2002))),IF(OR(ISERROR(FIND("thanos EVO",B2002)),ISERROR(FIND("Design ",B2002))),0,96.55),19.35))</f>
        <v>0</v>
      </c>
      <c r="J2002" s="40"/>
      <c r="K2002" s="40" t="s">
        <v>1174</v>
      </c>
      <c r="L2002" s="29">
        <f>IF(K2002&lt;&gt;"",IFERROR(VLOOKUP(K2002,Rabattwerte_eintragen!$A$3:$C$24,3,FALSE),0),0)</f>
        <v>0</v>
      </c>
      <c r="M2002" s="58">
        <f>IF(H2002&lt;&gt;"",H2002*(1-L2002)+I2002*(1-VLOOKUP("A1",Rabattwerte_eintragen!$A$3:$C$26,3,FALSE)),"")</f>
        <v>7.45</v>
      </c>
      <c r="N2002" s="40"/>
      <c r="O2002" s="39" t="str">
        <f t="shared" si="35"/>
        <v>Artikel online anzeigen</v>
      </c>
      <c r="P2002" s="44"/>
      <c r="Q2002" s="49" t="s">
        <v>4356</v>
      </c>
      <c r="R2002" s="37"/>
      <c r="S2002" s="55"/>
      <c r="T2002" s="40" t="s">
        <v>1155</v>
      </c>
      <c r="U2002" s="63" t="s">
        <v>1018</v>
      </c>
    </row>
    <row r="2003" spans="1:21" x14ac:dyDescent="0.25">
      <c r="A2003" s="1">
        <v>8292</v>
      </c>
      <c r="B2003" s="46" t="s">
        <v>1087</v>
      </c>
      <c r="C2003" s="46" t="s">
        <v>2247</v>
      </c>
      <c r="D2003" s="46" t="s">
        <v>2363</v>
      </c>
      <c r="E2003" s="47" t="s">
        <v>1016</v>
      </c>
      <c r="F2003" s="47" t="s">
        <v>1089</v>
      </c>
      <c r="G2003" s="47">
        <v>566704</v>
      </c>
      <c r="H2003" s="57">
        <v>169.14999999999998</v>
      </c>
      <c r="I2003" s="60">
        <f>IF(R2003="UP",VLOOKUP($I$1,Änderungen!$F$1:$G$4,2,FALSE),IF(OR(ISERROR(FIND("NOVOS",B2003)),ISERROR(FIND("Design ",B2003))),IF(OR(ISERROR(FIND("thanos EVO",B2003)),ISERROR(FIND("Design ",B2003))),0,96.55),19.35))</f>
        <v>0</v>
      </c>
      <c r="J2003" s="40" t="s">
        <v>1019</v>
      </c>
      <c r="K2003" s="40" t="s">
        <v>2372</v>
      </c>
      <c r="L2003" s="29">
        <f>IF(K2003&lt;&gt;"",IFERROR(VLOOKUP(K2003,Rabattwerte_eintragen!$A$3:$C$24,3,FALSE),0),0)</f>
        <v>0</v>
      </c>
      <c r="M2003" s="58">
        <f>IF(H2003&lt;&gt;"",H2003*(1-L2003)+I2003*(1-VLOOKUP("A1",Rabattwerte_eintragen!$A$3:$C$26,3,FALSE)),"")</f>
        <v>169.14999999999998</v>
      </c>
      <c r="N2003" s="40"/>
      <c r="O2003" s="39" t="str">
        <f t="shared" si="35"/>
        <v>Artikel online anzeigen</v>
      </c>
      <c r="P2003" s="44"/>
      <c r="Q2003" s="49" t="s">
        <v>4357</v>
      </c>
      <c r="R2003" s="37"/>
      <c r="S2003" s="55"/>
      <c r="T2003" s="40" t="s">
        <v>1144</v>
      </c>
      <c r="U2003" s="63" t="s">
        <v>1018</v>
      </c>
    </row>
    <row r="2004" spans="1:21" x14ac:dyDescent="0.25">
      <c r="A2004" s="1">
        <v>3420</v>
      </c>
      <c r="B2004" s="46" t="s">
        <v>935</v>
      </c>
      <c r="C2004" s="46" t="s">
        <v>2247</v>
      </c>
      <c r="D2004" s="46" t="s">
        <v>2363</v>
      </c>
      <c r="E2004" s="47" t="s">
        <v>1016</v>
      </c>
      <c r="F2004" s="47" t="s">
        <v>1089</v>
      </c>
      <c r="G2004" s="47">
        <v>668262</v>
      </c>
      <c r="H2004" s="57">
        <v>47.65</v>
      </c>
      <c r="I2004" s="60">
        <f>IF(R2004="UP",VLOOKUP($I$1,Änderungen!$F$1:$G$4,2,FALSE),IF(OR(ISERROR(FIND("NOVOS",B2004)),ISERROR(FIND("Design ",B2004))),IF(OR(ISERROR(FIND("thanos EVO",B2004)),ISERROR(FIND("Design ",B2004))),0,96.55),19.35))</f>
        <v>0</v>
      </c>
      <c r="J2004" s="40" t="s">
        <v>1019</v>
      </c>
      <c r="K2004" s="40" t="s">
        <v>2372</v>
      </c>
      <c r="L2004" s="29">
        <f>IF(K2004&lt;&gt;"",IFERROR(VLOOKUP(K2004,Rabattwerte_eintragen!$A$3:$C$24,3,FALSE),0),0)</f>
        <v>0</v>
      </c>
      <c r="M2004" s="58">
        <f>IF(H2004&lt;&gt;"",H2004*(1-L2004)+I2004*(1-VLOOKUP("A1",Rabattwerte_eintragen!$A$3:$C$26,3,FALSE)),"")</f>
        <v>47.65</v>
      </c>
      <c r="N2004" s="40"/>
      <c r="O2004" s="39" t="str">
        <f t="shared" si="35"/>
        <v>Artikel online anzeigen</v>
      </c>
      <c r="P2004" s="44"/>
      <c r="Q2004" s="49" t="s">
        <v>4358</v>
      </c>
      <c r="R2004" s="37"/>
      <c r="S2004" s="55"/>
      <c r="T2004" s="40" t="s">
        <v>1153</v>
      </c>
      <c r="U2004" s="63" t="s">
        <v>4849</v>
      </c>
    </row>
    <row r="2005" spans="1:21" x14ac:dyDescent="0.25">
      <c r="A2005" s="1">
        <v>3421</v>
      </c>
      <c r="B2005" s="46" t="s">
        <v>1110</v>
      </c>
      <c r="C2005" s="46" t="s">
        <v>2247</v>
      </c>
      <c r="D2005" s="46" t="s">
        <v>2363</v>
      </c>
      <c r="E2005" s="47" t="s">
        <v>1016</v>
      </c>
      <c r="F2005" s="47" t="s">
        <v>1089</v>
      </c>
      <c r="G2005" s="47">
        <v>597838</v>
      </c>
      <c r="H2005" s="57">
        <v>58.650000000000006</v>
      </c>
      <c r="I2005" s="60">
        <f>IF(R2005="UP",VLOOKUP($I$1,Änderungen!$F$1:$G$4,2,FALSE),IF(OR(ISERROR(FIND("NOVOS",B2005)),ISERROR(FIND("Design ",B2005))),IF(OR(ISERROR(FIND("thanos EVO",B2005)),ISERROR(FIND("Design ",B2005))),0,96.55),19.35))</f>
        <v>0</v>
      </c>
      <c r="J2005" s="40" t="s">
        <v>1019</v>
      </c>
      <c r="K2005" s="40" t="s">
        <v>1174</v>
      </c>
      <c r="L2005" s="29">
        <f>IF(K2005&lt;&gt;"",IFERROR(VLOOKUP(K2005,Rabattwerte_eintragen!$A$3:$C$24,3,FALSE),0),0)</f>
        <v>0</v>
      </c>
      <c r="M2005" s="58">
        <f>IF(H2005&lt;&gt;"",H2005*(1-L2005)+I2005*(1-VLOOKUP("A1",Rabattwerte_eintragen!$A$3:$C$26,3,FALSE)),"")</f>
        <v>58.650000000000006</v>
      </c>
      <c r="N2005" s="40"/>
      <c r="O2005" s="39" t="str">
        <f t="shared" si="35"/>
        <v>Artikel online anzeigen</v>
      </c>
      <c r="P2005" s="44"/>
      <c r="Q2005" s="49" t="s">
        <v>4359</v>
      </c>
      <c r="R2005" s="37"/>
      <c r="S2005" s="55"/>
      <c r="T2005" s="40" t="s">
        <v>1144</v>
      </c>
      <c r="U2005" s="63" t="s">
        <v>4850</v>
      </c>
    </row>
    <row r="2006" spans="1:21" x14ac:dyDescent="0.25">
      <c r="A2006" s="1">
        <v>11501</v>
      </c>
      <c r="B2006" s="46" t="s">
        <v>1105</v>
      </c>
      <c r="C2006" s="46" t="s">
        <v>2247</v>
      </c>
      <c r="D2006" s="46" t="s">
        <v>2363</v>
      </c>
      <c r="E2006" s="47" t="s">
        <v>1016</v>
      </c>
      <c r="F2006" s="47" t="s">
        <v>1089</v>
      </c>
      <c r="G2006" s="47">
        <v>809917</v>
      </c>
      <c r="H2006" s="57">
        <v>181</v>
      </c>
      <c r="I2006" s="60">
        <f>IF(R2006="UP",VLOOKUP($I$1,Änderungen!$F$1:$G$4,2,FALSE),IF(OR(ISERROR(FIND("NOVOS",B2006)),ISERROR(FIND("Design ",B2006))),IF(OR(ISERROR(FIND("thanos EVO",B2006)),ISERROR(FIND("Design ",B2006))),0,96.55),19.35))</f>
        <v>0</v>
      </c>
      <c r="J2006" s="40"/>
      <c r="K2006" s="40" t="s">
        <v>2372</v>
      </c>
      <c r="L2006" s="29">
        <f>IF(K2006&lt;&gt;"",IFERROR(VLOOKUP(K2006,Rabattwerte_eintragen!$A$3:$C$24,3,FALSE),0),0)</f>
        <v>0</v>
      </c>
      <c r="M2006" s="58">
        <f>IF(H2006&lt;&gt;"",H2006*(1-L2006)+I2006*(1-VLOOKUP("A1",Rabattwerte_eintragen!$A$3:$C$26,3,FALSE)),"")</f>
        <v>181</v>
      </c>
      <c r="N2006" s="40"/>
      <c r="O2006" s="39" t="str">
        <f t="shared" si="35"/>
        <v>Artikel online anzeigen</v>
      </c>
      <c r="P2006" s="44"/>
      <c r="Q2006" s="49" t="s">
        <v>4360</v>
      </c>
      <c r="R2006" s="37"/>
      <c r="S2006" s="55"/>
      <c r="T2006" s="40" t="s">
        <v>1153</v>
      </c>
      <c r="U2006" s="63" t="s">
        <v>4851</v>
      </c>
    </row>
    <row r="2007" spans="1:21" x14ac:dyDescent="0.25">
      <c r="A2007" s="1">
        <v>3423</v>
      </c>
      <c r="B2007" s="46" t="s">
        <v>1111</v>
      </c>
      <c r="C2007" s="46" t="s">
        <v>2247</v>
      </c>
      <c r="D2007" s="46" t="s">
        <v>2363</v>
      </c>
      <c r="E2007" s="47" t="s">
        <v>1016</v>
      </c>
      <c r="F2007" s="47" t="s">
        <v>1089</v>
      </c>
      <c r="G2007" s="47">
        <v>668293</v>
      </c>
      <c r="H2007" s="57">
        <v>94.3</v>
      </c>
      <c r="I2007" s="60">
        <f>IF(R2007="UP",VLOOKUP($I$1,Änderungen!$F$1:$G$4,2,FALSE),IF(OR(ISERROR(FIND("NOVOS",B2007)),ISERROR(FIND("Design ",B2007))),IF(OR(ISERROR(FIND("thanos EVO",B2007)),ISERROR(FIND("Design ",B2007))),0,96.55),19.35))</f>
        <v>0</v>
      </c>
      <c r="J2007" s="40"/>
      <c r="K2007" s="40" t="s">
        <v>2372</v>
      </c>
      <c r="L2007" s="29">
        <f>IF(K2007&lt;&gt;"",IFERROR(VLOOKUP(K2007,Rabattwerte_eintragen!$A$3:$C$24,3,FALSE),0),0)</f>
        <v>0</v>
      </c>
      <c r="M2007" s="58">
        <f>IF(H2007&lt;&gt;"",H2007*(1-L2007)+I2007*(1-VLOOKUP("A1",Rabattwerte_eintragen!$A$3:$C$26,3,FALSE)),"")</f>
        <v>94.3</v>
      </c>
      <c r="N2007" s="40"/>
      <c r="O2007" s="39" t="str">
        <f t="shared" si="35"/>
        <v>Artikel online anzeigen</v>
      </c>
      <c r="P2007" s="44"/>
      <c r="Q2007" s="49" t="s">
        <v>4361</v>
      </c>
      <c r="R2007" s="37"/>
      <c r="S2007" s="55"/>
      <c r="T2007" s="40" t="s">
        <v>1144</v>
      </c>
      <c r="U2007" s="63" t="s">
        <v>4851</v>
      </c>
    </row>
    <row r="2008" spans="1:21" x14ac:dyDescent="0.25">
      <c r="A2008" s="1">
        <v>11395</v>
      </c>
      <c r="B2008" s="46" t="s">
        <v>1106</v>
      </c>
      <c r="C2008" s="46" t="s">
        <v>2247</v>
      </c>
      <c r="D2008" s="46" t="s">
        <v>2363</v>
      </c>
      <c r="E2008" s="47" t="s">
        <v>1016</v>
      </c>
      <c r="F2008" s="47" t="s">
        <v>1089</v>
      </c>
      <c r="G2008" s="47">
        <v>806190</v>
      </c>
      <c r="H2008" s="57">
        <v>288.39999999999998</v>
      </c>
      <c r="I2008" s="60">
        <f>IF(R2008="UP",VLOOKUP($I$1,Änderungen!$F$1:$G$4,2,FALSE),IF(OR(ISERROR(FIND("NOVOS",B2008)),ISERROR(FIND("Design ",B2008))),IF(OR(ISERROR(FIND("thanos EVO",B2008)),ISERROR(FIND("Design ",B2008))),0,96.55),19.35))</f>
        <v>0</v>
      </c>
      <c r="J2008" s="40"/>
      <c r="K2008" s="40" t="s">
        <v>1174</v>
      </c>
      <c r="L2008" s="29">
        <f>IF(K2008&lt;&gt;"",IFERROR(VLOOKUP(K2008,Rabattwerte_eintragen!$A$3:$C$24,3,FALSE),0),0)</f>
        <v>0</v>
      </c>
      <c r="M2008" s="58">
        <f>IF(H2008&lt;&gt;"",H2008*(1-L2008)+I2008*(1-VLOOKUP("A1",Rabattwerte_eintragen!$A$3:$C$26,3,FALSE)),"")</f>
        <v>288.39999999999998</v>
      </c>
      <c r="N2008" s="40"/>
      <c r="O2008" s="39" t="str">
        <f t="shared" si="35"/>
        <v>Artikel online anzeigen</v>
      </c>
      <c r="P2008" s="44"/>
      <c r="Q2008" s="49" t="s">
        <v>4362</v>
      </c>
      <c r="R2008" s="37"/>
      <c r="S2008" s="55"/>
      <c r="T2008" s="40" t="s">
        <v>1153</v>
      </c>
      <c r="U2008" s="63" t="s">
        <v>4852</v>
      </c>
    </row>
    <row r="2009" spans="1:21" x14ac:dyDescent="0.25">
      <c r="A2009" s="1">
        <v>3422</v>
      </c>
      <c r="B2009" s="46" t="s">
        <v>2113</v>
      </c>
      <c r="C2009" s="46" t="s">
        <v>2247</v>
      </c>
      <c r="D2009" s="46" t="s">
        <v>2364</v>
      </c>
      <c r="E2009" s="47" t="s">
        <v>1016</v>
      </c>
      <c r="F2009" s="47" t="s">
        <v>1089</v>
      </c>
      <c r="G2009" s="47">
        <v>500098</v>
      </c>
      <c r="H2009" s="57">
        <v>20.5</v>
      </c>
      <c r="I2009" s="60">
        <f>IF(R2009="UP",VLOOKUP($I$1,Änderungen!$F$1:$G$4,2,FALSE),IF(OR(ISERROR(FIND("NOVOS",B2009)),ISERROR(FIND("Design ",B2009))),IF(OR(ISERROR(FIND("thanos EVO",B2009)),ISERROR(FIND("Design ",B2009))),0,96.55),19.35))</f>
        <v>0</v>
      </c>
      <c r="J2009" s="40"/>
      <c r="K2009" s="40" t="s">
        <v>1174</v>
      </c>
      <c r="L2009" s="29">
        <f>IF(K2009&lt;&gt;"",IFERROR(VLOOKUP(K2009,Rabattwerte_eintragen!$A$3:$C$24,3,FALSE),0),0)</f>
        <v>0</v>
      </c>
      <c r="M2009" s="58">
        <f>IF(H2009&lt;&gt;"",H2009*(1-L2009)+I2009*(1-VLOOKUP("A1",Rabattwerte_eintragen!$A$3:$C$26,3,FALSE)),"")</f>
        <v>20.5</v>
      </c>
      <c r="N2009" s="40"/>
      <c r="O2009" s="39" t="str">
        <f t="shared" si="35"/>
        <v>Artikel online anzeigen</v>
      </c>
      <c r="P2009" s="44"/>
      <c r="Q2009" s="49" t="s">
        <v>4363</v>
      </c>
      <c r="R2009" s="37"/>
      <c r="S2009" s="55"/>
      <c r="T2009" s="40" t="s">
        <v>1152</v>
      </c>
      <c r="U2009" s="63" t="s">
        <v>1018</v>
      </c>
    </row>
    <row r="2010" spans="1:21" x14ac:dyDescent="0.25">
      <c r="A2010" s="1">
        <v>13323</v>
      </c>
      <c r="B2010" s="46" t="s">
        <v>2114</v>
      </c>
      <c r="C2010" s="46" t="s">
        <v>2180</v>
      </c>
      <c r="D2010" s="46" t="s">
        <v>2365</v>
      </c>
      <c r="E2010" s="47" t="s">
        <v>1016</v>
      </c>
      <c r="F2010" s="47" t="s">
        <v>1090</v>
      </c>
      <c r="G2010" s="47">
        <v>850869</v>
      </c>
      <c r="H2010" s="57">
        <v>164.85</v>
      </c>
      <c r="I2010" s="60">
        <f>IF(R2010="UP",VLOOKUP($I$1,Änderungen!$F$1:$G$4,2,FALSE),IF(OR(ISERROR(FIND("NOVOS",B2010)),ISERROR(FIND("Design ",B2010))),IF(OR(ISERROR(FIND("thanos EVO",B2010)),ISERROR(FIND("Design ",B2010))),0,96.55),19.35))</f>
        <v>0</v>
      </c>
      <c r="J2010" s="40"/>
      <c r="K2010" s="40" t="s">
        <v>1180</v>
      </c>
      <c r="L2010" s="29">
        <f>IF(K2010&lt;&gt;"",IFERROR(VLOOKUP(K2010,Rabattwerte_eintragen!$A$3:$C$24,3,FALSE),0),0)</f>
        <v>0</v>
      </c>
      <c r="M2010" s="58">
        <f>IF(H2010&lt;&gt;"",H2010*(1-L2010)+I2010*(1-VLOOKUP("A1",Rabattwerte_eintragen!$A$3:$C$26,3,FALSE)),"")</f>
        <v>164.85</v>
      </c>
      <c r="N2010" s="40"/>
      <c r="O2010" s="39" t="str">
        <f t="shared" si="35"/>
        <v>Artikel online anzeigen</v>
      </c>
      <c r="P2010" s="44"/>
      <c r="Q2010" s="49" t="s">
        <v>4364</v>
      </c>
      <c r="R2010" s="37"/>
      <c r="S2010" s="55"/>
      <c r="T2010" s="40" t="s">
        <v>1148</v>
      </c>
      <c r="U2010" s="63" t="s">
        <v>6118</v>
      </c>
    </row>
    <row r="2011" spans="1:21" x14ac:dyDescent="0.25">
      <c r="A2011" s="1">
        <v>13324</v>
      </c>
      <c r="B2011" s="46" t="s">
        <v>2115</v>
      </c>
      <c r="C2011" s="46" t="s">
        <v>2180</v>
      </c>
      <c r="D2011" s="46" t="s">
        <v>2365</v>
      </c>
      <c r="E2011" s="47" t="s">
        <v>1016</v>
      </c>
      <c r="F2011" s="47" t="s">
        <v>1090</v>
      </c>
      <c r="G2011" s="47">
        <v>850876</v>
      </c>
      <c r="H2011" s="57">
        <v>228.70000000000002</v>
      </c>
      <c r="I2011" s="60">
        <f>IF(R2011="UP",VLOOKUP($I$1,Änderungen!$F$1:$G$4,2,FALSE),IF(OR(ISERROR(FIND("NOVOS",B2011)),ISERROR(FIND("Design ",B2011))),IF(OR(ISERROR(FIND("thanos EVO",B2011)),ISERROR(FIND("Design ",B2011))),0,96.55),19.35))</f>
        <v>0</v>
      </c>
      <c r="J2011" s="40"/>
      <c r="K2011" s="40" t="s">
        <v>1180</v>
      </c>
      <c r="L2011" s="29">
        <f>IF(K2011&lt;&gt;"",IFERROR(VLOOKUP(K2011,Rabattwerte_eintragen!$A$3:$C$24,3,FALSE),0),0)</f>
        <v>0</v>
      </c>
      <c r="M2011" s="58">
        <f>IF(H2011&lt;&gt;"",H2011*(1-L2011)+I2011*(1-VLOOKUP("A1",Rabattwerte_eintragen!$A$3:$C$26,3,FALSE)),"")</f>
        <v>228.70000000000002</v>
      </c>
      <c r="N2011" s="40"/>
      <c r="O2011" s="39" t="str">
        <f t="shared" si="35"/>
        <v>Artikel online anzeigen</v>
      </c>
      <c r="P2011" s="44"/>
      <c r="Q2011" s="49" t="s">
        <v>4365</v>
      </c>
      <c r="R2011" s="37"/>
      <c r="S2011" s="55"/>
      <c r="T2011" s="40" t="s">
        <v>1148</v>
      </c>
      <c r="U2011" s="63" t="s">
        <v>6118</v>
      </c>
    </row>
    <row r="2012" spans="1:21" x14ac:dyDescent="0.25">
      <c r="A2012" s="1">
        <v>13325</v>
      </c>
      <c r="B2012" s="46" t="s">
        <v>2116</v>
      </c>
      <c r="C2012" s="46" t="s">
        <v>2180</v>
      </c>
      <c r="D2012" s="46" t="s">
        <v>2365</v>
      </c>
      <c r="E2012" s="47" t="s">
        <v>1016</v>
      </c>
      <c r="F2012" s="47" t="s">
        <v>1090</v>
      </c>
      <c r="G2012" s="47">
        <v>850880</v>
      </c>
      <c r="H2012" s="57">
        <v>293.29999999999995</v>
      </c>
      <c r="I2012" s="60">
        <f>IF(R2012="UP",VLOOKUP($I$1,Änderungen!$F$1:$G$4,2,FALSE),IF(OR(ISERROR(FIND("NOVOS",B2012)),ISERROR(FIND("Design ",B2012))),IF(OR(ISERROR(FIND("thanos EVO",B2012)),ISERROR(FIND("Design ",B2012))),0,96.55),19.35))</f>
        <v>0</v>
      </c>
      <c r="J2012" s="40"/>
      <c r="K2012" s="40" t="s">
        <v>1180</v>
      </c>
      <c r="L2012" s="29">
        <f>IF(K2012&lt;&gt;"",IFERROR(VLOOKUP(K2012,Rabattwerte_eintragen!$A$3:$C$24,3,FALSE),0),0)</f>
        <v>0</v>
      </c>
      <c r="M2012" s="58">
        <f>IF(H2012&lt;&gt;"",H2012*(1-L2012)+I2012*(1-VLOOKUP("A1",Rabattwerte_eintragen!$A$3:$C$26,3,FALSE)),"")</f>
        <v>293.29999999999995</v>
      </c>
      <c r="N2012" s="40"/>
      <c r="O2012" s="39" t="str">
        <f t="shared" si="35"/>
        <v>Artikel online anzeigen</v>
      </c>
      <c r="P2012" s="45"/>
      <c r="Q2012" s="49" t="s">
        <v>4366</v>
      </c>
      <c r="R2012" s="37"/>
      <c r="S2012" s="55"/>
      <c r="T2012" s="40" t="s">
        <v>1148</v>
      </c>
      <c r="U2012" s="63" t="s">
        <v>6118</v>
      </c>
    </row>
    <row r="2013" spans="1:21" x14ac:dyDescent="0.25">
      <c r="A2013" s="1">
        <v>8725</v>
      </c>
      <c r="B2013" s="46" t="s">
        <v>1007</v>
      </c>
      <c r="C2013" s="46" t="s">
        <v>2247</v>
      </c>
      <c r="D2013" s="46" t="s">
        <v>2366</v>
      </c>
      <c r="E2013" s="47" t="s">
        <v>1016</v>
      </c>
      <c r="F2013" s="47" t="s">
        <v>1090</v>
      </c>
      <c r="G2013" s="47">
        <v>718189</v>
      </c>
      <c r="H2013" s="57">
        <v>151.15</v>
      </c>
      <c r="I2013" s="60">
        <f>IF(R2013="UP",VLOOKUP($I$1,Änderungen!$F$1:$G$4,2,FALSE),IF(OR(ISERROR(FIND("NOVOS",B2013)),ISERROR(FIND("Design ",B2013))),IF(OR(ISERROR(FIND("thanos EVO",B2013)),ISERROR(FIND("Design ",B2013))),0,96.55),19.35))</f>
        <v>0</v>
      </c>
      <c r="J2013" s="40"/>
      <c r="K2013" s="40" t="s">
        <v>1174</v>
      </c>
      <c r="L2013" s="29">
        <f>IF(K2013&lt;&gt;"",IFERROR(VLOOKUP(K2013,Rabattwerte_eintragen!$A$3:$C$24,3,FALSE),0),0)</f>
        <v>0</v>
      </c>
      <c r="M2013" s="58">
        <f>IF(H2013&lt;&gt;"",H2013*(1-L2013)+I2013*(1-VLOOKUP("A1",Rabattwerte_eintragen!$A$3:$C$26,3,FALSE)),"")</f>
        <v>151.15</v>
      </c>
      <c r="N2013" s="40"/>
      <c r="O2013" s="39" t="str">
        <f t="shared" si="35"/>
        <v>Artikel online anzeigen</v>
      </c>
      <c r="P2013" s="45"/>
      <c r="Q2013" s="49" t="s">
        <v>4367</v>
      </c>
      <c r="R2013" s="37"/>
      <c r="S2013" s="55"/>
      <c r="T2013" s="40" t="s">
        <v>1151</v>
      </c>
      <c r="U2013" s="63" t="s">
        <v>1018</v>
      </c>
    </row>
    <row r="2014" spans="1:21" x14ac:dyDescent="0.25">
      <c r="A2014" s="1">
        <v>8730</v>
      </c>
      <c r="B2014" s="46" t="s">
        <v>1008</v>
      </c>
      <c r="C2014" s="46" t="s">
        <v>2247</v>
      </c>
      <c r="D2014" s="46" t="s">
        <v>2366</v>
      </c>
      <c r="E2014" s="47" t="s">
        <v>1016</v>
      </c>
      <c r="F2014" s="47" t="s">
        <v>1090</v>
      </c>
      <c r="G2014" s="47">
        <v>775113</v>
      </c>
      <c r="H2014" s="57">
        <v>151.15</v>
      </c>
      <c r="I2014" s="60">
        <f>IF(R2014="UP",VLOOKUP($I$1,Änderungen!$F$1:$G$4,2,FALSE),IF(OR(ISERROR(FIND("NOVOS",B2014)),ISERROR(FIND("Design ",B2014))),IF(OR(ISERROR(FIND("thanos EVO",B2014)),ISERROR(FIND("Design ",B2014))),0,96.55),19.35))</f>
        <v>0</v>
      </c>
      <c r="J2014" s="40"/>
      <c r="K2014" s="40" t="s">
        <v>1174</v>
      </c>
      <c r="L2014" s="29">
        <f>IF(K2014&lt;&gt;"",IFERROR(VLOOKUP(K2014,Rabattwerte_eintragen!$A$3:$C$24,3,FALSE),0),0)</f>
        <v>0</v>
      </c>
      <c r="M2014" s="58">
        <f>IF(H2014&lt;&gt;"",H2014*(1-L2014)+I2014*(1-VLOOKUP("A1",Rabattwerte_eintragen!$A$3:$C$26,3,FALSE)),"")</f>
        <v>151.15</v>
      </c>
      <c r="N2014" s="40"/>
      <c r="O2014" s="39" t="str">
        <f t="shared" si="35"/>
        <v>Artikel online anzeigen</v>
      </c>
      <c r="P2014" s="45"/>
      <c r="Q2014" s="49" t="s">
        <v>4368</v>
      </c>
      <c r="R2014" s="37"/>
      <c r="S2014" s="55"/>
      <c r="T2014" s="40" t="s">
        <v>1151</v>
      </c>
      <c r="U2014" s="63" t="s">
        <v>1018</v>
      </c>
    </row>
    <row r="2015" spans="1:21" x14ac:dyDescent="0.25">
      <c r="A2015" s="1">
        <v>626</v>
      </c>
      <c r="B2015" s="46" t="s">
        <v>2117</v>
      </c>
      <c r="C2015" s="46" t="s">
        <v>1141</v>
      </c>
      <c r="D2015" s="46" t="s">
        <v>2367</v>
      </c>
      <c r="E2015" s="47" t="s">
        <v>1016</v>
      </c>
      <c r="F2015" s="47" t="s">
        <v>1090</v>
      </c>
      <c r="G2015" s="47">
        <v>119030</v>
      </c>
      <c r="H2015" s="57"/>
      <c r="I2015" s="60">
        <f>IF(R2015="UP",VLOOKUP($I$1,Änderungen!$F$1:$G$4,2,FALSE),IF(OR(ISERROR(FIND("NOVOS",B2015)),ISERROR(FIND("Design ",B2015))),IF(OR(ISERROR(FIND("thanos EVO",B2015)),ISERROR(FIND("Design ",B2015))),0,96.55),19.35))</f>
        <v>0</v>
      </c>
      <c r="J2015" s="40"/>
      <c r="K2015" s="40" t="s">
        <v>2372</v>
      </c>
      <c r="L2015" s="29">
        <f>IF(K2015&lt;&gt;"",IFERROR(VLOOKUP(K2015,Rabattwerte_eintragen!$A$3:$C$24,3,FALSE),0),0)</f>
        <v>0</v>
      </c>
      <c r="M2015" s="58" t="str">
        <f>IF(H2015&lt;&gt;"",H2015*(1-L2015)+I2015*(1-VLOOKUP("A1",Rabattwerte_eintragen!$A$3:$C$26,3,FALSE)),"")</f>
        <v/>
      </c>
      <c r="N2015" s="40"/>
      <c r="O2015" s="39" t="str">
        <f t="shared" si="35"/>
        <v>Artikel online anzeigen</v>
      </c>
      <c r="P2015" s="45"/>
      <c r="Q2015" s="49" t="s">
        <v>4369</v>
      </c>
      <c r="R2015" s="37"/>
      <c r="S2015" s="55"/>
      <c r="T2015" s="40" t="s">
        <v>1152</v>
      </c>
      <c r="U2015" s="63" t="s">
        <v>1018</v>
      </c>
    </row>
    <row r="2016" spans="1:21" x14ac:dyDescent="0.25">
      <c r="A2016" s="1">
        <v>627</v>
      </c>
      <c r="B2016" s="46" t="s">
        <v>2118</v>
      </c>
      <c r="C2016" s="46" t="s">
        <v>1141</v>
      </c>
      <c r="D2016" s="46" t="s">
        <v>2367</v>
      </c>
      <c r="E2016" s="47" t="s">
        <v>1016</v>
      </c>
      <c r="F2016" s="47" t="s">
        <v>1090</v>
      </c>
      <c r="G2016" s="47">
        <v>665407</v>
      </c>
      <c r="H2016" s="57"/>
      <c r="I2016" s="60">
        <f>IF(R2016="UP",VLOOKUP($I$1,Änderungen!$F$1:$G$4,2,FALSE),IF(OR(ISERROR(FIND("NOVOS",B2016)),ISERROR(FIND("Design ",B2016))),IF(OR(ISERROR(FIND("thanos EVO",B2016)),ISERROR(FIND("Design ",B2016))),0,96.55),19.35))</f>
        <v>0</v>
      </c>
      <c r="J2016" s="40"/>
      <c r="K2016" s="40" t="s">
        <v>2372</v>
      </c>
      <c r="L2016" s="29">
        <f>IF(K2016&lt;&gt;"",IFERROR(VLOOKUP(K2016,Rabattwerte_eintragen!$A$3:$C$24,3,FALSE),0),0)</f>
        <v>0</v>
      </c>
      <c r="M2016" s="58" t="str">
        <f>IF(H2016&lt;&gt;"",H2016*(1-L2016)+I2016*(1-VLOOKUP("A1",Rabattwerte_eintragen!$A$3:$C$26,3,FALSE)),"")</f>
        <v/>
      </c>
      <c r="N2016" s="40"/>
      <c r="O2016" s="39" t="str">
        <f t="shared" si="35"/>
        <v>Artikel online anzeigen</v>
      </c>
      <c r="P2016" s="45"/>
      <c r="Q2016" s="49" t="s">
        <v>4370</v>
      </c>
      <c r="R2016" s="37"/>
      <c r="S2016" s="55"/>
      <c r="T2016" s="40" t="s">
        <v>1152</v>
      </c>
      <c r="U2016" s="63" t="s">
        <v>1018</v>
      </c>
    </row>
    <row r="2017" spans="1:21" x14ac:dyDescent="0.25">
      <c r="A2017" s="1">
        <v>10791</v>
      </c>
      <c r="B2017" s="46" t="s">
        <v>2119</v>
      </c>
      <c r="C2017" s="46" t="s">
        <v>1141</v>
      </c>
      <c r="D2017" s="46" t="s">
        <v>2367</v>
      </c>
      <c r="E2017" s="47" t="s">
        <v>1016</v>
      </c>
      <c r="F2017" s="47" t="s">
        <v>1090</v>
      </c>
      <c r="G2017" s="47">
        <v>696647</v>
      </c>
      <c r="H2017" s="57"/>
      <c r="I2017" s="60">
        <f>IF(R2017="UP",VLOOKUP($I$1,Änderungen!$F$1:$G$4,2,FALSE),IF(OR(ISERROR(FIND("NOVOS",B2017)),ISERROR(FIND("Design ",B2017))),IF(OR(ISERROR(FIND("thanos EVO",B2017)),ISERROR(FIND("Design ",B2017))),0,96.55),19.35))</f>
        <v>0</v>
      </c>
      <c r="J2017" s="40"/>
      <c r="K2017" s="40" t="s">
        <v>2372</v>
      </c>
      <c r="L2017" s="29">
        <f>IF(K2017&lt;&gt;"",IFERROR(VLOOKUP(K2017,Rabattwerte_eintragen!$A$3:$C$24,3,FALSE),0),0)</f>
        <v>0</v>
      </c>
      <c r="M2017" s="58" t="str">
        <f>IF(H2017&lt;&gt;"",H2017*(1-L2017)+I2017*(1-VLOOKUP("A1",Rabattwerte_eintragen!$A$3:$C$26,3,FALSE)),"")</f>
        <v/>
      </c>
      <c r="N2017" s="40"/>
      <c r="O2017" s="39" t="str">
        <f t="shared" si="35"/>
        <v>Artikel online anzeigen</v>
      </c>
      <c r="P2017" s="45"/>
      <c r="Q2017" s="49" t="s">
        <v>4371</v>
      </c>
      <c r="R2017" s="37"/>
      <c r="S2017" s="55"/>
      <c r="T2017" s="40" t="s">
        <v>1151</v>
      </c>
      <c r="U2017" s="63" t="s">
        <v>1018</v>
      </c>
    </row>
    <row r="2018" spans="1:21" x14ac:dyDescent="0.25">
      <c r="A2018" s="1">
        <v>628</v>
      </c>
      <c r="B2018" s="46" t="s">
        <v>2120</v>
      </c>
      <c r="C2018" s="46" t="s">
        <v>1141</v>
      </c>
      <c r="D2018" s="46" t="s">
        <v>2367</v>
      </c>
      <c r="E2018" s="47" t="s">
        <v>1016</v>
      </c>
      <c r="F2018" s="47" t="s">
        <v>1090</v>
      </c>
      <c r="G2018" s="47" t="s">
        <v>2253</v>
      </c>
      <c r="H2018" s="57"/>
      <c r="I2018" s="60">
        <f>IF(R2018="UP",VLOOKUP($I$1,Änderungen!$F$1:$G$4,2,FALSE),IF(OR(ISERROR(FIND("NOVOS",B2018)),ISERROR(FIND("Design ",B2018))),IF(OR(ISERROR(FIND("thanos EVO",B2018)),ISERROR(FIND("Design ",B2018))),0,96.55),19.35))</f>
        <v>0</v>
      </c>
      <c r="J2018" s="40"/>
      <c r="K2018" s="40" t="s">
        <v>2372</v>
      </c>
      <c r="L2018" s="29">
        <f>IF(K2018&lt;&gt;"",IFERROR(VLOOKUP(K2018,Rabattwerte_eintragen!$A$3:$C$24,3,FALSE),0),0)</f>
        <v>0</v>
      </c>
      <c r="M2018" s="58" t="str">
        <f>IF(H2018&lt;&gt;"",H2018*(1-L2018)+I2018*(1-VLOOKUP("A1",Rabattwerte_eintragen!$A$3:$C$26,3,FALSE)),"")</f>
        <v/>
      </c>
      <c r="N2018" s="40"/>
      <c r="O2018" s="39" t="str">
        <f t="shared" si="35"/>
        <v>Artikel online anzeigen</v>
      </c>
      <c r="P2018" s="45"/>
      <c r="Q2018" s="49" t="s">
        <v>4372</v>
      </c>
      <c r="R2018" s="37"/>
      <c r="S2018" s="55"/>
      <c r="T2018" s="40"/>
      <c r="U2018" s="63" t="s">
        <v>1018</v>
      </c>
    </row>
    <row r="2019" spans="1:21" x14ac:dyDescent="0.25">
      <c r="A2019" s="1">
        <v>599</v>
      </c>
      <c r="B2019" s="46" t="s">
        <v>929</v>
      </c>
      <c r="C2019" s="46" t="s">
        <v>2247</v>
      </c>
      <c r="D2019" s="46" t="s">
        <v>2368</v>
      </c>
      <c r="E2019" s="47" t="s">
        <v>1016</v>
      </c>
      <c r="F2019" s="47" t="s">
        <v>1090</v>
      </c>
      <c r="G2019" s="47" t="s">
        <v>2253</v>
      </c>
      <c r="H2019" s="57">
        <v>48.55</v>
      </c>
      <c r="I2019" s="60">
        <f>IF(R2019="UP",VLOOKUP($I$1,Änderungen!$F$1:$G$4,2,FALSE),IF(OR(ISERROR(FIND("NOVOS",B2019)),ISERROR(FIND("Design ",B2019))),IF(OR(ISERROR(FIND("thanos EVO",B2019)),ISERROR(FIND("Design ",B2019))),0,96.55),19.35))</f>
        <v>0</v>
      </c>
      <c r="J2019" s="40"/>
      <c r="K2019" s="40" t="s">
        <v>2372</v>
      </c>
      <c r="L2019" s="29">
        <f>IF(K2019&lt;&gt;"",IFERROR(VLOOKUP(K2019,Rabattwerte_eintragen!$A$3:$C$24,3,FALSE),0),0)</f>
        <v>0</v>
      </c>
      <c r="M2019" s="58">
        <f>IF(H2019&lt;&gt;"",H2019*(1-L2019)+I2019*(1-VLOOKUP("A1",Rabattwerte_eintragen!$A$3:$C$26,3,FALSE)),"")</f>
        <v>48.55</v>
      </c>
      <c r="N2019" s="40"/>
      <c r="O2019" s="39" t="str">
        <f t="shared" si="35"/>
        <v>Artikel online anzeigen</v>
      </c>
      <c r="P2019" s="45"/>
      <c r="Q2019" s="49" t="s">
        <v>4373</v>
      </c>
      <c r="S2019" s="55"/>
      <c r="T2019" s="40"/>
      <c r="U2019" s="63" t="s">
        <v>1018</v>
      </c>
    </row>
    <row r="2020" spans="1:21" x14ac:dyDescent="0.25">
      <c r="A2020" s="1">
        <v>600</v>
      </c>
      <c r="B2020" s="46" t="s">
        <v>930</v>
      </c>
      <c r="C2020" s="46" t="s">
        <v>2247</v>
      </c>
      <c r="D2020" s="46" t="s">
        <v>2368</v>
      </c>
      <c r="E2020" s="47" t="s">
        <v>1016</v>
      </c>
      <c r="F2020" s="47" t="s">
        <v>1090</v>
      </c>
      <c r="G2020" s="47" t="s">
        <v>2253</v>
      </c>
      <c r="H2020" s="57">
        <v>36.4</v>
      </c>
      <c r="I2020" s="60">
        <f>IF(R2020="UP",VLOOKUP($I$1,Änderungen!$F$1:$G$4,2,FALSE),IF(OR(ISERROR(FIND("NOVOS",B2020)),ISERROR(FIND("Design ",B2020))),IF(OR(ISERROR(FIND("thanos EVO",B2020)),ISERROR(FIND("Design ",B2020))),0,96.55),19.35))</f>
        <v>0</v>
      </c>
      <c r="J2020" s="40"/>
      <c r="K2020" s="40" t="s">
        <v>2372</v>
      </c>
      <c r="L2020" s="29">
        <f>IF(K2020&lt;&gt;"",IFERROR(VLOOKUP(K2020,Rabattwerte_eintragen!$A$3:$C$24,3,FALSE),0),0)</f>
        <v>0</v>
      </c>
      <c r="M2020" s="58">
        <f>IF(H2020&lt;&gt;"",H2020*(1-L2020)+I2020*(1-VLOOKUP("A1",Rabattwerte_eintragen!$A$3:$C$26,3,FALSE)),"")</f>
        <v>36.4</v>
      </c>
      <c r="N2020" s="40"/>
      <c r="O2020" s="39" t="str">
        <f t="shared" si="35"/>
        <v>Artikel online anzeigen</v>
      </c>
      <c r="P2020" s="45"/>
      <c r="Q2020" s="49" t="s">
        <v>4374</v>
      </c>
      <c r="S2020" s="55"/>
      <c r="T2020" s="40"/>
      <c r="U2020" s="63" t="s">
        <v>1018</v>
      </c>
    </row>
    <row r="2021" spans="1:21" x14ac:dyDescent="0.25">
      <c r="A2021" s="1">
        <v>601</v>
      </c>
      <c r="B2021" s="46" t="s">
        <v>931</v>
      </c>
      <c r="C2021" s="46" t="s">
        <v>2247</v>
      </c>
      <c r="D2021" s="46" t="s">
        <v>2368</v>
      </c>
      <c r="E2021" s="47" t="s">
        <v>1016</v>
      </c>
      <c r="F2021" s="47" t="s">
        <v>1090</v>
      </c>
      <c r="G2021" s="47">
        <v>115049</v>
      </c>
      <c r="H2021" s="57">
        <v>328.65000000000003</v>
      </c>
      <c r="I2021" s="60">
        <f>IF(R2021="UP",VLOOKUP($I$1,Änderungen!$F$1:$G$4,2,FALSE),IF(OR(ISERROR(FIND("NOVOS",B2021)),ISERROR(FIND("Design ",B2021))),IF(OR(ISERROR(FIND("thanos EVO",B2021)),ISERROR(FIND("Design ",B2021))),0,96.55),19.35))</f>
        <v>0</v>
      </c>
      <c r="J2021" s="40"/>
      <c r="K2021" s="40" t="s">
        <v>2372</v>
      </c>
      <c r="L2021" s="29">
        <f>IF(K2021&lt;&gt;"",IFERROR(VLOOKUP(K2021,Rabattwerte_eintragen!$A$3:$C$24,3,FALSE),0),0)</f>
        <v>0</v>
      </c>
      <c r="M2021" s="58">
        <f>IF(H2021&lt;&gt;"",H2021*(1-L2021)+I2021*(1-VLOOKUP("A1",Rabattwerte_eintragen!$A$3:$C$26,3,FALSE)),"")</f>
        <v>328.65000000000003</v>
      </c>
      <c r="N2021" s="40"/>
      <c r="O2021" s="39" t="str">
        <f t="shared" si="35"/>
        <v>Artikel online anzeigen</v>
      </c>
      <c r="P2021" s="45"/>
      <c r="Q2021" s="49" t="s">
        <v>4375</v>
      </c>
      <c r="S2021" s="55"/>
      <c r="T2021" s="40" t="s">
        <v>1153</v>
      </c>
      <c r="U2021" s="63" t="s">
        <v>1018</v>
      </c>
    </row>
    <row r="2022" spans="1:21" x14ac:dyDescent="0.25">
      <c r="A2022" s="1">
        <v>603</v>
      </c>
      <c r="B2022" s="46" t="s">
        <v>932</v>
      </c>
      <c r="C2022" s="46" t="s">
        <v>2247</v>
      </c>
      <c r="D2022" s="46" t="s">
        <v>2369</v>
      </c>
      <c r="E2022" s="47" t="s">
        <v>1016</v>
      </c>
      <c r="F2022" s="47" t="s">
        <v>1090</v>
      </c>
      <c r="G2022" s="47" t="s">
        <v>2253</v>
      </c>
      <c r="H2022" s="61"/>
      <c r="I2022" s="60">
        <f>IF(R2022="UP",VLOOKUP($I$1,Änderungen!$F$1:$G$4,2,FALSE),IF(OR(ISERROR(FIND("NOVOS",B2022)),ISERROR(FIND("Design ",B2022))),IF(OR(ISERROR(FIND("thanos EVO",B2022)),ISERROR(FIND("Design ",B2022))),0,96.55),19.35))</f>
        <v>0</v>
      </c>
      <c r="J2022" s="40"/>
      <c r="K2022" s="40" t="s">
        <v>2372</v>
      </c>
      <c r="L2022" s="29">
        <f>IF(K2022&lt;&gt;"",IFERROR(VLOOKUP(K2022,Rabattwerte_eintragen!$A$3:$C$24,3,FALSE),0),0)</f>
        <v>0</v>
      </c>
      <c r="M2022" s="58" t="str">
        <f>IF(H2022&lt;&gt;"",H2022*(1-L2022)+I2022*(1-VLOOKUP("A1",Rabattwerte_eintragen!$A$3:$C$26,3,FALSE)),"")</f>
        <v/>
      </c>
      <c r="N2022" s="40"/>
      <c r="O2022" s="39" t="str">
        <f t="shared" si="35"/>
        <v>Artikel online anzeigen</v>
      </c>
      <c r="P2022" s="45"/>
      <c r="Q2022" s="49" t="s">
        <v>4376</v>
      </c>
      <c r="S2022" s="55"/>
      <c r="T2022" s="40"/>
      <c r="U2022" s="63" t="s">
        <v>1018</v>
      </c>
    </row>
    <row r="2023" spans="1:21" x14ac:dyDescent="0.25">
      <c r="A2023" s="1">
        <v>604</v>
      </c>
      <c r="B2023" s="46" t="s">
        <v>933</v>
      </c>
      <c r="C2023" s="46" t="s">
        <v>2247</v>
      </c>
      <c r="D2023" s="46" t="s">
        <v>2369</v>
      </c>
      <c r="E2023" s="47" t="s">
        <v>1016</v>
      </c>
      <c r="F2023" s="47" t="s">
        <v>1090</v>
      </c>
      <c r="G2023" s="47">
        <v>114998</v>
      </c>
      <c r="H2023" s="57">
        <v>579.15</v>
      </c>
      <c r="I2023" s="60">
        <f>IF(R2023="UP",VLOOKUP($I$1,Änderungen!$F$1:$G$4,2,FALSE),IF(OR(ISERROR(FIND("NOVOS",B2023)),ISERROR(FIND("Design ",B2023))),IF(OR(ISERROR(FIND("thanos EVO",B2023)),ISERROR(FIND("Design ",B2023))),0,96.55),19.35))</f>
        <v>0</v>
      </c>
      <c r="J2023" s="40"/>
      <c r="K2023" s="40" t="s">
        <v>2372</v>
      </c>
      <c r="L2023" s="29">
        <f>IF(K2023&lt;&gt;"",IFERROR(VLOOKUP(K2023,Rabattwerte_eintragen!$A$3:$C$24,3,FALSE),0),0)</f>
        <v>0</v>
      </c>
      <c r="M2023" s="58">
        <f>IF(H2023&lt;&gt;"",H2023*(1-L2023)+I2023*(1-VLOOKUP("A1",Rabattwerte_eintragen!$A$3:$C$26,3,FALSE)),"")</f>
        <v>579.15</v>
      </c>
      <c r="N2023" s="40"/>
      <c r="O2023" s="39" t="str">
        <f t="shared" si="35"/>
        <v>Artikel online anzeigen</v>
      </c>
      <c r="P2023" s="45"/>
      <c r="Q2023" s="49" t="s">
        <v>4377</v>
      </c>
      <c r="S2023" s="55"/>
      <c r="T2023" s="40" t="s">
        <v>1153</v>
      </c>
      <c r="U2023" s="63" t="s">
        <v>1018</v>
      </c>
    </row>
    <row r="2024" spans="1:21" x14ac:dyDescent="0.25">
      <c r="A2024" s="1">
        <v>9398</v>
      </c>
      <c r="B2024" s="46" t="s">
        <v>934</v>
      </c>
      <c r="C2024" s="46" t="s">
        <v>2247</v>
      </c>
      <c r="D2024" s="46" t="s">
        <v>2370</v>
      </c>
      <c r="E2024" s="47" t="s">
        <v>1016</v>
      </c>
      <c r="F2024" s="47" t="s">
        <v>1090</v>
      </c>
      <c r="G2024" s="47" t="s">
        <v>2253</v>
      </c>
      <c r="H2024" s="61"/>
      <c r="I2024" s="60">
        <f>IF(R2024="UP",VLOOKUP($I$1,Änderungen!$F$1:$G$4,2,FALSE),IF(OR(ISERROR(FIND("NOVOS",B2024)),ISERROR(FIND("Design ",B2024))),IF(OR(ISERROR(FIND("thanos EVO",B2024)),ISERROR(FIND("Design ",B2024))),0,96.55),19.35))</f>
        <v>0</v>
      </c>
      <c r="J2024" s="40"/>
      <c r="K2024" s="40" t="s">
        <v>2372</v>
      </c>
      <c r="L2024" s="29">
        <f>IF(K2024&lt;&gt;"",IFERROR(VLOOKUP(K2024,Rabattwerte_eintragen!$A$3:$C$24,3,FALSE),0),0)</f>
        <v>0</v>
      </c>
      <c r="M2024" s="58" t="str">
        <f>IF(H2024&lt;&gt;"",H2024*(1-L2024)+I2024*(1-VLOOKUP("A1",Rabattwerte_eintragen!$A$3:$C$26,3,FALSE)),"")</f>
        <v/>
      </c>
      <c r="N2024" s="40"/>
      <c r="O2024" s="39" t="str">
        <f t="shared" si="35"/>
        <v>Artikel online anzeigen</v>
      </c>
      <c r="P2024" s="45"/>
      <c r="Q2024" s="49" t="s">
        <v>4378</v>
      </c>
      <c r="S2024" s="55"/>
      <c r="T2024" s="40"/>
      <c r="U2024" s="63" t="s">
        <v>1018</v>
      </c>
    </row>
  </sheetData>
  <sheetProtection formatCells="0" formatColumns="0" formatRows="0" insertColumns="0" insertRows="0" insertHyperlinks="0" deleteColumns="0" deleteRows="0" sort="0" autoFilter="0" pivotTables="0"/>
  <autoFilter ref="B2:T2024" xr:uid="{00000000-0001-0000-0000-000000000000}"/>
  <sortState xmlns:xlrd2="http://schemas.microsoft.com/office/spreadsheetml/2017/richdata2" ref="A3:S2018">
    <sortCondition ref="S3:S2018"/>
  </sortState>
  <phoneticPr fontId="31" type="noConversion"/>
  <conditionalFormatting sqref="I2:I2024">
    <cfRule type="cellIs" dxfId="1" priority="1" operator="greaterThan">
      <formula>0</formula>
    </cfRule>
    <cfRule type="expression" dxfId="0" priority="2">
      <formula>R2="UP"</formula>
    </cfRule>
  </conditionalFormatting>
  <hyperlinks>
    <hyperlink ref="Q3" r:id="rId1" display="https://www.thermokon.de/direct/products/abnahmepruefzeugnis-3-1-din-en-10204-druck-2-messwerte" xr:uid="{841E27FA-ABF0-4C36-92F3-0F5AB69B7C4F}"/>
    <hyperlink ref="Q4:Q2024" r:id="rId2" display="https://www.thermokon.de/direct/products/abnahmepruefzeugnis-3-1-din-en-10204-druck-2-messwerte" xr:uid="{45C0C5CB-E55C-4A78-8AB4-A1F2F1FC325F}"/>
    <hyperlink ref="Q390" r:id="rId3" xr:uid="{BC05EC1D-AD9E-4CD3-9528-1E381DA28AFA}"/>
    <hyperlink ref="Q389" r:id="rId4" xr:uid="{E5F57FE3-CAA4-488D-B8A2-FDBE3D64CE11}"/>
    <hyperlink ref="Q393" r:id="rId5" xr:uid="{63CF3E19-9800-48B8-806A-B5FFD1A47ACA}"/>
    <hyperlink ref="Q392" r:id="rId6" display="https://www.thermokon.de/direct/products/abnahmepruefzeugnis-3-1-din-en-10204-druck-2-messwerte" xr:uid="{3F65625E-CC42-47A1-98AE-5F6967431871}"/>
    <hyperlink ref="Q394" r:id="rId7" xr:uid="{C2ED762F-5195-43F8-ACB5-11CFF1F97DCA}"/>
    <hyperlink ref="Q594" r:id="rId8" xr:uid="{F4E544F5-8634-473F-8BD0-566092DDD19F}"/>
    <hyperlink ref="Q849" r:id="rId9" xr:uid="{AED7B6A2-1606-4E62-8241-5C277B75D3BB}"/>
    <hyperlink ref="Q652:Q658" r:id="rId10" display="https://www.thermokon.de/direct/products/abnahmepruefzeugnis-3-1-din-en-10204-druck-2-messwerte" xr:uid="{E0FDDB49-33AB-40F0-B980-A94625DC8289}"/>
    <hyperlink ref="Q36" r:id="rId11" xr:uid="{EE58B2AE-150F-454F-A125-FFFEDD3E3697}"/>
    <hyperlink ref="Q1249" r:id="rId12" xr:uid="{D34F7CFB-AA7C-4120-9CC4-7577EB7759B5}"/>
  </hyperlinks>
  <pageMargins left="0.39370078740157483" right="0.39370078740157483" top="0.55118110236220474" bottom="0.55118110236220474" header="0.31496062992125984" footer="0.31496062992125984"/>
  <pageSetup paperSize="9" scale="27" fitToHeight="0" orientation="landscape" r:id="rId13"/>
  <headerFooter differentFirst="1">
    <oddFooter>&amp;L&amp;F&amp;CThermokon Sensortechnik GmbH, Platanenweg 1, 35756 Mittenaar, Deutschland · tel: 02778/6960-0 · fax: -400 · www.thermokon.de · email@thermokon.de&amp;RSeite &amp;P von &amp;N</oddFooter>
    <firstFooter>&amp;L&amp;F&amp;CThermokon Sensortechnik GmbH, Platanenweg 1, 35756 Mittenaar, Deutschland · tel: 02778/6960-0 · fax: -400 · www.thermokon.de · email@thermokon.de&amp;RSeite &amp;P von &amp;N</firstFooter>
  </headerFooter>
  <drawing r:id="rId14"/>
  <legacyDrawing r:id="rId1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8" r:id="rId16" name="Option Button 414">
              <controlPr defaultSize="0" autoFill="0" autoLine="0" autoPict="0">
                <anchor moveWithCells="1">
                  <from>
                    <xdr:col>8</xdr:col>
                    <xdr:colOff>0</xdr:colOff>
                    <xdr:row>0</xdr:row>
                    <xdr:rowOff>0</xdr:rowOff>
                  </from>
                  <to>
                    <xdr:col>10</xdr:col>
                    <xdr:colOff>352425</xdr:colOff>
                    <xdr:row>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17" name="Option Button 415">
              <controlPr defaultSize="0" autoFill="0" autoLine="0" autoPict="0">
                <anchor moveWithCells="1">
                  <from>
                    <xdr:col>8</xdr:col>
                    <xdr:colOff>0</xdr:colOff>
                    <xdr:row>0</xdr:row>
                    <xdr:rowOff>180975</xdr:rowOff>
                  </from>
                  <to>
                    <xdr:col>10</xdr:col>
                    <xdr:colOff>352425</xdr:colOff>
                    <xdr:row>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18" name="Option Button 416">
              <controlPr defaultSize="0" autoFill="0" autoLine="0" autoPict="0">
                <anchor moveWithCells="1">
                  <from>
                    <xdr:col>8</xdr:col>
                    <xdr:colOff>0</xdr:colOff>
                    <xdr:row>0</xdr:row>
                    <xdr:rowOff>352425</xdr:rowOff>
                  </from>
                  <to>
                    <xdr:col>10</xdr:col>
                    <xdr:colOff>352425</xdr:colOff>
                    <xdr:row>0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19" name="Option Button 417">
              <controlPr defaultSize="0" autoFill="0" autoLine="0" autoPict="0">
                <anchor moveWithCells="1">
                  <from>
                    <xdr:col>8</xdr:col>
                    <xdr:colOff>0</xdr:colOff>
                    <xdr:row>0</xdr:row>
                    <xdr:rowOff>523875</xdr:rowOff>
                  </from>
                  <to>
                    <xdr:col>10</xdr:col>
                    <xdr:colOff>352425</xdr:colOff>
                    <xdr:row>0</xdr:row>
                    <xdr:rowOff>742950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D25"/>
  <sheetViews>
    <sheetView workbookViewId="0">
      <selection activeCell="C5" sqref="C5"/>
    </sheetView>
  </sheetViews>
  <sheetFormatPr baseColWidth="10" defaultRowHeight="15" x14ac:dyDescent="0.25"/>
  <cols>
    <col min="1" max="1" width="14.140625" customWidth="1"/>
    <col min="2" max="2" width="30.85546875" customWidth="1"/>
    <col min="3" max="3" width="38" customWidth="1"/>
    <col min="4" max="4" width="48.42578125" customWidth="1"/>
  </cols>
  <sheetData>
    <row r="1" spans="1:4" ht="47.25" x14ac:dyDescent="0.25">
      <c r="A1" s="14"/>
      <c r="B1" s="14"/>
      <c r="C1" s="15" t="s">
        <v>6</v>
      </c>
    </row>
    <row r="2" spans="1:4" x14ac:dyDescent="0.25">
      <c r="A2" s="13"/>
      <c r="B2" s="18" t="s">
        <v>8</v>
      </c>
      <c r="C2" s="16">
        <v>0</v>
      </c>
      <c r="D2" s="17"/>
    </row>
    <row r="3" spans="1:4" s="20" customFormat="1" ht="15.75" customHeight="1" x14ac:dyDescent="0.25">
      <c r="A3" s="19" t="s">
        <v>5</v>
      </c>
      <c r="B3" s="19" t="s">
        <v>3</v>
      </c>
      <c r="C3" s="19" t="s">
        <v>9</v>
      </c>
      <c r="D3" s="54"/>
    </row>
    <row r="4" spans="1:4" x14ac:dyDescent="0.25">
      <c r="A4" s="27" t="s">
        <v>1184</v>
      </c>
      <c r="B4" s="27" t="s">
        <v>19</v>
      </c>
      <c r="C4" s="48">
        <f>$C$2</f>
        <v>0</v>
      </c>
      <c r="D4" s="5"/>
    </row>
    <row r="5" spans="1:4" x14ac:dyDescent="0.25">
      <c r="A5" s="28" t="s">
        <v>1185</v>
      </c>
      <c r="B5" s="28" t="s">
        <v>20</v>
      </c>
      <c r="C5" s="48">
        <f t="shared" ref="C5:C24" si="0">$C$2</f>
        <v>0</v>
      </c>
      <c r="D5" s="5"/>
    </row>
    <row r="6" spans="1:4" x14ac:dyDescent="0.25">
      <c r="A6" s="27" t="s">
        <v>1174</v>
      </c>
      <c r="B6" s="27" t="s">
        <v>28</v>
      </c>
      <c r="C6" s="48">
        <f t="shared" si="0"/>
        <v>0</v>
      </c>
      <c r="D6" s="5"/>
    </row>
    <row r="7" spans="1:4" x14ac:dyDescent="0.25">
      <c r="A7" s="28" t="s">
        <v>1175</v>
      </c>
      <c r="B7" s="28" t="s">
        <v>29</v>
      </c>
      <c r="C7" s="48">
        <f t="shared" si="0"/>
        <v>0</v>
      </c>
      <c r="D7" s="5"/>
    </row>
    <row r="8" spans="1:4" x14ac:dyDescent="0.25">
      <c r="A8" s="27" t="s">
        <v>1176</v>
      </c>
      <c r="B8" s="27" t="s">
        <v>13</v>
      </c>
      <c r="C8" s="48">
        <f t="shared" si="0"/>
        <v>0</v>
      </c>
      <c r="D8" s="5"/>
    </row>
    <row r="9" spans="1:4" x14ac:dyDescent="0.25">
      <c r="A9" s="28" t="s">
        <v>1177</v>
      </c>
      <c r="B9" s="28" t="s">
        <v>14</v>
      </c>
      <c r="C9" s="48">
        <f t="shared" si="0"/>
        <v>0</v>
      </c>
      <c r="D9" s="5"/>
    </row>
    <row r="10" spans="1:4" x14ac:dyDescent="0.25">
      <c r="A10" s="27" t="s">
        <v>1178</v>
      </c>
      <c r="B10" s="27" t="s">
        <v>15</v>
      </c>
      <c r="C10" s="48">
        <f t="shared" si="0"/>
        <v>0</v>
      </c>
      <c r="D10" s="5"/>
    </row>
    <row r="11" spans="1:4" x14ac:dyDescent="0.25">
      <c r="A11" s="28" t="s">
        <v>1179</v>
      </c>
      <c r="B11" s="28" t="s">
        <v>16</v>
      </c>
      <c r="C11" s="48">
        <f t="shared" si="0"/>
        <v>0</v>
      </c>
      <c r="D11" s="5"/>
    </row>
    <row r="12" spans="1:4" x14ac:dyDescent="0.25">
      <c r="A12" s="27" t="s">
        <v>1180</v>
      </c>
      <c r="B12" s="27" t="s">
        <v>17</v>
      </c>
      <c r="C12" s="48">
        <f t="shared" si="0"/>
        <v>0</v>
      </c>
      <c r="D12" s="5"/>
    </row>
    <row r="13" spans="1:4" x14ac:dyDescent="0.25">
      <c r="A13" s="28" t="s">
        <v>1181</v>
      </c>
      <c r="B13" s="28" t="s">
        <v>18</v>
      </c>
      <c r="C13" s="48">
        <f t="shared" si="0"/>
        <v>0</v>
      </c>
      <c r="D13" s="5"/>
    </row>
    <row r="14" spans="1:4" x14ac:dyDescent="0.25">
      <c r="A14" s="27" t="s">
        <v>1182</v>
      </c>
      <c r="B14" s="27" t="s">
        <v>11</v>
      </c>
      <c r="C14" s="48">
        <f t="shared" si="0"/>
        <v>0</v>
      </c>
      <c r="D14" s="5"/>
    </row>
    <row r="15" spans="1:4" x14ac:dyDescent="0.25">
      <c r="A15" s="28" t="s">
        <v>1183</v>
      </c>
      <c r="B15" s="28" t="s">
        <v>12</v>
      </c>
      <c r="C15" s="48">
        <f t="shared" si="0"/>
        <v>0</v>
      </c>
      <c r="D15" s="5"/>
    </row>
    <row r="16" spans="1:4" x14ac:dyDescent="0.25">
      <c r="A16" s="27" t="s">
        <v>1186</v>
      </c>
      <c r="B16" s="27" t="s">
        <v>21</v>
      </c>
      <c r="C16" s="48">
        <f t="shared" si="0"/>
        <v>0</v>
      </c>
      <c r="D16" s="5"/>
    </row>
    <row r="17" spans="1:4" x14ac:dyDescent="0.25">
      <c r="A17" s="28" t="s">
        <v>1187</v>
      </c>
      <c r="B17" s="28" t="s">
        <v>22</v>
      </c>
      <c r="C17" s="48">
        <f t="shared" si="0"/>
        <v>0</v>
      </c>
      <c r="D17" s="5"/>
    </row>
    <row r="18" spans="1:4" x14ac:dyDescent="0.25">
      <c r="A18" s="27" t="s">
        <v>1188</v>
      </c>
      <c r="B18" s="27" t="s">
        <v>23</v>
      </c>
      <c r="C18" s="48">
        <f t="shared" si="0"/>
        <v>0</v>
      </c>
      <c r="D18" s="5"/>
    </row>
    <row r="19" spans="1:4" x14ac:dyDescent="0.25">
      <c r="A19" s="28" t="s">
        <v>1171</v>
      </c>
      <c r="B19" s="28" t="s">
        <v>24</v>
      </c>
      <c r="C19" s="48">
        <f t="shared" si="0"/>
        <v>0</v>
      </c>
      <c r="D19" s="5"/>
    </row>
    <row r="20" spans="1:4" x14ac:dyDescent="0.25">
      <c r="A20" s="27" t="s">
        <v>1172</v>
      </c>
      <c r="B20" s="27" t="s">
        <v>25</v>
      </c>
      <c r="C20" s="48">
        <f t="shared" si="0"/>
        <v>0</v>
      </c>
      <c r="D20" s="5"/>
    </row>
    <row r="21" spans="1:4" x14ac:dyDescent="0.25">
      <c r="A21" s="28" t="s">
        <v>1173</v>
      </c>
      <c r="B21" s="28" t="s">
        <v>26</v>
      </c>
      <c r="C21" s="48">
        <f t="shared" si="0"/>
        <v>0</v>
      </c>
      <c r="D21" s="5"/>
    </row>
    <row r="22" spans="1:4" x14ac:dyDescent="0.25">
      <c r="A22" s="27" t="s">
        <v>1191</v>
      </c>
      <c r="B22" s="27" t="s">
        <v>27</v>
      </c>
      <c r="C22" s="48">
        <f t="shared" si="0"/>
        <v>0</v>
      </c>
      <c r="D22" s="5"/>
    </row>
    <row r="23" spans="1:4" x14ac:dyDescent="0.25">
      <c r="A23" s="28" t="s">
        <v>1189</v>
      </c>
      <c r="B23" s="28" t="s">
        <v>1099</v>
      </c>
      <c r="C23" s="48">
        <f t="shared" si="0"/>
        <v>0</v>
      </c>
      <c r="D23" s="5"/>
    </row>
    <row r="24" spans="1:4" x14ac:dyDescent="0.25">
      <c r="A24" s="27" t="s">
        <v>1190</v>
      </c>
      <c r="B24" s="27" t="s">
        <v>1100</v>
      </c>
      <c r="C24" s="48">
        <f t="shared" si="0"/>
        <v>0</v>
      </c>
      <c r="D24" s="5"/>
    </row>
    <row r="25" spans="1:4" x14ac:dyDescent="0.25">
      <c r="C25" s="5"/>
    </row>
  </sheetData>
  <sheetProtection algorithmName="SHA-512" hashValue="328Dd88YV0FQFEobYXMEuPfhFYrB8ClEU45azqrpkEoH/dKbPcDFZ8Ul556odAm5NkxuXFlkgYkxVTmnojyNNQ==" saltValue="7ZUz8FJk7J5REtv6Lnn19Q==" spinCount="100000" sheet="1" selectLockedCells="1"/>
  <dataValidations count="1">
    <dataValidation type="decimal" showInputMessage="1" showErrorMessage="1" errorTitle="Prozentangabe" error="Bitte nur Werte zwischen 0% und 100% eingeben!" sqref="C2" xr:uid="{00000000-0002-0000-0100-000000000000}">
      <formula1>0</formula1>
      <formula2>1</formula2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K18"/>
  <sheetViews>
    <sheetView workbookViewId="0">
      <selection activeCell="E1" sqref="E1:K1048576"/>
    </sheetView>
  </sheetViews>
  <sheetFormatPr baseColWidth="10" defaultRowHeight="15" x14ac:dyDescent="0.25"/>
  <cols>
    <col min="1" max="1" width="93.28515625" bestFit="1" customWidth="1"/>
    <col min="4" max="4" width="11.42578125" customWidth="1"/>
    <col min="5" max="5" width="13.85546875" hidden="1" customWidth="1"/>
    <col min="6" max="6" width="2" hidden="1" customWidth="1"/>
    <col min="7" max="7" width="9.42578125" hidden="1" customWidth="1"/>
    <col min="8" max="8" width="6.85546875" hidden="1" customWidth="1"/>
    <col min="9" max="9" width="10.140625" hidden="1" customWidth="1"/>
    <col min="10" max="10" width="22.7109375" hidden="1" customWidth="1"/>
    <col min="11" max="11" width="99" hidden="1" customWidth="1"/>
    <col min="12" max="12" width="11.42578125" customWidth="1"/>
  </cols>
  <sheetData>
    <row r="1" spans="1:11" x14ac:dyDescent="0.25">
      <c r="A1" t="s">
        <v>33</v>
      </c>
      <c r="B1" s="25">
        <v>46094</v>
      </c>
      <c r="E1" t="s">
        <v>34</v>
      </c>
      <c r="F1">
        <v>1</v>
      </c>
      <c r="G1" s="59">
        <v>0</v>
      </c>
      <c r="I1" t="s">
        <v>37</v>
      </c>
      <c r="J1" t="s">
        <v>1267</v>
      </c>
      <c r="K1" t="s">
        <v>1277</v>
      </c>
    </row>
    <row r="2" spans="1:11" x14ac:dyDescent="0.25">
      <c r="B2" s="25"/>
      <c r="F2">
        <v>2</v>
      </c>
      <c r="G2" s="59">
        <v>8.9</v>
      </c>
      <c r="J2" t="s">
        <v>1268</v>
      </c>
      <c r="K2" t="s">
        <v>1277</v>
      </c>
    </row>
    <row r="3" spans="1:11" x14ac:dyDescent="0.25">
      <c r="B3" s="25"/>
      <c r="F3">
        <v>3</v>
      </c>
      <c r="G3" s="59">
        <v>23.45</v>
      </c>
      <c r="J3" t="s">
        <v>40</v>
      </c>
      <c r="K3" t="s">
        <v>1277</v>
      </c>
    </row>
    <row r="4" spans="1:11" x14ac:dyDescent="0.25">
      <c r="B4" s="25"/>
      <c r="F4">
        <v>4</v>
      </c>
      <c r="G4" s="59">
        <v>74.400000000000006</v>
      </c>
      <c r="J4" t="s">
        <v>38</v>
      </c>
      <c r="K4" t="s">
        <v>1278</v>
      </c>
    </row>
    <row r="5" spans="1:11" x14ac:dyDescent="0.25">
      <c r="B5" s="25"/>
      <c r="J5" t="s">
        <v>1269</v>
      </c>
      <c r="K5" t="s">
        <v>1278</v>
      </c>
    </row>
    <row r="6" spans="1:11" x14ac:dyDescent="0.25">
      <c r="B6" s="25"/>
      <c r="J6" t="s">
        <v>1270</v>
      </c>
      <c r="K6" t="s">
        <v>1277</v>
      </c>
    </row>
    <row r="7" spans="1:11" x14ac:dyDescent="0.25">
      <c r="B7" s="25"/>
      <c r="J7" t="s">
        <v>1271</v>
      </c>
      <c r="K7" t="s">
        <v>1278</v>
      </c>
    </row>
    <row r="8" spans="1:11" x14ac:dyDescent="0.25">
      <c r="B8" s="25"/>
      <c r="J8" t="s">
        <v>1272</v>
      </c>
      <c r="K8" s="56" t="s">
        <v>1279</v>
      </c>
    </row>
    <row r="9" spans="1:11" x14ac:dyDescent="0.25">
      <c r="B9" s="25"/>
      <c r="J9" t="s">
        <v>39</v>
      </c>
      <c r="K9" t="s">
        <v>1278</v>
      </c>
    </row>
    <row r="10" spans="1:11" x14ac:dyDescent="0.25">
      <c r="B10" s="25"/>
      <c r="J10" t="s">
        <v>1273</v>
      </c>
    </row>
    <row r="11" spans="1:11" x14ac:dyDescent="0.25">
      <c r="B11" s="25"/>
      <c r="J11" t="s">
        <v>1274</v>
      </c>
    </row>
    <row r="12" spans="1:11" x14ac:dyDescent="0.25">
      <c r="B12" s="25"/>
      <c r="G12" s="35"/>
      <c r="J12" t="s">
        <v>1275</v>
      </c>
    </row>
    <row r="13" spans="1:11" x14ac:dyDescent="0.25">
      <c r="J13" t="s">
        <v>1276</v>
      </c>
    </row>
    <row r="14" spans="1:11" x14ac:dyDescent="0.25">
      <c r="K14" t="s">
        <v>1280</v>
      </c>
    </row>
    <row r="15" spans="1:11" x14ac:dyDescent="0.25">
      <c r="K15" t="s">
        <v>1281</v>
      </c>
    </row>
    <row r="16" spans="1:11" x14ac:dyDescent="0.25">
      <c r="K16" t="s">
        <v>1282</v>
      </c>
    </row>
    <row r="18" spans="10:10" x14ac:dyDescent="0.25">
      <c r="J18">
        <v>5.2</v>
      </c>
    </row>
  </sheetData>
  <sheetProtection algorithmName="SHA-512" hashValue="oBRKpsauEX0OFtER26PEtrTSpsgWOXnB9E+w7iJuZFVVwGxhM2YZSu2FmDgUdb7BoLWnzOutqhzZyODOFfAIgw==" saltValue="HHVhtS3E1zczJsllxFLhOg==" spinCount="100000" sheet="1" objects="1" scenario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118A1E-0BB6-4827-9D3C-F4470AC6D9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Katalogartikel</vt:lpstr>
      <vt:lpstr>Rabattwerte_eintragen</vt:lpstr>
      <vt:lpstr>Änderungen</vt:lpstr>
      <vt:lpstr>Katalogartikel!Drucktitel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Udo Kloess</dc:creator>
  <cp:lastModifiedBy>Richard Raschle</cp:lastModifiedBy>
  <cp:lastPrinted>2024-11-07T12:43:49Z</cp:lastPrinted>
  <dcterms:created xsi:type="dcterms:W3CDTF">2015-03-11T14:32:53Z</dcterms:created>
  <dcterms:modified xsi:type="dcterms:W3CDTF">2026-04-07T14:22:47Z</dcterms:modified>
</cp:coreProperties>
</file>